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2.xml" ContentType="application/vnd.ms-excel.threadedcomments+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sdisgovco-my.sharepoint.com/personal/lsaavedraa_sdis_gov_co/Documents/lauras/2020 SDIS/2020-SDIS/SDIS/780_10418 2021/Plan de Acción Institucional Integrado/PAII 2022/2022_Seguimiento/"/>
    </mc:Choice>
  </mc:AlternateContent>
  <xr:revisionPtr revIDLastSave="1553" documentId="8_{B52BAC1B-31D5-40BA-B2B9-5A7D9B999ADA}" xr6:coauthVersionLast="47" xr6:coauthVersionMax="47" xr10:uidLastSave="{F17EACFC-206F-481C-9B79-9CF02D5E6F90}"/>
  <bookViews>
    <workbookView xWindow="-120" yWindow="-120" windowWidth="20730" windowHeight="11160" tabRatio="599" firstSheet="1" activeTab="1" xr2:uid="{00000000-000D-0000-FFFF-FFFF00000000}"/>
  </bookViews>
  <sheets>
    <sheet name="Listas" sheetId="4" state="hidden" r:id="rId1"/>
    <sheet name="Menú" sheetId="9" r:id="rId2"/>
    <sheet name="Plan de Acción Institucional In" sheetId="2" r:id="rId3"/>
    <sheet name="Objetivos y metas proyectos" sheetId="12" r:id="rId4"/>
    <sheet name="Indicadores de Gestión" sheetId="13" r:id="rId5"/>
    <sheet name="Metas e indicadores PDD" sheetId="11" r:id="rId6"/>
    <sheet name="Presupuesto" sheetId="8" r:id="rId7"/>
    <sheet name="Mapa y plan de riesgos" sheetId="14"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xlnm._FilterDatabase" localSheetId="4" hidden="1">'Indicadores de Gestión'!$A$12:$EI$99</definedName>
    <definedName name="_xlnm._FilterDatabase" localSheetId="0" hidden="1">Listas!$A$1:$Q$120</definedName>
    <definedName name="_xlnm._FilterDatabase" localSheetId="5" hidden="1">'Metas e indicadores PDD'!$A$7:$C$61</definedName>
    <definedName name="_xlnm._FilterDatabase" localSheetId="3" hidden="1">'Objetivos y metas proyectos'!$A$7:$J$7</definedName>
    <definedName name="_xlnm._FilterDatabase" localSheetId="2" hidden="1">'Plan de Acción Institucional In'!$A$14:$CC$183</definedName>
    <definedName name="Años">[1]Listas!$B$2:$B$6</definedName>
    <definedName name="_xlnm.Print_Area" localSheetId="7">'Mapa y plan de riesgos'!$A$1:$AW$80</definedName>
    <definedName name="cd">[2]Listas!$B$26:$B$30</definedName>
    <definedName name="CG">'[2]homologación conceptos'!$A$3:$A$124</definedName>
    <definedName name="codmet">[2]Listas!$C$26:$C$37</definedName>
    <definedName name="Concepto">[3]Listas!$X$2:$X$116</definedName>
    <definedName name="Direccion" localSheetId="4">'[4]Listas desplegables'!#REF!</definedName>
    <definedName name="Direccion" localSheetId="5">[1]Listas!$D$2:$D$8</definedName>
    <definedName name="Direccion" localSheetId="3">[1]Listas!$D$2:$D$8</definedName>
    <definedName name="Direccion">'[5]Listas desplegables'!#REF!</definedName>
    <definedName name="Discapacidad" localSheetId="5">'[6]Listas desplegables'!$D$52:$D$56</definedName>
    <definedName name="Discapacidad" localSheetId="3">'[6]Listas desplegables'!$D$52:$D$56</definedName>
    <definedName name="Discapacidad">'[7]Listas desplegables'!$D$52:$D$56</definedName>
    <definedName name="EJE" localSheetId="4">#REF!,#REF!,#REF!,#REF!,#REF!,#REF!,#REF!,#REF!,#REF!,#REF!,#REF!,#REF!,#REF!</definedName>
    <definedName name="EJE" localSheetId="5">#REF!,#REF!,#REF!,#REF!,#REF!,#REF!,#REF!,#REF!,#REF!,#REF!,#REF!,#REF!,#REF!</definedName>
    <definedName name="EJE" localSheetId="3">#REF!,#REF!,#REF!,#REF!,#REF!,#REF!,#REF!,#REF!,#REF!,#REF!,#REF!,#REF!,#REF!</definedName>
    <definedName name="EJE">#REF!,#REF!,#REF!,#REF!,#REF!,#REF!,#REF!,#REF!,#REF!,#REF!,#REF!,#REF!,#REF!</definedName>
    <definedName name="Eje_Pilar" localSheetId="4">'[4]Listas desplegables'!#REF!</definedName>
    <definedName name="Eje_Pilar" localSheetId="5">[1]Listas!$E$2:$E$4</definedName>
    <definedName name="Eje_Pilar" localSheetId="3">[1]Listas!$E$2:$E$4</definedName>
    <definedName name="Eje_Pilar">'[5]Listas desplegables'!#REF!</definedName>
    <definedName name="ejecut" localSheetId="4">#REF!,#REF!,#REF!,#REF!,#REF!,#REF!,#REF!,#REF!,#REF!,#REF!,#REF!,#REF!,#REF!</definedName>
    <definedName name="ejecut" localSheetId="5">#REF!,#REF!,#REF!,#REF!,#REF!,#REF!,#REF!,#REF!,#REF!,#REF!,#REF!,#REF!,#REF!</definedName>
    <definedName name="ejecut" localSheetId="3">#REF!,#REF!,#REF!,#REF!,#REF!,#REF!,#REF!,#REF!,#REF!,#REF!,#REF!,#REF!,#REF!</definedName>
    <definedName name="ejecut">#REF!,#REF!,#REF!,#REF!,#REF!,#REF!,#REF!,#REF!,#REF!,#REF!,#REF!,#REF!,#REF!</definedName>
    <definedName name="EstadoUNDOPE" localSheetId="4">'[4]Listas desplegables'!#REF!</definedName>
    <definedName name="EstadoUNDOPE" localSheetId="5">[1]Listas!$R$2:$R$6</definedName>
    <definedName name="EstadoUNDOPE" localSheetId="3">[1]Listas!$R$2:$R$6</definedName>
    <definedName name="EstadoUNDOPE">'[5]Listas desplegables'!#REF!</definedName>
    <definedName name="Etnia">[1]Listas!$V$2:$V$8</definedName>
    <definedName name="Étnico" localSheetId="5">'[6]Listas desplegables'!$F$52:$F$56</definedName>
    <definedName name="Étnico" localSheetId="3">'[6]Listas desplegables'!$F$52:$F$56</definedName>
    <definedName name="Étnico">'[7]Listas desplegables'!$F$52:$F$56</definedName>
    <definedName name="GerenteProy" localSheetId="4">'[4]Listas desplegables'!#REF!</definedName>
    <definedName name="GerenteProy" localSheetId="5">[1]Listas!$C$2:$C$7</definedName>
    <definedName name="GerenteProy" localSheetId="3">[1]Listas!$C$2:$C$7</definedName>
    <definedName name="GerenteProy">'[5]Listas desplegables'!#REF!</definedName>
    <definedName name="Localidad" localSheetId="5">[2]Listas!$F$97:$F$117</definedName>
    <definedName name="Localidad" localSheetId="3">[2]Listas!$F$97:$F$117</definedName>
    <definedName name="localidad">[8]Hoja6!$A$192:$A$212</definedName>
    <definedName name="Localidades" localSheetId="4">'[4]Listas desplegables'!#REF!</definedName>
    <definedName name="Localidades" localSheetId="5">[1]Listas!$G$2:$G$22</definedName>
    <definedName name="Localidades" localSheetId="3">[1]Listas!$G$2:$G$22</definedName>
    <definedName name="Localidades">'[5]Listas desplegables'!#REF!</definedName>
    <definedName name="Localidades2">[1]Listas!$X$2:$X$26</definedName>
    <definedName name="medida" localSheetId="5">[9]Hoja6!$A$132:$A$135</definedName>
    <definedName name="medida" localSheetId="3">[9]Hoja6!$A$132:$A$135</definedName>
    <definedName name="medida">[8]Hoja6!$A$132:$A$135</definedName>
    <definedName name="Meses" localSheetId="4">'[4]Listas desplegables'!$A$2:$A$13</definedName>
    <definedName name="Meses" localSheetId="5">[1]Listas!$A$2:$A$13</definedName>
    <definedName name="Meses" localSheetId="3">[1]Listas!$A$2:$A$13</definedName>
    <definedName name="Meses">'[5]Listas desplegables'!$A$2:$A$13</definedName>
    <definedName name="metas" localSheetId="5">[10]Hoja1!$M$2:$M$19</definedName>
    <definedName name="metas" localSheetId="3">[10]Hoja1!$M$2:$M$19</definedName>
    <definedName name="metas">[11]Hoja1!$M$2:$M$19</definedName>
    <definedName name="MetaSect">[2]Listas!$I$51:$I$93</definedName>
    <definedName name="ObjEstratégico" localSheetId="4">'[4]Listas desplegables'!#REF!</definedName>
    <definedName name="ObjEstratégico" localSheetId="5">[1]Listas!$O$2:$O$6</definedName>
    <definedName name="ObjEstratégico" localSheetId="3">[1]Listas!$O$2:$O$6</definedName>
    <definedName name="ObjEstratégico">'[5]Listas desplegables'!#REF!</definedName>
    <definedName name="Objetivosestratégicos" localSheetId="5">[12]Hoja1!$C$1:$C$5</definedName>
    <definedName name="Objetivosestratégicos" localSheetId="3">[12]Hoja1!$C$1:$C$5</definedName>
    <definedName name="Objetivosestratégicos">[13]Hoja1!$C$1:$C$5</definedName>
    <definedName name="ObjGeneral" localSheetId="4">'[4]Listas desplegables'!#REF!</definedName>
    <definedName name="ObjGeneral" localSheetId="5">[1]Listas!$J$2:$J$15</definedName>
    <definedName name="ObjGeneral" localSheetId="3">[1]Listas!$J$2:$J$15</definedName>
    <definedName name="ObjGeneral">'[5]Listas desplegables'!#REF!</definedName>
    <definedName name="periodicidad" localSheetId="4">'[4]Listas desplegables'!#REF!</definedName>
    <definedName name="periodicidad">'[5]Listas desplegables'!#REF!</definedName>
    <definedName name="Periodicidadindicador" localSheetId="5">[12]Hoja1!$D$1:$D$4</definedName>
    <definedName name="Periodicidadindicador" localSheetId="3">[12]Hoja1!$D$1:$D$4</definedName>
    <definedName name="Periodicidadindicador">[13]Hoja1!$D$1:$D$4</definedName>
    <definedName name="Procesos" localSheetId="4">'[4]Listas desplegables'!#REF!</definedName>
    <definedName name="Procesos" localSheetId="5">[1]Listas!$L$2:$L$14</definedName>
    <definedName name="Procesos" localSheetId="3">[1]Listas!$L$2:$L$14</definedName>
    <definedName name="Procesos">'[5]Listas desplegables'!#REF!</definedName>
    <definedName name="Prog_PPD" localSheetId="4">'[4]Listas desplegables'!#REF!</definedName>
    <definedName name="Prog_PPD" localSheetId="5">[1]Listas!$F$2:$F$9</definedName>
    <definedName name="Prog_PPD" localSheetId="3">[1]Listas!$F$2:$F$9</definedName>
    <definedName name="Prog_PPD">'[5]Listas desplegables'!#REF!</definedName>
    <definedName name="PROY4022" localSheetId="4">#REF!</definedName>
    <definedName name="PROY4022" localSheetId="5">#REF!</definedName>
    <definedName name="PROY4022" localSheetId="3">#REF!</definedName>
    <definedName name="PROY4022">#REF!</definedName>
    <definedName name="PROY4024" localSheetId="4">#REF!</definedName>
    <definedName name="PROY4024" localSheetId="5">#REF!</definedName>
    <definedName name="PROY4024" localSheetId="3">#REF!</definedName>
    <definedName name="PROY4024">#REF!</definedName>
    <definedName name="proy4025" localSheetId="4">#REF!</definedName>
    <definedName name="proy4025" localSheetId="5">#REF!</definedName>
    <definedName name="proy4025" localSheetId="3">#REF!</definedName>
    <definedName name="proy4025">#REF!</definedName>
    <definedName name="PROY4027" localSheetId="4">#REF!</definedName>
    <definedName name="PROY4027" localSheetId="5">#REF!</definedName>
    <definedName name="PROY4027" localSheetId="3">#REF!</definedName>
    <definedName name="PROY4027">#REF!</definedName>
    <definedName name="PROY4028" localSheetId="4">#REF!</definedName>
    <definedName name="PROY4028" localSheetId="5">#REF!</definedName>
    <definedName name="PROY4028" localSheetId="3">#REF!</definedName>
    <definedName name="PROY4028">#REF!</definedName>
    <definedName name="PROY4029" localSheetId="4">#REF!</definedName>
    <definedName name="PROY4029" localSheetId="5">#REF!</definedName>
    <definedName name="PROY4029" localSheetId="3">#REF!</definedName>
    <definedName name="PROY4029">#REF!</definedName>
    <definedName name="PROY4125" localSheetId="4">#REF!</definedName>
    <definedName name="PROY4125" localSheetId="5">#REF!</definedName>
    <definedName name="PROY4125" localSheetId="3">#REF!</definedName>
    <definedName name="PROY4125">#REF!</definedName>
    <definedName name="PROY4280" localSheetId="4">#REF!</definedName>
    <definedName name="PROY4280" localSheetId="5">#REF!</definedName>
    <definedName name="PROY4280" localSheetId="3">#REF!</definedName>
    <definedName name="PROY4280">#REF!</definedName>
    <definedName name="PROY4281" localSheetId="4">#REF!</definedName>
    <definedName name="PROY4281" localSheetId="5">#REF!</definedName>
    <definedName name="PROY4281" localSheetId="3">#REF!</definedName>
    <definedName name="PROY4281">#REF!</definedName>
    <definedName name="ProyectoInv" localSheetId="4">'[4]Listas desplegables'!#REF!</definedName>
    <definedName name="ProyectoInv" localSheetId="5">[2]Listas!$C$2:$C$19</definedName>
    <definedName name="ProyectoInv" localSheetId="3">[2]Listas!$C$2:$C$19</definedName>
    <definedName name="ProyectoInv">'[5]Listas desplegables'!#REF!</definedName>
    <definedName name="PROYECTOS" localSheetId="4">[11]Hoja1!$A:$A</definedName>
    <definedName name="PROYECTOS" localSheetId="5">[10]Hoja1!$A:$A</definedName>
    <definedName name="PROYECTOS" localSheetId="3">[10]Hoja1!$A:$A</definedName>
    <definedName name="PROYECTOS">[11]Hoja1!$A:$A</definedName>
    <definedName name="PRYT">#REF!</definedName>
    <definedName name="PT">#REF!</definedName>
    <definedName name="S">[3]Listas!$H$2:$H$17</definedName>
    <definedName name="ServicioUNDOPE" localSheetId="4">'[4]Listas desplegables'!#REF!</definedName>
    <definedName name="ServicioUNDOPE" localSheetId="5">[1]Listas!$Q$2:$Q$35</definedName>
    <definedName name="ServicioUNDOPE" localSheetId="3">[1]Listas!$Q$2:$Q$35</definedName>
    <definedName name="ServicioUNDOPE">'[5]Listas desplegables'!#REF!</definedName>
    <definedName name="Sexo">[1]Listas!$W$2:$W$3</definedName>
    <definedName name="Si_No">[1]Listas!$U$2:$U$3</definedName>
    <definedName name="Subdireccion" localSheetId="4">'[4]Listas desplegables'!#REF!</definedName>
    <definedName name="Subdireccion" localSheetId="5">[1]Listas!$H$2:$H$17</definedName>
    <definedName name="Subdireccion" localSheetId="3">[1]Listas!$H$2:$H$17</definedName>
    <definedName name="Subdireccion">'[5]Listas desplegables'!#REF!</definedName>
    <definedName name="Subdirección">[2]Listas!$A$97:$A$112</definedName>
    <definedName name="Subsistema" localSheetId="4">'[4]Listas desplegables'!#REF!</definedName>
    <definedName name="Subsistema" localSheetId="5">[1]Listas!$M$2:$M$9</definedName>
    <definedName name="Subsistema" localSheetId="3">[1]Listas!$M$2:$M$9</definedName>
    <definedName name="Subsistema">'[5]Listas desplegables'!#REF!</definedName>
    <definedName name="Tenencia" localSheetId="4">'[4]Listas desplegables'!#REF!</definedName>
    <definedName name="Tenencia" localSheetId="5">[1]Listas!$S$2:$S$6</definedName>
    <definedName name="Tenencia" localSheetId="3">[1]Listas!$S$2:$S$6</definedName>
    <definedName name="Tenencia">'[5]Listas desplegables'!#REF!</definedName>
    <definedName name="Tipo" localSheetId="5">[12]Hoja1!$B$1:$B$3</definedName>
    <definedName name="Tipo" localSheetId="3">[12]Hoja1!$B$1:$B$3</definedName>
    <definedName name="Tipo">[13]Hoja1!$B$1:$B$3</definedName>
    <definedName name="Tipo_Meta" localSheetId="4">'[4]Listas desplegables'!#REF!</definedName>
    <definedName name="Tipo_Meta">'[5]Listas desplegables'!#REF!</definedName>
    <definedName name="TipoInd" localSheetId="4">'[4]Listas desplegables'!#REF!</definedName>
    <definedName name="TipoInd">'[5]Listas desplegables'!#REF!</definedName>
    <definedName name="TipoMeta" localSheetId="4">'[4]Listas desplegables'!#REF!</definedName>
    <definedName name="TipoMeta" localSheetId="5">#REF!</definedName>
    <definedName name="TipoMeta" localSheetId="3">#REF!</definedName>
    <definedName name="TipoMeta">'[5]Listas desplegables'!#REF!</definedName>
    <definedName name="TipoOperación" localSheetId="4">'[4]Listas desplegables'!#REF!</definedName>
    <definedName name="TipoOperación" localSheetId="5">[1]Listas!$T$2:$T$5</definedName>
    <definedName name="TipoOperación" localSheetId="3">[1]Listas!$T$2:$T$5</definedName>
    <definedName name="TipoOperación">'[5]Listas desplegables'!#REF!</definedName>
    <definedName name="UO" localSheetId="5">'[6]Listas desplegables'!$H$35:$H$69</definedName>
    <definedName name="UO" localSheetId="3">'[6]Listas desplegables'!$H$35:$H$69</definedName>
    <definedName name="UO">'[7]Listas desplegables'!$H$35:$H$69</definedName>
    <definedName name="VALORACION">[2]Listas!$A$121:$A$125</definedName>
  </definedNames>
  <calcPr calcId="181029"/>
  <extLst>
    <ext xmlns:x15="http://schemas.microsoft.com/office/spreadsheetml/2010/11/main" uri="{140A7094-0E35-4892-8432-C4D2E57EDEB5}">
      <x15:workbookPr chartTrackingRefBase="1"/>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R79" i="14" l="1"/>
  <c r="L79" i="14"/>
  <c r="R76" i="14"/>
  <c r="L76" i="14"/>
  <c r="AA75" i="14"/>
  <c r="R75" i="14"/>
  <c r="L75" i="14"/>
  <c r="R74" i="14"/>
  <c r="L74" i="14"/>
  <c r="R73" i="14"/>
  <c r="L73" i="14"/>
  <c r="R72" i="14"/>
  <c r="L72" i="14"/>
  <c r="R71" i="14"/>
  <c r="R63" i="14"/>
  <c r="L63" i="14"/>
  <c r="R60" i="14"/>
  <c r="L60" i="14"/>
  <c r="R58" i="14"/>
  <c r="L58" i="14"/>
  <c r="R55" i="14"/>
  <c r="L55" i="14"/>
  <c r="R52" i="14"/>
  <c r="L52" i="14"/>
  <c r="R50" i="14"/>
  <c r="L50" i="14"/>
  <c r="R48" i="14"/>
  <c r="L48" i="14"/>
  <c r="R47" i="14"/>
  <c r="L47" i="14"/>
  <c r="R46" i="14"/>
  <c r="L46" i="14"/>
  <c r="R45" i="14"/>
  <c r="L45" i="14"/>
  <c r="R42" i="14"/>
  <c r="L42" i="14"/>
  <c r="R41" i="14"/>
  <c r="L41" i="14"/>
  <c r="R40" i="14"/>
  <c r="L40" i="14"/>
  <c r="R39" i="14"/>
  <c r="L39" i="14"/>
  <c r="R37" i="14"/>
  <c r="L37" i="14"/>
  <c r="R35" i="14"/>
  <c r="L35" i="14"/>
  <c r="R34" i="14"/>
  <c r="L34" i="14"/>
  <c r="R33" i="14"/>
  <c r="L33" i="14"/>
  <c r="R32" i="14"/>
  <c r="L32" i="14"/>
  <c r="R31" i="14"/>
  <c r="L31" i="14"/>
  <c r="R30" i="14"/>
  <c r="L30" i="14"/>
  <c r="R26" i="14"/>
  <c r="L26" i="14"/>
  <c r="R24" i="14"/>
  <c r="L24" i="14"/>
  <c r="R23" i="14"/>
  <c r="L23" i="14"/>
  <c r="R22" i="14"/>
  <c r="L22" i="14"/>
  <c r="R21" i="14"/>
  <c r="L21" i="14"/>
  <c r="R20" i="14"/>
  <c r="L20" i="14"/>
  <c r="R18" i="14"/>
  <c r="L18" i="14"/>
  <c r="R17" i="14"/>
  <c r="L17" i="14"/>
  <c r="R15" i="14"/>
  <c r="L15" i="14"/>
  <c r="R14" i="14"/>
  <c r="L14" i="14"/>
  <c r="R13" i="14"/>
  <c r="L13" i="14"/>
  <c r="R12" i="14"/>
  <c r="L12" i="14"/>
  <c r="R11" i="14"/>
  <c r="L11" i="14"/>
  <c r="CI99" i="13" l="1"/>
  <c r="CF99" i="13"/>
  <c r="CE99" i="13"/>
  <c r="CG99" i="13" s="1"/>
  <c r="CH99" i="13" s="1"/>
  <c r="CJ99" i="13" s="1"/>
  <c r="AG99" i="13"/>
  <c r="CI98" i="13"/>
  <c r="CF98" i="13"/>
  <c r="CE98" i="13"/>
  <c r="AG98" i="13"/>
  <c r="CI97" i="13"/>
  <c r="CF97" i="13"/>
  <c r="CE97" i="13"/>
  <c r="CG97" i="13" s="1"/>
  <c r="CH97" i="13" s="1"/>
  <c r="CJ97" i="13" s="1"/>
  <c r="AG97" i="13"/>
  <c r="CI96" i="13"/>
  <c r="CF96" i="13"/>
  <c r="CE96" i="13"/>
  <c r="CG96" i="13" s="1"/>
  <c r="CH96" i="13" s="1"/>
  <c r="CJ96" i="13" s="1"/>
  <c r="AG96" i="13"/>
  <c r="CI95" i="13"/>
  <c r="CF95" i="13"/>
  <c r="CE95" i="13"/>
  <c r="CG95" i="13" s="1"/>
  <c r="CH95" i="13" s="1"/>
  <c r="CJ95" i="13" s="1"/>
  <c r="CI94" i="13"/>
  <c r="CF94" i="13"/>
  <c r="CE94" i="13"/>
  <c r="CG94" i="13" s="1"/>
  <c r="CH94" i="13" s="1"/>
  <c r="CJ94" i="13" s="1"/>
  <c r="AG94" i="13"/>
  <c r="CI92" i="13"/>
  <c r="CE92" i="13"/>
  <c r="AF92" i="13"/>
  <c r="CI91" i="13"/>
  <c r="CF91" i="13"/>
  <c r="CE91" i="13"/>
  <c r="CG91" i="13" s="1"/>
  <c r="CH91" i="13" s="1"/>
  <c r="CJ91" i="13" s="1"/>
  <c r="AG91" i="13"/>
  <c r="CI89" i="13"/>
  <c r="CF89" i="13"/>
  <c r="CE89" i="13"/>
  <c r="CG89" i="13" s="1"/>
  <c r="CH89" i="13" s="1"/>
  <c r="CJ89" i="13" s="1"/>
  <c r="AG89" i="13"/>
  <c r="CI88" i="13"/>
  <c r="CF88" i="13"/>
  <c r="CE88" i="13"/>
  <c r="AG88" i="13"/>
  <c r="CI87" i="13"/>
  <c r="CF87" i="13"/>
  <c r="CE87" i="13"/>
  <c r="CG87" i="13" s="1"/>
  <c r="CH87" i="13" s="1"/>
  <c r="CJ87" i="13" s="1"/>
  <c r="AG87" i="13"/>
  <c r="CI86" i="13"/>
  <c r="CF86" i="13"/>
  <c r="AE86" i="13"/>
  <c r="CI85" i="13"/>
  <c r="CF85" i="13"/>
  <c r="CE85" i="13"/>
  <c r="CG85" i="13" s="1"/>
  <c r="CH85" i="13" s="1"/>
  <c r="CJ85" i="13" s="1"/>
  <c r="AG85" i="13"/>
  <c r="CI84" i="13"/>
  <c r="CF84" i="13"/>
  <c r="CE84" i="13"/>
  <c r="CG84" i="13" s="1"/>
  <c r="CH84" i="13" s="1"/>
  <c r="CJ84" i="13" s="1"/>
  <c r="AG84" i="13"/>
  <c r="CI80" i="13"/>
  <c r="CF80" i="13"/>
  <c r="CE80" i="13"/>
  <c r="AG80" i="13"/>
  <c r="CI79" i="13"/>
  <c r="CF79" i="13"/>
  <c r="CE79" i="13"/>
  <c r="CG79" i="13" s="1"/>
  <c r="CH79" i="13" s="1"/>
  <c r="CJ79" i="13" s="1"/>
  <c r="AG79" i="13"/>
  <c r="CI78" i="13"/>
  <c r="CF78" i="13"/>
  <c r="CE78" i="13"/>
  <c r="CG78" i="13" s="1"/>
  <c r="CH78" i="13" s="1"/>
  <c r="CJ78" i="13" s="1"/>
  <c r="AG78" i="13"/>
  <c r="CI77" i="13"/>
  <c r="CF77" i="13"/>
  <c r="CE77" i="13"/>
  <c r="CG77" i="13" s="1"/>
  <c r="CH77" i="13" s="1"/>
  <c r="CJ77" i="13" s="1"/>
  <c r="CI76" i="13"/>
  <c r="CF76" i="13"/>
  <c r="CE76" i="13"/>
  <c r="CG76" i="13" s="1"/>
  <c r="CH76" i="13" s="1"/>
  <c r="CJ76" i="13" s="1"/>
  <c r="AG76" i="13"/>
  <c r="CI75" i="13"/>
  <c r="CF75" i="13"/>
  <c r="CE75" i="13"/>
  <c r="CG75" i="13" s="1"/>
  <c r="CH75" i="13" s="1"/>
  <c r="CJ75" i="13" s="1"/>
  <c r="AG75" i="13"/>
  <c r="CI74" i="13"/>
  <c r="CF74" i="13"/>
  <c r="CE74" i="13"/>
  <c r="CG74" i="13" s="1"/>
  <c r="CH74" i="13" s="1"/>
  <c r="CJ74" i="13" s="1"/>
  <c r="AG74" i="13"/>
  <c r="CI73" i="13"/>
  <c r="CF73" i="13"/>
  <c r="CE73" i="13"/>
  <c r="AG73" i="13"/>
  <c r="CI72" i="13"/>
  <c r="CF72" i="13"/>
  <c r="CE72" i="13"/>
  <c r="CG72" i="13" s="1"/>
  <c r="CH72" i="13" s="1"/>
  <c r="AG72" i="13"/>
  <c r="AB72" i="13"/>
  <c r="W72" i="13"/>
  <c r="CI71" i="13"/>
  <c r="CF71" i="13"/>
  <c r="CE71" i="13"/>
  <c r="AG71" i="13"/>
  <c r="AB71" i="13"/>
  <c r="CI69" i="13"/>
  <c r="CF69" i="13"/>
  <c r="CE69" i="13"/>
  <c r="CI68" i="13"/>
  <c r="CF68" i="13"/>
  <c r="CE68" i="13"/>
  <c r="CG68" i="13" s="1"/>
  <c r="CH68" i="13" s="1"/>
  <c r="CJ68" i="13" s="1"/>
  <c r="AB68" i="13"/>
  <c r="CI67" i="13"/>
  <c r="CF67" i="13"/>
  <c r="CE67" i="13"/>
  <c r="CG67" i="13" s="1"/>
  <c r="CH67" i="13" s="1"/>
  <c r="CJ67" i="13" s="1"/>
  <c r="AG67" i="13"/>
  <c r="CI66" i="13"/>
  <c r="CF66" i="13"/>
  <c r="CE66" i="13"/>
  <c r="AG66" i="13"/>
  <c r="AB66" i="13"/>
  <c r="W66" i="13"/>
  <c r="CI65" i="13"/>
  <c r="CF65" i="13"/>
  <c r="CE65" i="13"/>
  <c r="CG65" i="13" s="1"/>
  <c r="CH65" i="13" s="1"/>
  <c r="CJ65" i="13" s="1"/>
  <c r="AG65" i="13"/>
  <c r="CI64" i="13"/>
  <c r="CF64" i="13"/>
  <c r="CE64" i="13"/>
  <c r="AG64" i="13"/>
  <c r="AB64" i="13"/>
  <c r="W64" i="13"/>
  <c r="CI63" i="13"/>
  <c r="CF63" i="13"/>
  <c r="CE63" i="13"/>
  <c r="CG63" i="13" s="1"/>
  <c r="CH63" i="13" s="1"/>
  <c r="CJ63" i="13" s="1"/>
  <c r="AG63" i="13"/>
  <c r="CI62" i="13"/>
  <c r="CH62" i="13"/>
  <c r="CJ62" i="13" s="1"/>
  <c r="CF62" i="13"/>
  <c r="CE62" i="13"/>
  <c r="CI61" i="13"/>
  <c r="CH61" i="13"/>
  <c r="CJ61" i="13" s="1"/>
  <c r="CF61" i="13"/>
  <c r="CE61" i="13"/>
  <c r="CI60" i="13"/>
  <c r="CJ60" i="13" s="1"/>
  <c r="CF60" i="13"/>
  <c r="CE60" i="13"/>
  <c r="CI59" i="13"/>
  <c r="CH59" i="13"/>
  <c r="CJ59" i="13" s="1"/>
  <c r="CF59" i="13"/>
  <c r="CE59" i="13"/>
  <c r="CI58" i="13"/>
  <c r="CF58" i="13"/>
  <c r="CE58" i="13"/>
  <c r="CG58" i="13" s="1"/>
  <c r="CH58" i="13" s="1"/>
  <c r="CJ58" i="13" s="1"/>
  <c r="AG58" i="13"/>
  <c r="AB58" i="13"/>
  <c r="W58" i="13"/>
  <c r="CI57" i="13"/>
  <c r="CF57" i="13"/>
  <c r="CE57" i="13"/>
  <c r="AG57" i="13"/>
  <c r="CI56" i="13"/>
  <c r="CF56" i="13"/>
  <c r="CE56" i="13"/>
  <c r="CG56" i="13" s="1"/>
  <c r="CH56" i="13" s="1"/>
  <c r="CJ56" i="13" s="1"/>
  <c r="AG56" i="13"/>
  <c r="CI55" i="13"/>
  <c r="CF55" i="13"/>
  <c r="CE55" i="13"/>
  <c r="CG55" i="13" s="1"/>
  <c r="CH55" i="13" s="1"/>
  <c r="CJ55" i="13" s="1"/>
  <c r="AG55" i="13"/>
  <c r="CI54" i="13"/>
  <c r="CF54" i="13"/>
  <c r="CE54" i="13"/>
  <c r="CG54" i="13" s="1"/>
  <c r="CH54" i="13" s="1"/>
  <c r="CJ54" i="13" s="1"/>
  <c r="AG54" i="13"/>
  <c r="AB54" i="13"/>
  <c r="W54" i="13"/>
  <c r="CI53" i="13"/>
  <c r="CF53" i="13"/>
  <c r="CE53" i="13"/>
  <c r="CG53" i="13" s="1"/>
  <c r="CH53" i="13" s="1"/>
  <c r="CJ53" i="13" s="1"/>
  <c r="AG53" i="13"/>
  <c r="CI52" i="13"/>
  <c r="CF52" i="13"/>
  <c r="CE52" i="13"/>
  <c r="CG52" i="13" s="1"/>
  <c r="CH52" i="13" s="1"/>
  <c r="CJ52" i="13" s="1"/>
  <c r="AG52" i="13"/>
  <c r="CI51" i="13"/>
  <c r="CF51" i="13"/>
  <c r="CE51" i="13"/>
  <c r="CI50" i="13"/>
  <c r="CF50" i="13"/>
  <c r="CE50" i="13"/>
  <c r="CG50" i="13" s="1"/>
  <c r="CH50" i="13" s="1"/>
  <c r="CJ50" i="13" s="1"/>
  <c r="CI49" i="13"/>
  <c r="CF49" i="13"/>
  <c r="CE49" i="13"/>
  <c r="CI48" i="13"/>
  <c r="CF48" i="13"/>
  <c r="CE48" i="13"/>
  <c r="CG48" i="13" s="1"/>
  <c r="CH48" i="13" s="1"/>
  <c r="CJ48" i="13" s="1"/>
  <c r="CI47" i="13"/>
  <c r="CF47" i="13"/>
  <c r="CE47" i="13"/>
  <c r="AG47" i="13"/>
  <c r="AB47" i="13"/>
  <c r="W47" i="13"/>
  <c r="CI43" i="13"/>
  <c r="CF43" i="13"/>
  <c r="CE43" i="13"/>
  <c r="CG43" i="13" s="1"/>
  <c r="CH43" i="13" s="1"/>
  <c r="CJ43" i="13" s="1"/>
  <c r="AG43" i="13"/>
  <c r="AB43" i="13"/>
  <c r="W43" i="13"/>
  <c r="CI42" i="13"/>
  <c r="CF42" i="13"/>
  <c r="CE42" i="13"/>
  <c r="CG42" i="13" s="1"/>
  <c r="CH42" i="13" s="1"/>
  <c r="CJ42" i="13" s="1"/>
  <c r="AG42" i="13"/>
  <c r="AB42" i="13"/>
  <c r="W42" i="13"/>
  <c r="CI41" i="13"/>
  <c r="CF41" i="13"/>
  <c r="CE41" i="13"/>
  <c r="CG41" i="13" s="1"/>
  <c r="CH41" i="13" s="1"/>
  <c r="CI40" i="13"/>
  <c r="CF40" i="13"/>
  <c r="CE40" i="13"/>
  <c r="CG40" i="13" s="1"/>
  <c r="CH40" i="13" s="1"/>
  <c r="CJ40" i="13" s="1"/>
  <c r="CI39" i="13"/>
  <c r="CF39" i="13"/>
  <c r="CE39" i="13"/>
  <c r="CG39" i="13" s="1"/>
  <c r="CH39" i="13" s="1"/>
  <c r="AG39" i="13"/>
  <c r="CI38" i="13"/>
  <c r="CF38" i="13"/>
  <c r="CE38" i="13"/>
  <c r="CG38" i="13" s="1"/>
  <c r="CH38" i="13" s="1"/>
  <c r="CJ38" i="13" s="1"/>
  <c r="AG38" i="13"/>
  <c r="AB38" i="13"/>
  <c r="W38" i="13"/>
  <c r="CI37" i="13"/>
  <c r="CH37" i="13"/>
  <c r="CI36" i="13"/>
  <c r="CF36" i="13"/>
  <c r="AE36" i="13"/>
  <c r="CI35" i="13"/>
  <c r="CF35" i="13"/>
  <c r="CE35" i="13"/>
  <c r="CG35" i="13" s="1"/>
  <c r="CH35" i="13" s="1"/>
  <c r="CJ35" i="13" s="1"/>
  <c r="AG35" i="13"/>
  <c r="CI34" i="13"/>
  <c r="CF34" i="13"/>
  <c r="CE34" i="13"/>
  <c r="CG34" i="13" s="1"/>
  <c r="CH34" i="13" s="1"/>
  <c r="CJ34" i="13" s="1"/>
  <c r="AG34" i="13"/>
  <c r="AB34" i="13"/>
  <c r="W34" i="13"/>
  <c r="CI33" i="13"/>
  <c r="CF33" i="13"/>
  <c r="CE33" i="13"/>
  <c r="CG33" i="13" s="1"/>
  <c r="CH33" i="13" s="1"/>
  <c r="CJ33" i="13" s="1"/>
  <c r="AG33" i="13"/>
  <c r="CI32" i="13"/>
  <c r="CF32" i="13"/>
  <c r="CE32" i="13"/>
  <c r="CG32" i="13" s="1"/>
  <c r="CH32" i="13" s="1"/>
  <c r="CJ32" i="13" s="1"/>
  <c r="AG32" i="13"/>
  <c r="CI30" i="13"/>
  <c r="CF30" i="13"/>
  <c r="CE30" i="13"/>
  <c r="CH30" i="13" s="1"/>
  <c r="CJ30" i="13" s="1"/>
  <c r="AG30" i="13"/>
  <c r="AB30" i="13"/>
  <c r="W30" i="13"/>
  <c r="CI29" i="13"/>
  <c r="CF29" i="13"/>
  <c r="CE29" i="13"/>
  <c r="AG29" i="13"/>
  <c r="AB29" i="13"/>
  <c r="W29" i="13"/>
  <c r="CI28" i="13"/>
  <c r="CF28" i="13"/>
  <c r="CE28" i="13"/>
  <c r="CG28" i="13" s="1"/>
  <c r="CH28" i="13" s="1"/>
  <c r="CJ28" i="13" s="1"/>
  <c r="CI27" i="13"/>
  <c r="CF27" i="13"/>
  <c r="CE27" i="13"/>
  <c r="CI26" i="13"/>
  <c r="CF26" i="13"/>
  <c r="CE26" i="13"/>
  <c r="CG26" i="13" s="1"/>
  <c r="CH26" i="13" s="1"/>
  <c r="CJ26" i="13" s="1"/>
  <c r="AB26" i="13"/>
  <c r="W26" i="13"/>
  <c r="CI25" i="13"/>
  <c r="CF25" i="13"/>
  <c r="CE25" i="13"/>
  <c r="CG25" i="13" s="1"/>
  <c r="CH25" i="13" s="1"/>
  <c r="CJ25" i="13" s="1"/>
  <c r="AG25" i="13"/>
  <c r="AB25" i="13"/>
  <c r="W25" i="13"/>
  <c r="CI24" i="13"/>
  <c r="CF24" i="13"/>
  <c r="CE24" i="13"/>
  <c r="CG24" i="13" s="1"/>
  <c r="CH24" i="13" s="1"/>
  <c r="CJ24" i="13" s="1"/>
  <c r="AG24" i="13"/>
  <c r="AB24" i="13"/>
  <c r="W24" i="13"/>
  <c r="CI23" i="13"/>
  <c r="CF23" i="13"/>
  <c r="CE23" i="13"/>
  <c r="CI22" i="13"/>
  <c r="CF22" i="13"/>
  <c r="CE22" i="13"/>
  <c r="CG22" i="13" s="1"/>
  <c r="CH22" i="13" s="1"/>
  <c r="CJ22" i="13" s="1"/>
  <c r="AG22" i="13"/>
  <c r="CI20" i="13"/>
  <c r="CF20" i="13"/>
  <c r="CE20" i="13"/>
  <c r="CG20" i="13" s="1"/>
  <c r="CH20" i="13" s="1"/>
  <c r="CJ20" i="13" s="1"/>
  <c r="AG20" i="13"/>
  <c r="AB20" i="13"/>
  <c r="W20" i="13"/>
  <c r="CI19" i="13"/>
  <c r="CF19" i="13"/>
  <c r="CE19" i="13"/>
  <c r="CG19" i="13" s="1"/>
  <c r="CH19" i="13" s="1"/>
  <c r="CJ19" i="13" s="1"/>
  <c r="AG19" i="13"/>
  <c r="CI17" i="13"/>
  <c r="CF17" i="13"/>
  <c r="CE17" i="13"/>
  <c r="CG17" i="13" s="1"/>
  <c r="CH17" i="13" s="1"/>
  <c r="CJ17" i="13" s="1"/>
  <c r="CI16" i="13"/>
  <c r="CF16" i="13"/>
  <c r="CE16" i="13"/>
  <c r="CG16" i="13" s="1"/>
  <c r="CH16" i="13" s="1"/>
  <c r="AG16" i="13"/>
  <c r="CI15" i="13"/>
  <c r="CF15" i="13"/>
  <c r="CE15" i="13"/>
  <c r="CG15" i="13" s="1"/>
  <c r="CH15" i="13" s="1"/>
  <c r="CJ15" i="13" s="1"/>
  <c r="AG15" i="13"/>
  <c r="AB15" i="13"/>
  <c r="W15" i="13"/>
  <c r="CI14" i="13"/>
  <c r="CF14" i="13"/>
  <c r="CE14" i="13"/>
  <c r="CG14" i="13" s="1"/>
  <c r="CH14" i="13" s="1"/>
  <c r="CJ14" i="13" s="1"/>
  <c r="AG14" i="13"/>
  <c r="CI13" i="13"/>
  <c r="CF13" i="13"/>
  <c r="CE13" i="13"/>
  <c r="CG13" i="13" s="1"/>
  <c r="CH13" i="13" s="1"/>
  <c r="CJ13" i="13" s="1"/>
  <c r="AG13" i="13"/>
  <c r="CB12" i="13"/>
  <c r="CA12" i="13"/>
  <c r="BZ12" i="13"/>
  <c r="BY12" i="13"/>
  <c r="BX12" i="13"/>
  <c r="BW12" i="13"/>
  <c r="BV12" i="13"/>
  <c r="BU12" i="13"/>
  <c r="BT12" i="13"/>
  <c r="BS12" i="13"/>
  <c r="BR12" i="13"/>
  <c r="BQ12" i="13"/>
  <c r="BP12" i="13"/>
  <c r="BO12" i="13"/>
  <c r="BN12" i="13"/>
  <c r="BM12" i="13"/>
  <c r="BL12" i="13"/>
  <c r="BK12" i="13"/>
  <c r="BJ12" i="13"/>
  <c r="BI12" i="13"/>
  <c r="BH12" i="13"/>
  <c r="BG12" i="13"/>
  <c r="BF12" i="13"/>
  <c r="BE12" i="13"/>
  <c r="BD12" i="13"/>
  <c r="BC12" i="13"/>
  <c r="BB12" i="13"/>
  <c r="BA12" i="13"/>
  <c r="AZ12" i="13"/>
  <c r="AY12" i="13"/>
  <c r="AX12" i="13"/>
  <c r="AW12" i="13"/>
  <c r="AV12" i="13"/>
  <c r="AU12" i="13"/>
  <c r="AT12" i="13"/>
  <c r="AS12" i="13"/>
  <c r="AR12" i="13"/>
  <c r="AQ12" i="13"/>
  <c r="AP12" i="13"/>
  <c r="AO12" i="13"/>
  <c r="AN12" i="13"/>
  <c r="AM12" i="13"/>
  <c r="AL12" i="13"/>
  <c r="AK12" i="13"/>
  <c r="AJ12" i="13"/>
  <c r="AI12" i="13"/>
  <c r="AH12" i="13"/>
  <c r="AG12" i="13"/>
  <c r="AF12" i="13"/>
  <c r="AE12" i="13"/>
  <c r="AD12" i="13"/>
  <c r="AC12" i="13"/>
  <c r="AB12" i="13"/>
  <c r="AA12" i="13"/>
  <c r="Z12" i="13"/>
  <c r="Y12" i="13"/>
  <c r="X12" i="13"/>
  <c r="W12" i="13"/>
  <c r="V12" i="13"/>
  <c r="U12" i="13"/>
  <c r="G79" i="8"/>
  <c r="F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1" i="8"/>
  <c r="H10" i="8"/>
  <c r="H9" i="8"/>
  <c r="AA31" i="2"/>
  <c r="AA179" i="2"/>
  <c r="AA178" i="2"/>
  <c r="AA167" i="2"/>
  <c r="AA141" i="2"/>
  <c r="AA140" i="2"/>
  <c r="AA113" i="2"/>
  <c r="AA112" i="2"/>
  <c r="AA111" i="2"/>
  <c r="AA110" i="2"/>
  <c r="AA109" i="2"/>
  <c r="AA107" i="2"/>
  <c r="AA106" i="2"/>
  <c r="AA105" i="2"/>
  <c r="AA183" i="2"/>
  <c r="AA182" i="2"/>
  <c r="AA181" i="2"/>
  <c r="AA180" i="2"/>
  <c r="AA176" i="2"/>
  <c r="AA175" i="2"/>
  <c r="AA173" i="2"/>
  <c r="AA172" i="2"/>
  <c r="AA171" i="2"/>
  <c r="AA170" i="2"/>
  <c r="AA169" i="2"/>
  <c r="AA166" i="2"/>
  <c r="AA163" i="2"/>
  <c r="AA162" i="2"/>
  <c r="AA153" i="2"/>
  <c r="AA152" i="2"/>
  <c r="AA149" i="2"/>
  <c r="AA148" i="2"/>
  <c r="AA147" i="2"/>
  <c r="AA146" i="2"/>
  <c r="AA145" i="2"/>
  <c r="AA144" i="2"/>
  <c r="AA143" i="2"/>
  <c r="AA142" i="2"/>
  <c r="AA139" i="2"/>
  <c r="AA138" i="2"/>
  <c r="AA136" i="2"/>
  <c r="AA135" i="2"/>
  <c r="AA133" i="2"/>
  <c r="AA132" i="2"/>
  <c r="AA131" i="2"/>
  <c r="AA130" i="2"/>
  <c r="AA129" i="2"/>
  <c r="AA127" i="2"/>
  <c r="AA125" i="2"/>
  <c r="AA124" i="2"/>
  <c r="AA123" i="2"/>
  <c r="AA121" i="2"/>
  <c r="AA120" i="2"/>
  <c r="AA119" i="2"/>
  <c r="AA118" i="2"/>
  <c r="AA117" i="2"/>
  <c r="AA116" i="2"/>
  <c r="AA114" i="2"/>
  <c r="AA104" i="2"/>
  <c r="AA103" i="2"/>
  <c r="AA102" i="2"/>
  <c r="AA99" i="2"/>
  <c r="AA98" i="2"/>
  <c r="AA97" i="2"/>
  <c r="AA96" i="2"/>
  <c r="AA61" i="2"/>
  <c r="AA59" i="2"/>
  <c r="AA57" i="2"/>
  <c r="AA56" i="2"/>
  <c r="AA54" i="2"/>
  <c r="AA53" i="2"/>
  <c r="AA52" i="2"/>
  <c r="AA51" i="2"/>
  <c r="AA50" i="2"/>
  <c r="AA49" i="2"/>
  <c r="AA48" i="2"/>
  <c r="AA47" i="2"/>
  <c r="AA44" i="2"/>
  <c r="AA42" i="2"/>
  <c r="AA40" i="2"/>
  <c r="AA39" i="2"/>
  <c r="AA34" i="2"/>
  <c r="AA32" i="2"/>
  <c r="AA30" i="2"/>
  <c r="AA29" i="2"/>
  <c r="AA28" i="2"/>
  <c r="AA26" i="2"/>
  <c r="AA22" i="2"/>
  <c r="AA16" i="2"/>
  <c r="Q37" i="2"/>
  <c r="Q36" i="2"/>
  <c r="Q35" i="2"/>
  <c r="Q34" i="2"/>
  <c r="Q136" i="2"/>
  <c r="Q101" i="2"/>
  <c r="Q100" i="2"/>
  <c r="Q52" i="2"/>
  <c r="Q51" i="2"/>
  <c r="Q50" i="2"/>
  <c r="Q49" i="2"/>
  <c r="Q175" i="2"/>
  <c r="Q146" i="2"/>
  <c r="Q142" i="2"/>
  <c r="Q173" i="2"/>
  <c r="Q153" i="2"/>
  <c r="Q169" i="2"/>
  <c r="Q172" i="2"/>
  <c r="Q152" i="2"/>
  <c r="Q42" i="2"/>
  <c r="Q145" i="2"/>
  <c r="Q144" i="2"/>
  <c r="Q143" i="2"/>
  <c r="Q166" i="2"/>
  <c r="Q135" i="2"/>
  <c r="Q114" i="2"/>
  <c r="Q26" i="2"/>
  <c r="Q25" i="2"/>
  <c r="Q132" i="2"/>
  <c r="Q112" i="2"/>
  <c r="Q109" i="2"/>
  <c r="Q107" i="2"/>
  <c r="Q105" i="2"/>
  <c r="Q23" i="2"/>
  <c r="Q103" i="2"/>
  <c r="Q99" i="2"/>
  <c r="Q125" i="2"/>
  <c r="Q30" i="2"/>
  <c r="Q31" i="2"/>
  <c r="Q29" i="2"/>
  <c r="Q124" i="2"/>
  <c r="Q123" i="2"/>
  <c r="Q121" i="2"/>
  <c r="Q120" i="2"/>
  <c r="Q119" i="2"/>
  <c r="Q118" i="2"/>
  <c r="Q117" i="2"/>
  <c r="Q116" i="2"/>
  <c r="Q98" i="2"/>
  <c r="Q96" i="2"/>
  <c r="Q61" i="2"/>
  <c r="Q54" i="2"/>
  <c r="Q58" i="2"/>
  <c r="Q57" i="2"/>
  <c r="Q56" i="2"/>
  <c r="Q55" i="2"/>
  <c r="Q183" i="2"/>
  <c r="Q182" i="2"/>
  <c r="Q180" i="2"/>
  <c r="Q141" i="2"/>
  <c r="Q140" i="2"/>
  <c r="Q151" i="2"/>
  <c r="Q150" i="2"/>
  <c r="Q167" i="2"/>
  <c r="Q134" i="2"/>
  <c r="Q128" i="2"/>
  <c r="Q126" i="2"/>
  <c r="Q21" i="2"/>
  <c r="Q19" i="2"/>
  <c r="Q18" i="2"/>
  <c r="Q17" i="2"/>
  <c r="Q115" i="2"/>
  <c r="Q179" i="2"/>
  <c r="Q178" i="2"/>
  <c r="Q177" i="2"/>
  <c r="Q45" i="2"/>
  <c r="Q94" i="2"/>
  <c r="Q95" i="2"/>
  <c r="Q97" i="2"/>
  <c r="Q122" i="2"/>
  <c r="Q102" i="2"/>
  <c r="Q27" i="2"/>
  <c r="Q28" i="2"/>
  <c r="Q138" i="2"/>
  <c r="Q139" i="2"/>
  <c r="Q16" i="2"/>
  <c r="Q20" i="2"/>
  <c r="Q22" i="2"/>
  <c r="Q24" i="2"/>
  <c r="Q104" i="2"/>
  <c r="Q106" i="2"/>
  <c r="Q108" i="2"/>
  <c r="Q110" i="2"/>
  <c r="Q111" i="2"/>
  <c r="Q113" i="2"/>
  <c r="Q127" i="2"/>
  <c r="Q129" i="2"/>
  <c r="Q130" i="2"/>
  <c r="Q131" i="2"/>
  <c r="Q133" i="2"/>
  <c r="Q168" i="2"/>
  <c r="Q148" i="2"/>
  <c r="Q149" i="2"/>
  <c r="Q170" i="2"/>
  <c r="Q171" i="2"/>
  <c r="Q38" i="2"/>
  <c r="Q39" i="2"/>
  <c r="Q40" i="2"/>
  <c r="Q41" i="2"/>
  <c r="Q43" i="2"/>
  <c r="Q174" i="2"/>
  <c r="Q154" i="2"/>
  <c r="Q155" i="2"/>
  <c r="Q156" i="2"/>
  <c r="Q157" i="2"/>
  <c r="Q158" i="2"/>
  <c r="Q159" i="2"/>
  <c r="Q160" i="2"/>
  <c r="Q161" i="2"/>
  <c r="Q44" i="2"/>
  <c r="Q46" i="2"/>
  <c r="Q47" i="2"/>
  <c r="Q48" i="2"/>
  <c r="Q90" i="2"/>
  <c r="Q66" i="2"/>
  <c r="Q84" i="2"/>
  <c r="Q82" i="2"/>
  <c r="Q92" i="2"/>
  <c r="Q88" i="2"/>
  <c r="Q64" i="2"/>
  <c r="Q74" i="2"/>
  <c r="Q72" i="2"/>
  <c r="Q70" i="2"/>
  <c r="Q86" i="2"/>
  <c r="Q62" i="2"/>
  <c r="Q76" i="2"/>
  <c r="Q78" i="2"/>
  <c r="Q80" i="2"/>
  <c r="Q68" i="2"/>
  <c r="Q91" i="2"/>
  <c r="Q67" i="2"/>
  <c r="Q85" i="2"/>
  <c r="Q83" i="2"/>
  <c r="Q93" i="2"/>
  <c r="Q89" i="2"/>
  <c r="Q65" i="2"/>
  <c r="Q75" i="2"/>
  <c r="Q73" i="2"/>
  <c r="Q71" i="2"/>
  <c r="Q87" i="2"/>
  <c r="Q63" i="2"/>
  <c r="Q77" i="2"/>
  <c r="Q79" i="2"/>
  <c r="Q81" i="2"/>
  <c r="Q69" i="2"/>
  <c r="Q162" i="2"/>
  <c r="Q163" i="2"/>
  <c r="Q164" i="2"/>
  <c r="Q165" i="2"/>
  <c r="Q32" i="2"/>
  <c r="Q33" i="2"/>
  <c r="Q137" i="2"/>
  <c r="Q53" i="2"/>
  <c r="Q59" i="2"/>
  <c r="Q60" i="2"/>
  <c r="Q176" i="2"/>
  <c r="Q181" i="2"/>
  <c r="Q15" i="2"/>
  <c r="CG23" i="13" l="1"/>
  <c r="CH23" i="13" s="1"/>
  <c r="CJ23" i="13" s="1"/>
  <c r="CG27" i="13"/>
  <c r="CH27" i="13" s="1"/>
  <c r="CJ27" i="13" s="1"/>
  <c r="CH29" i="13"/>
  <c r="CJ29" i="13" s="1"/>
  <c r="CG29" i="13"/>
  <c r="CG30" i="13"/>
  <c r="CE36" i="13"/>
  <c r="CG36" i="13" s="1"/>
  <c r="CH36" i="13" s="1"/>
  <c r="CJ36" i="13" s="1"/>
  <c r="AG36" i="13"/>
  <c r="CJ37" i="13"/>
  <c r="CG47" i="13"/>
  <c r="CH47" i="13" s="1"/>
  <c r="CJ47" i="13" s="1"/>
  <c r="CG49" i="13"/>
  <c r="CH49" i="13" s="1"/>
  <c r="CJ49" i="13" s="1"/>
  <c r="CG51" i="13"/>
  <c r="CH51" i="13" s="1"/>
  <c r="CJ51" i="13" s="1"/>
  <c r="CG57" i="13"/>
  <c r="CH57" i="13" s="1"/>
  <c r="CJ57" i="13" s="1"/>
  <c r="CG64" i="13"/>
  <c r="CH64" i="13" s="1"/>
  <c r="CJ64" i="13" s="1"/>
  <c r="CG66" i="13"/>
  <c r="CH66" i="13" s="1"/>
  <c r="CJ66" i="13" s="1"/>
  <c r="CG69" i="13"/>
  <c r="CH69" i="13" s="1"/>
  <c r="CJ69" i="13" s="1"/>
  <c r="CG71" i="13"/>
  <c r="CH71" i="13" s="1"/>
  <c r="CJ71" i="13" s="1"/>
  <c r="CG73" i="13"/>
  <c r="CH73" i="13" s="1"/>
  <c r="CJ73" i="13" s="1"/>
  <c r="CG80" i="13"/>
  <c r="CH80" i="13" s="1"/>
  <c r="CJ80" i="13" s="1"/>
  <c r="CE86" i="13"/>
  <c r="CG86" i="13" s="1"/>
  <c r="CH86" i="13" s="1"/>
  <c r="CJ86" i="13" s="1"/>
  <c r="AG86" i="13"/>
  <c r="CG88" i="13"/>
  <c r="CH88" i="13" s="1"/>
  <c r="CJ88" i="13" s="1"/>
  <c r="CF92" i="13"/>
  <c r="AG92" i="13"/>
  <c r="CG92" i="13"/>
  <c r="CH92" i="13" s="1"/>
  <c r="CJ92" i="13" s="1"/>
  <c r="CG98" i="13"/>
  <c r="CH98" i="13" s="1"/>
  <c r="CJ98" i="13" s="1"/>
  <c r="CJ16" i="13"/>
  <c r="CJ41" i="13"/>
  <c r="CJ72" i="13"/>
  <c r="CJ39" i="13"/>
  <c r="H7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tc={C6460505-FC2B-4CB8-A609-FD3AD675B2DF}</author>
    <author>tc={26C28850-F2A4-4537-A1C2-B8F3AD7AD864}</author>
    <author>tc={3324D6A1-876A-4F26-AD8E-3ABB5047DC45}</author>
    <author>tc={9B2D3CE7-4221-44CE-A775-A1146FB540E2}</author>
    <author>tc={19254884-16BE-40FA-A286-54733B7B058F}</author>
    <author>tc={C8B1AF00-8400-41C5-9F7B-8C708BAFD94C}</author>
    <author>tc={B3E32CBE-805A-4A91-95D1-80F387572A96}</author>
    <author>tc={910BFB16-17DB-45FF-B224-EC002AD5FC61}</author>
    <author>tc={6DBB973F-7C51-41C9-91BB-76EFF5742495}</author>
    <author>tc={7C0AE719-75BE-4428-B66B-67F0246388CD}</author>
  </authors>
  <commentList>
    <comment ref="J36" authorId="0" shapeId="0" xr:uid="{C6460505-FC2B-4CB8-A609-FD3AD675B2D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el Segplan aparece como 26.31</t>
        </r>
      </text>
    </comment>
    <comment ref="J47" authorId="1" shapeId="0" xr:uid="{26C28850-F2A4-4537-A1C2-B8F3AD7AD86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la magntud en el SEGPLAN tengo 71.000</t>
        </r>
      </text>
    </comment>
    <comment ref="J48" authorId="2" shapeId="0" xr:uid="{3324D6A1-876A-4F26-AD8E-3ABB5047DC4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en el segplan aparecen 13.700</t>
        </r>
      </text>
    </comment>
    <comment ref="J50" authorId="3" shapeId="0" xr:uid="{9B2D3CE7-4221-44CE-A775-A1146FB540E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en el SEGPLAN aparecern 12.300</t>
        </r>
      </text>
    </comment>
    <comment ref="J59" authorId="4" shapeId="0" xr:uid="{19254884-16BE-40FA-A286-54733B7B058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porque en el SEGPLAN aparecen 4.569</t>
        </r>
      </text>
    </comment>
    <comment ref="J62" authorId="5" shapeId="0" xr:uid="{C8B1AF00-8400-41C5-9F7B-8C708BAFD94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porque en el SEGPLAN aparecen 15.000</t>
        </r>
      </text>
    </comment>
    <comment ref="F72" authorId="6" shapeId="0" xr:uid="{B3E32CBE-805A-4A91-95D1-80F387572A9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la magnitud de la meta, no coincide con SEGPLAN</t>
        </r>
      </text>
    </comment>
    <comment ref="J102" authorId="7" shapeId="0" xr:uid="{910BFB16-17DB-45FF-B224-EC002AD5FC6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porque en el SEGPLAN veo 5.457</t>
        </r>
      </text>
    </comment>
    <comment ref="J103" authorId="8" shapeId="0" xr:uid="{6DBB973F-7C51-41C9-91BB-76EFF574249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porque veo en el SEGPLAN 3.953.</t>
        </r>
      </text>
    </comment>
    <comment ref="J106" authorId="9" shapeId="0" xr:uid="{7C0AE719-75BE-4428-B66B-67F0246388C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porque encuentro en el SEGPLAN 785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tc={956E8C20-E519-44DD-AE89-21AD9585C91A}</author>
    <author>tc={42AC7998-0186-4C31-B25A-7384A58E6E94}</author>
    <author>tc={C21DE1DF-ABD4-4278-9A94-1116619632E9}</author>
    <author>tc={855E1896-088E-444F-9389-162D01543A61}</author>
    <author>tc={72694DC8-006B-40F8-9E74-DA5754EEB969}</author>
  </authors>
  <commentList>
    <comment ref="I15" authorId="0" shapeId="0" xr:uid="{956E8C20-E519-44DD-AE89-21AD9585C91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el componente de inversión la programación actual es 2662. por favor revisar.</t>
        </r>
      </text>
    </comment>
    <comment ref="I43" authorId="1" shapeId="0" xr:uid="{42AC7998-0186-4C31-B25A-7384A58E6E9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solicita revisar contra SEGPLAN en la medida que aparece que la nueva programación es 1</t>
        </r>
      </text>
    </comment>
    <comment ref="H45" authorId="2" shapeId="0" xr:uid="{C21DE1DF-ABD4-4278-9A94-1116619632E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porque en el sistema segplan a aparece 116.418</t>
        </r>
      </text>
    </comment>
    <comment ref="H47" authorId="3" shapeId="0" xr:uid="{855E1896-088E-444F-9389-162D01543A6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porque en el SEGPLAN aparece 70.046</t>
        </r>
      </text>
    </comment>
    <comment ref="H49" authorId="4" shapeId="0" xr:uid="{72694DC8-006B-40F8-9E74-DA5754EEB96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en la medida que en SEGPLAN me da 5.900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tc={6500E231-CCDE-4002-880B-D4B41CCFC7FF}</author>
  </authors>
  <commentList>
    <comment ref="P72" authorId="0" shapeId="0" xr:uid="{0057578C-318A-4965-AF1F-E38F91F4FD52}">
      <text>
        <r>
          <rPr>
            <sz val="1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Este dato debe coincidir con la probabilidad residual evaluada en el FOR-SG-014.</t>
        </r>
      </text>
    </comment>
  </commentList>
</comments>
</file>

<file path=xl/sharedStrings.xml><?xml version="1.0" encoding="utf-8"?>
<sst xmlns="http://schemas.openxmlformats.org/spreadsheetml/2006/main" count="10669" uniqueCount="3403">
  <si>
    <t>Meta Plan de Desarrollo</t>
  </si>
  <si>
    <t>Objetivo Estratégico Sectorial</t>
  </si>
  <si>
    <t>Meta Sectorial</t>
  </si>
  <si>
    <t>Objetivo estratégico 2020-2024</t>
  </si>
  <si>
    <t>Estrategias</t>
  </si>
  <si>
    <t>Metas 2020-2024</t>
  </si>
  <si>
    <t>Política de Gestión y Desempeño componente ambiental</t>
  </si>
  <si>
    <t>Proceso relacionado</t>
  </si>
  <si>
    <t xml:space="preserve">Fuente de Financiación </t>
  </si>
  <si>
    <t>Proyecto de inversión</t>
  </si>
  <si>
    <t xml:space="preserve">Meta proyecto de inversión </t>
  </si>
  <si>
    <t>Plan asociado</t>
  </si>
  <si>
    <t xml:space="preserve">Plan De Acción Política Pública Poblacional Asociada  </t>
  </si>
  <si>
    <t>Tipo de Meta</t>
  </si>
  <si>
    <t>Fecha Inicio
DD/MM/AAAA</t>
  </si>
  <si>
    <t>Fecha Finalización
DD/MM/AAAA</t>
  </si>
  <si>
    <t>Dependencia responsable</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</si>
  <si>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</si>
  <si>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1. Contribuir a la reducción de la feminización de la pobreza, aportando en la implementación del Sistema Distrital de Cuidado con la innovación de los servicios sociales, para construir territorios cuidadores y protectores promoviendo la movilidad social de la población en vulnerabilidad y fragilidad social</t>
  </si>
  <si>
    <t>01. Identificar  la oferta del sector social que  hará  parte del sistema distrital de cuidado</t>
  </si>
  <si>
    <t>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t>
  </si>
  <si>
    <t>RETO</t>
  </si>
  <si>
    <t xml:space="preserve">1. Atender en las 20 localidades del  distrito a la población en flujos migratorios mixtos y retornados que solicitan la oferta de servicios de la  SDIS.
</t>
  </si>
  <si>
    <t>Talento humano</t>
  </si>
  <si>
    <t>Atención a la ciudadanía</t>
  </si>
  <si>
    <t>Inversión</t>
  </si>
  <si>
    <t>7564 - Mejoramiento de la capacidad de respuesta institucional de las comisarías de familia en Bogotá</t>
  </si>
  <si>
    <t>7564 - Mejoramiento de la capacidad de respuesta institucional de las Comisarías de Familia en Bogotá</t>
  </si>
  <si>
    <t>A. Planes relacionados con talento humano:</t>
  </si>
  <si>
    <t>PP Mujer y Equidad de Género</t>
  </si>
  <si>
    <t>Constante</t>
  </si>
  <si>
    <t>Despacho</t>
  </si>
  <si>
    <t>14. 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</si>
  <si>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2. Dar respuestas integradoras y transectoriales que conlleven al desarrollo de capacidades y la ampliación de las oportunidades de la ciudadanía, a partir de la estrategia territorial integral social para la gestión pública local y la territorialización de las políticas sociales.</t>
  </si>
  <si>
    <t xml:space="preserve">02. Formular un plan de trabajo de cada una de las entidades que componen el sector integración social que contenga las acciones dirigidas a fortalecer las necesidades identificadas en los diagnósticos. </t>
  </si>
  <si>
    <t>2. Contribuir con la reducción del riesgo social de los y las jóvenes NiNi en situación de alta vulnerabilidad y, en riesgo de ser vinculados en dinámicas y estructuras delincuenciales con el desarrollo de procesos de inclusión social, económica, educativa, política y cultural con la Estrategia RETO.</t>
  </si>
  <si>
    <t>ETIS</t>
  </si>
  <si>
    <t xml:space="preserve">2. Incrementar en 100% el número de  jóvenes atendidos con estrategias móviles,  canales virtuales y servicios sociales con  especial énfasis en jóvenes NiNis y  vulnerables,.
</t>
  </si>
  <si>
    <t>Integridad</t>
  </si>
  <si>
    <t>Auditoría y control</t>
  </si>
  <si>
    <t>Funcionamiento</t>
  </si>
  <si>
    <t>7565 - Suministro de espacios adecuados, inclusivos y seguros para el desarrollo social integral</t>
  </si>
  <si>
    <t>1. Implementar un plan de acción para el fortalecimiento de las Comisarias de Familia en la atención integral para el acceso a la justicia y la garantía de derechos frente a la violencia intrafamiliar</t>
  </si>
  <si>
    <t>Plan Estratégico de Talento Humano</t>
  </si>
  <si>
    <t>PP Infancia y Adolescencia</t>
  </si>
  <si>
    <t>Suma</t>
  </si>
  <si>
    <t>Subsecretaría</t>
  </si>
  <si>
    <t>15. Implementar una estrategia de acompañamiento de hogares pobres, en vulnerabilidad y riesgo social derivada de la pandemia del COVID 19, identificados poblacional diferencial y geográficamente en los barrios con mayor pobreza evidente y oculta del distrito</t>
  </si>
  <si>
    <t>3. Fortalecer el desempeño del sector social, enmarcado en la transformación de los servicios sociales, el desarrollo del recurso humano, la infraestructura, la tecnología, la gestión de conocimiento, la innovación, la transparencia, y  control, con el fin de optimizar la capacidad organizacional para la rectoría de la política  social y la prestación de servicios sociales.</t>
  </si>
  <si>
    <t>03. Hacer el seguimiento a la implementación de las PP.</t>
  </si>
  <si>
    <t>3. Transformar los servicios sociales de la SDIS con el fin de responder a los aspectos clave del Plan Distrital de Desarrollo como el Sistema Distrital de Cuidado, la Estrategia Territorial de Integración Social y el Ingreso Mínimo Garantizado</t>
  </si>
  <si>
    <t>Modernización Institucional</t>
  </si>
  <si>
    <t>3. Implementar una estrategia de oportunidades juveniles. por medio de la entrega de transferencias monetarias condicionadas a 5.900 jóvenes con alto grado de vulnerabilidad</t>
  </si>
  <si>
    <t>Planeación Institucional</t>
  </si>
  <si>
    <t>Comunicación estratégica</t>
  </si>
  <si>
    <t>Inversión y Funcionamiento</t>
  </si>
  <si>
    <t xml:space="preserve">7730 - Servicio de atención a la población proveniente de flujos migratorios mixtos en Bogotá </t>
  </si>
  <si>
    <t>2. Atender oportunamente el 100% de las víctimas de violencia intrafamiliar</t>
  </si>
  <si>
    <t>Plan de vacantes</t>
  </si>
  <si>
    <t>PP de Juventud</t>
  </si>
  <si>
    <t>Creciente</t>
  </si>
  <si>
    <t>Oficina Asesora de Comunicaciones</t>
  </si>
  <si>
    <t>16. Implementar una estrategia móvil de abordaje en calle dirigida a ciudadanos y ciudadanas habitantes de calle acorde al contexto social y sanitario de la emergencia</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</si>
  <si>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</si>
  <si>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04. Incrementar en 5 puntos el Índice de Transparencia de Bogotá para el sector integración social</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</si>
  <si>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</si>
  <si>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Sistemas de Información</t>
  </si>
  <si>
    <t>4. Atender 2.400 adolescentes y jóvenes  con sanciones no privativas de la libertad o  en apoyo al restablecimiento en  administración de justicia en los Centros  Forjar, con oportunidades que favorezcan  sus proyectos de vida e inclusión social</t>
  </si>
  <si>
    <t>Gestión presupuestal y eficiencia del gasto público</t>
  </si>
  <si>
    <t>Diseño e innovación de servicios sociales</t>
  </si>
  <si>
    <t>7733 - Fortalecimiento institucional para una gestión pública efectiva y transparente en la ciudad de Bogotá</t>
  </si>
  <si>
    <t>7565 - Suministro de espacios adecuados, inclusivos y seguros para el desarrollo social integral en Bogotá</t>
  </si>
  <si>
    <t>Plan de previsión de recursos humanos</t>
  </si>
  <si>
    <t>PP Para el Fenómeno de Habitabilidad en Calle</t>
  </si>
  <si>
    <t>Oficina Asesora Jurídica</t>
  </si>
  <si>
    <t>17. 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</si>
  <si>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Todos los Objetivos Estratégicos Sectoriales</t>
  </si>
  <si>
    <t>05. Valorar coberturas de servicios sociales en los territorios urbanos y rurales</t>
  </si>
  <si>
    <t>5. Optimizar unidades operativas de la SDIS para garantizar espacios adecuados y seguros a la población beneficiaria de los servicios sociales, orientando la adecuación de la infraestructura en respuesta a la transformación de los servicios sociales y la implementación de la estrategia ETIS y del Sistema Distrital de Cuidado.</t>
  </si>
  <si>
    <t>No se asocia a estrategias</t>
  </si>
  <si>
    <t xml:space="preserve">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</si>
  <si>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Compras y Contratación</t>
  </si>
  <si>
    <t>Gerencia de las políticas públicas sociales</t>
  </si>
  <si>
    <t>7735 - Fortalecimiento de los procesos territoriales y la construcción de respuestas integradoras e innovadoras en los territorios de la Bogotá – Región</t>
  </si>
  <si>
    <t xml:space="preserve">1. Construir 3 centros día para la atención al adulto mayor que cumplan con la normatividad vigente </t>
  </si>
  <si>
    <t>Plan de capacitación</t>
  </si>
  <si>
    <t>PP Para la Adultez</t>
  </si>
  <si>
    <t>Oficina de Asuntos Disciplinarios</t>
  </si>
  <si>
    <t>18. Subir 9,45 puntos porcentuales los NNAJ que se vinculan al Modelo Pedagógico y son identificados por el IDIPRON como población vulnerable por las dinámicas del Fenómeno de Habitabilidad en Calle</t>
  </si>
  <si>
    <t>No se asocia a Objetivos Estratégicos Sectoriales</t>
  </si>
  <si>
    <t>06. Implementar los planes de acción de las políticas públicas del distrito</t>
  </si>
  <si>
    <t>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t>
  </si>
  <si>
    <t>6. Atender con enfoque diferencial y de manera flexible a 15.000 niñas, niños y adolescentes del distrito en riesgo de trabajo infantil y violencias sexuales; y migrantes en riesgo  de vulneración de sus derechos</t>
  </si>
  <si>
    <t xml:space="preserve">Fortalecimiento organizacional y simplificación de procesos </t>
  </si>
  <si>
    <t>Gestión ambiental</t>
  </si>
  <si>
    <t>7740 - Generación “Jóvenes con derechos” en Bogotá</t>
  </si>
  <si>
    <t>2. Construir 1 Centro de Protección para Adulto Mayor que cumpla la normatividad vigente entre 2020 y 2024</t>
  </si>
  <si>
    <t>Plan de incentivos institucionales</t>
  </si>
  <si>
    <t>PP Para las Familias</t>
  </si>
  <si>
    <t>Oficina de Control Interno</t>
  </si>
  <si>
    <t>21. Atender en las 20 localidades del distrito a la población en flujos migratorios mixtos y retornados que solicitan la oferta de servicios de la SDIS</t>
  </si>
  <si>
    <t>07. Evaluar el estado de los servicios sociales frente a los requerimientos del sistema distrital de cuidado. Innovar  los servicios sociales para que se ajusten a los requerimientos del sistema distrital de cuidado. Implementar un piloto con la innovación en los servicios sociales en el marco del sistema distrital de cuidado para reducir la feminización de la pobreza</t>
  </si>
  <si>
    <t>Todos los Objetivos Estratégicos Institucionales</t>
  </si>
  <si>
    <t xml:space="preserve">7.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niños, así como prevenir situaciones de riesgo  para la garantía de derechos.
</t>
  </si>
  <si>
    <t>Servicio al ciudadano</t>
  </si>
  <si>
    <t>Gestión contractual</t>
  </si>
  <si>
    <t>7741 - Fortalecimiento de la gestión de la información y el conocimiento con enfoque participativo y territorial</t>
  </si>
  <si>
    <t>3. Completar la construcción de 6 jardines infantiles de acuerdo a la normatividad vigente para niñas y niños de 0 a 3 años</t>
  </si>
  <si>
    <t>Plan de seguridad y salud en el trabajo</t>
  </si>
  <si>
    <t>PP Para el envejecimiento y Vejez</t>
  </si>
  <si>
    <t>Dirección de Gestión Corporativa</t>
  </si>
  <si>
    <t>25. Fortalecer la implementación de la Política Pública LGBTI a través de la puesta en marcha de 2 nuevos centros comunitarios LGBTI con enfoque territorial para la prestación de servicios sociales bajo modelos flexibles de atención integral en el marco de la PPLGBTI</t>
  </si>
  <si>
    <t>08. Ajustar los servicios sociales para reducir la pobreza femenina. Focalizar y prestar los servicios sociales en los territorios que contribuyan a la reducción de la feminización de la pobreza.</t>
  </si>
  <si>
    <t>No se asocia a Objetivos Estratégicos Institucionales</t>
  </si>
  <si>
    <t>8.Contribuir a la construcción de la memoria, la convivencia  y la reconciliación en el marco del acuerdo de paz, a través  de la atención de 8.300 niñas, niños y adolescentes víctimas y afectados por el conflicto armado , desde un enfoque territorial.</t>
  </si>
  <si>
    <t>Defensa jurídica</t>
  </si>
  <si>
    <t>Gestión de infraestructura física</t>
  </si>
  <si>
    <t>7744 - Generación de oportunidades para el desarrollo integral de la niñez y la adolescencia de Bogotá</t>
  </si>
  <si>
    <t>4. Construir 1 Centro de Protección del adulto mayor y habitante de calle  para población vulnerable entre 2020 y 2024</t>
  </si>
  <si>
    <t>Plan de Integridad y Buen Gobierno</t>
  </si>
  <si>
    <t>PP de Actividades Sexuales Pagadas</t>
  </si>
  <si>
    <t>Subdirección de Contratación</t>
  </si>
  <si>
    <t>31. 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</si>
  <si>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 xml:space="preserve">09. Participación en el diseño del Sistema Distrital de Cuidado. Identificar  la oferta del sector social que  hará  parte del sistema distrital de cuidado. Armonizar los servicios sociales prestados por el sector social al sistema distrital de cuidado. Determinar el impacto de los servicios sociales en el sistema distrital de cuidado para la reducción de la feminización de la pobreza. </t>
  </si>
  <si>
    <t>Etis</t>
  </si>
  <si>
    <t xml:space="preserve">9. Beneficiar a 4.500 familias  en  situación de pobreza, vulnerabilidad  y/o fragilidad social a través  de apoyos económicos
</t>
  </si>
  <si>
    <t>Mejora normativa</t>
  </si>
  <si>
    <t>Gestión de soporte y mantenimiento tecnológico</t>
  </si>
  <si>
    <t>7745 - Compromiso por una alimentación integral en Bogotá</t>
  </si>
  <si>
    <t>5. Reforzar y/o restituir 6 equipamientos administrados por la SDIS para la prestación de los servicios sociales</t>
  </si>
  <si>
    <t>Plan de Bienestar</t>
  </si>
  <si>
    <t>PP Distrital de Servicio a la Ciudadanía</t>
  </si>
  <si>
    <t>Subdirección Administrativa y Financiera</t>
  </si>
  <si>
    <t>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</si>
  <si>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10. Estrategia Territorial Integral Social</t>
  </si>
  <si>
    <t>10. Beneficiar el 100% de personas programadas mediante raciones de comida caliente a través de cocinas populares, Unidades móviles y comedores comunitarios, teniendo  en cuenta las necesidades de los  territorios y poblaciones.</t>
  </si>
  <si>
    <t>Racionalización de trámites</t>
  </si>
  <si>
    <t>Gestión de talento humano</t>
  </si>
  <si>
    <t>7748 - Fortalecimiento de la gestión institucional y desarrollo integral del talento humano en Bogotá</t>
  </si>
  <si>
    <t>6. Adecuar el 100% de los equipamientos solicitados para atención transitoria o permanente con ocasión a situaciones de impacto poblacional debido a emergencias sanitarias o sociales</t>
  </si>
  <si>
    <t>B. Planes relacionados con Tecnologías de la Información y las Comunicaciones (TIC):</t>
  </si>
  <si>
    <t>PP de Transparencia</t>
  </si>
  <si>
    <t>Subdirección de Plantas Físicas</t>
  </si>
  <si>
    <t>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</si>
  <si>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11. Participar en la actualización de las acciones de las políticas públicas del distrito.  Implementar los planes de acción de las políticas públicas del distrito. Hacer el reporte a través del sistema de seguimiento y monitoreo de políticas públicas del distrito. </t>
  </si>
  <si>
    <t xml:space="preserve">11. Beneficiar el 100% de personas programadas con la entrega de apoyos alimentarios mediante bonos canjeables por alimentos y apoyos en especie.
</t>
  </si>
  <si>
    <t>Participación ciudadana en la gestión pública</t>
  </si>
  <si>
    <t>Gestión del conocimiento</t>
  </si>
  <si>
    <t>7749 - Implementar una estrategia de territorios cuidadores en Bogotá</t>
  </si>
  <si>
    <t xml:space="preserve">7. Realizar mantenimiento al 60% de los equipamientos de SDIS </t>
  </si>
  <si>
    <t>Plan Estratégico de Tecnologías de la Información y las Comunicaciones (PETI)</t>
  </si>
  <si>
    <t>PP Integral de Derechos Humanos</t>
  </si>
  <si>
    <t>Subdirección de Gestión y Desarrollo del Talento Humano</t>
  </si>
  <si>
    <t>43. Atender con enfoque diferencial y de manera flexible a 15.000 niñas, niños y adolescentes del distrito en riesgo de trabajo infantil y violencias sexuales, y migrantes en riesgo de vulneración de sus derechos</t>
  </si>
  <si>
    <t>12. Incrementar en 10 puntos el índice de desempeño del sector integración social</t>
  </si>
  <si>
    <t xml:space="preserve">12.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t>
  </si>
  <si>
    <t>Gobierno digital</t>
  </si>
  <si>
    <t>Sistema de Gestión</t>
  </si>
  <si>
    <t>7752 - Contribución a la protección de los derechos de las familias especialmente de sus integrantes afectados por la violencia intrafamiliar en la ciudad de Bogotá</t>
  </si>
  <si>
    <t xml:space="preserve">8. Atender el 100% de solicitudes de viabilidades de equipamientos para garantizar infraestructura en condiciones adecuadas y seguras </t>
  </si>
  <si>
    <t>Plan de tratamiento de riesgos de seguridad y privacidad de la información</t>
  </si>
  <si>
    <t>PP de Seguridad Alimentaria Nutricional</t>
  </si>
  <si>
    <t>Dirección de Análisis y Diseño Estratégico</t>
  </si>
  <si>
    <t>44. Atender integralmente al 100% de niñas y niños en ubicación institucional, generando procesos de fortalecimiento de sus familias para la garantía de sus derechos y para el reintegro familiar</t>
  </si>
  <si>
    <t>13. Estrategia retorno de las oportunidades a la juventud bogotana</t>
  </si>
  <si>
    <t>13. Suministrar el 100% de apoyos  humanitarios, impulsando las  compras locales y el consumo sostenible, teniendo en cuenta las  necesidades territoriales y  poblacionales</t>
  </si>
  <si>
    <t>Seguridad digital</t>
  </si>
  <si>
    <t>Gestión documental</t>
  </si>
  <si>
    <t>7753 - Prevención de la maternidad y la paternidad temprana en Bogotá</t>
  </si>
  <si>
    <t>9. Realizar a 10  predios administrados por la SDIS,  el saneamiento jurídico y urbanístico</t>
  </si>
  <si>
    <t>Plan de seguridad y privacidad de la información</t>
  </si>
  <si>
    <t>PP de Discapacidad</t>
  </si>
  <si>
    <t>Subdirección de Diseño, Evaluación y Sistematización</t>
  </si>
  <si>
    <t>45. Beneficiar a 15.000 mujeres gestantes, lactantes y niños menores de 2 años con servicios nutricionales, con énfasis en los mil días de oportunidades para la vida</t>
  </si>
  <si>
    <t>No se asocia a metas sectoriales</t>
  </si>
  <si>
    <t xml:space="preserve">14.Beneficiar a 15.000 mujeres  gestantes, lactantes y niños menores de 2 años con servicios  nutricionales, con énfasis en los  mil días de oportunidades para la  vida. y coordinar junto con la Secretaría de Salud la busqueda activa de niños niñas  en riesgo de desnutrición aguda,  para verificar el estado de clasificación nutricional y vincularlos a la ruta de atención.
</t>
  </si>
  <si>
    <t>Componente ambiental</t>
  </si>
  <si>
    <t>Gestión financiera</t>
  </si>
  <si>
    <t>7756 - Compromiso social por la diversidad en Bogotá</t>
  </si>
  <si>
    <t>11. Avanzar en el 100% de etapa de preconstrucción para el reforzamiento estructural y/o restitución de equipamientos administrados por la SDIS</t>
  </si>
  <si>
    <t>Plan de preservación digital</t>
  </si>
  <si>
    <t>PP para la garantía plena de los derechos de las personas LGBT</t>
  </si>
  <si>
    <t>Subdirección de Investigación e Información</t>
  </si>
  <si>
    <t>46. Beneficiar a 4.500 familias en situación de pobreza, vulnerabilidad y/o fragilidad social a través de una estrategia de inclusión social y de apoyos económicos, dirigidos a garantizar el acceso y consumo de alimentos, que favorezcan hábitos de vida saludable</t>
  </si>
  <si>
    <t>Todas las metas sectoriales</t>
  </si>
  <si>
    <t>15.Promover en las 20 localidades una  estrategia de territorios cuidadores a partir  de la identificación y caracterización de las  acciones para la respuesta a emergencias  sociales, sanitarias, naturales, antrópicas y  de vulnerabilidad inminente</t>
  </si>
  <si>
    <t>Seguimiento y evaluación del desempeño institucional</t>
  </si>
  <si>
    <t>Gestión jurídica</t>
  </si>
  <si>
    <t>7757 - Implementación de  estrategias y servicios integrales para el abordaje del fenómeno de habitabilidad en calle en Bogotá</t>
  </si>
  <si>
    <t>12. Avanzar en el 100% en la etapa de Preconstrucción para Centros de Protección para población Vulnerable</t>
  </si>
  <si>
    <t xml:space="preserve">Plan de mantenimiento de servicios tecnológicos </t>
  </si>
  <si>
    <t xml:space="preserve">PP planes integrales de acciones afirmativas grupos étnicos </t>
  </si>
  <si>
    <t>Dirección Territorial</t>
  </si>
  <si>
    <t>47. Contribuir a la construcción de la memoria, la convivencia y la reconciliación en el marco del acuerdo de paz, a través de la atención de 8.300 niños, niñas y adolescentes víctimas y afectados por el conflicto armado, desde un enfoque territorial</t>
  </si>
  <si>
    <t xml:space="preserve">16. Atender integralmente al 100% de niñas  y niños en ubicación institucional, generando procesos de fortalecimiento de  sus familias para la garantía de sus  derechos y para el reintegro familiar.
</t>
  </si>
  <si>
    <t>Gestión logística</t>
  </si>
  <si>
    <t>7768 - Implementación de una estrategia de acompañamiento  a  hogares  con mayor pobreza evidente y oculta  de Bogotá</t>
  </si>
  <si>
    <t>C. Otros planes</t>
  </si>
  <si>
    <t>PP prevención y atención del consumo de SPA</t>
  </si>
  <si>
    <t>Subdirección para la Gestión Integral Local</t>
  </si>
  <si>
    <t>50. Entregar el 100% de apoyos alimentarios a través de los comedores comunitarios en sus diferentes modalidades, teniendo en cuenta las necesidades de los territorios y poblaciones</t>
  </si>
  <si>
    <t xml:space="preserve">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t>
  </si>
  <si>
    <t>Transparencia, acceso a la información pública y lucha contra la corrupción</t>
  </si>
  <si>
    <t>Inspección, vigilancia y control</t>
  </si>
  <si>
    <t>7770 - Compromiso con el envejecimiento activo y una Bogotá cuidadora e incluyente</t>
  </si>
  <si>
    <t xml:space="preserve">1. Implementar  un (1) modelo itinerante e intersectorial distrital con la vinculación de agentes comunitarios de la población proveniente de flujos migratorios mixtos, que permita la ampliación de servicios integrales a dicha población </t>
  </si>
  <si>
    <t>Plan Institucional de Archivos de la Entidad (PINAR)</t>
  </si>
  <si>
    <t>PP de Ruralidad</t>
  </si>
  <si>
    <t>Subdirección para la Identificación, Caracterización e Integración</t>
  </si>
  <si>
    <t>51. Entregar el 100% de los apoyos alimentarios requeridos por la población beneficiaria de los servicios sociales de integración social</t>
  </si>
  <si>
    <t>18. Reducir la maternidad y paternidad temprana en  mujeres menores o iguales a 19 años a , así como la violencia sexual contra niñas y mujeres jóvenes, fortaleciendo capacidades de niñas, niños,  adolescentes, jóvenes y sus familias sobre derechos  sexuales y derechos reproductivos.</t>
  </si>
  <si>
    <t>Gestión de la información estadística</t>
  </si>
  <si>
    <t>Planeación estratégica</t>
  </si>
  <si>
    <t>7771 - Fortalecimiento de las oportunidades de  inclusión de las personas con discapacidad y sus familias, cuidadores-as en Bogotá</t>
  </si>
  <si>
    <t>2. Promover 16 alianzas estratégicas para generar medios de vida, procesos de participación y de fortalecimiento dirigidos a la población de flujos migratorios mixtos</t>
  </si>
  <si>
    <t>Plan Anual de Adquisiciones</t>
  </si>
  <si>
    <t>PP de atención, asistencia y reparación integral a las víctimas</t>
  </si>
  <si>
    <t>Dirección Poblacional</t>
  </si>
  <si>
    <t>54.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</si>
  <si>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19. 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</si>
  <si>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Gestión del conocimiento y la innovación</t>
  </si>
  <si>
    <t>Prestación de servicios sociales para la inclusión social</t>
  </si>
  <si>
    <t>No se asocia a Proyecto de Inversión</t>
  </si>
  <si>
    <t>3. Beneficiar a 60000 personas de flujos migratorios mixtos  mediante estabilización e inclusión socioeconómica y cultural</t>
  </si>
  <si>
    <t>Plan Anticorrupción y de Atención al Ciudadano[1]</t>
  </si>
  <si>
    <t>No se asocia a Políticas Públicas</t>
  </si>
  <si>
    <t>Subdirección para la Infancia</t>
  </si>
  <si>
    <t>55.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</si>
  <si>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 xml:space="preserve">20. Atender en (2) nuevos centros comunitarios personas con enfoque diferencial, para la prestación de servicios sociales bajo modelos flexibles de atención integral, en el marco de la implementación de la Política Pública LGBTI </t>
  </si>
  <si>
    <t>Control interno</t>
  </si>
  <si>
    <t>Tecnologías de la información</t>
  </si>
  <si>
    <t>Todos los Proyectos de Inversión de la entidad</t>
  </si>
  <si>
    <t>Plan de conservación documental</t>
  </si>
  <si>
    <t>Todas las políticas públicas lideradas por la entidad</t>
  </si>
  <si>
    <t>Subdirección para la Juventud</t>
  </si>
  <si>
    <t>57. Implementar una (1) estrategia territorial para cuidadores y cuidadoras de personas con discapacidad, que contribuya al reconocimiento socioeconómico y redistribución de roles en el marco del Sistema Distrital de Cuidado</t>
  </si>
  <si>
    <t xml:space="preserve">21.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t>
  </si>
  <si>
    <t>No se asocia a proceso de gestión institucional</t>
  </si>
  <si>
    <t>Todos los proyectos de inversión de la Dirección Poblacional</t>
  </si>
  <si>
    <t>1. Aumentar el 43% la inspección y vigilancia en los servicios y programas prestados por la Secretaria Distrital de Integración Social que cuentan con estándares de calidad</t>
  </si>
  <si>
    <t>Plan de estrategia de participación</t>
  </si>
  <si>
    <t>Subdirección para la Adultez</t>
  </si>
  <si>
    <t>58. 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</si>
  <si>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 xml:space="preserve">22.Implementar una estrategia móvil de  abordaje en calle dirigida a ciudadanos y  ciudadanas habitantes de calle acorde al contexto social y sanitario de la  emergencia.
</t>
  </si>
  <si>
    <t>Todos los proyectos de inversión de la Dirección Territorial</t>
  </si>
  <si>
    <t>2. Gestionar el 100% de las peticiones ciudadanas allegadas a través de los canales de interacción dispuestos por la SDIS</t>
  </si>
  <si>
    <t>Plan de Austeridad 
Plan Institucional de Gestión Ambiental PIGA</t>
  </si>
  <si>
    <t>Subdirección para la Vejez</t>
  </si>
  <si>
    <t>59. Incrementar en 40% los procesos de inclusión educativa y productiva de las personas con discapacidad, sus cuidadores y cuidadoras</t>
  </si>
  <si>
    <t xml:space="preserve">23. Incrementar en 825 cupos la atención  integral de ciudadanos y
ciudadanas habitantes de calle en  los servicios sociales que tiene la SDIS dispuestos para su atención.
</t>
  </si>
  <si>
    <t>Todos los proyectos de inversión de la Dirección de Gestión Corporativa</t>
  </si>
  <si>
    <t>3. Implementar el 100% de las acciones del plan de acción de la Política Pública de Transparencia de la Secretaría Distrital de Integración Social</t>
  </si>
  <si>
    <t>Plan de ajuste y sostenibilidad MIPG</t>
  </si>
  <si>
    <t>Dirección para la Inclusión y las Familias</t>
  </si>
  <si>
    <t>62.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</si>
  <si>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 xml:space="preserve">24. Implementar una (1) estrategia de  gestión interinstitucional que permita  la movilización social y el desarrollo de  capacidades de los adultos y adultas identificados en vulnerabilidad, fragilidad social o afectados por emergencias sanitarias en la ciudad de Bogotá 
</t>
  </si>
  <si>
    <t>4. Realizar el análisis de la gestión al 100% de las políticas públicas que lidera la SDIS</t>
  </si>
  <si>
    <t>No se asocia a Planes Institucionales integrados</t>
  </si>
  <si>
    <t>Subdirección para la Familia</t>
  </si>
  <si>
    <t>63. Promover en las 20 localidades una estrategia de territorios cuidadores a partir de la identificación y caracterización de las acciones para la respuesta a emergencias sociales, sanitarias, naturales, antrópicas y de vulnerabilidad inminente</t>
  </si>
  <si>
    <t xml:space="preserve">25. Implementar una estrategia de  acompañamiento de hogares pobres,  en vulnerabilidad y riesgo social  derivada de la pandemia del COVID 19,  identificados poblacional diferencial y  geográficamente en los barrios con  mayor pobreza evidente y oculta del  distrito.
</t>
  </si>
  <si>
    <t>Subdirección para asuntos LGBTI</t>
  </si>
  <si>
    <t>64. Suministrar el 100% de apoyos humanitarios, impulsando las compras locales y el consumo sostenible, teniendo en cuenta las necesidades territoriales y poblacionales diferenciales</t>
  </si>
  <si>
    <t xml:space="preserve">26.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t>
  </si>
  <si>
    <t>1. Diseñar e implementar Una (1) estrategia territorial integral social -ETIS - , para la gestión del territorio con el  involucramiento de sus actores institucionales, sociales y comunitarios</t>
  </si>
  <si>
    <t xml:space="preserve">Subdirección para la Discapacidad </t>
  </si>
  <si>
    <t>73. 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</si>
  <si>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27. Incrementar progresivamente en un 60% el valor de los  apoyos económicos y ampliar los cupos para personas  mayores contribuyendo a mejorar su calidad de vida e  incrementar su autonomía en el entorno familiar y social</t>
  </si>
  <si>
    <t>2. Fortalecer  técnica y/o financieramente 100 procesos territoriales y organizaciones sociales</t>
  </si>
  <si>
    <t>Dirección de Nutrición y Abastecimiento</t>
  </si>
  <si>
    <t>110. Atender 2.400 adolescentes y jóvenes con sanciones no privativas de la libertad o en apoyo al restablecimiento en administración de justicia en los Centros Forjar, con oportunidades que favorezcan sus proyectos de vida e inclusión social</t>
  </si>
  <si>
    <t xml:space="preserve">28. 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t>
  </si>
  <si>
    <t>3. Diseñar e implementar Una (1) estrategia de innovación social</t>
  </si>
  <si>
    <t>Subdirección de Nutrición</t>
  </si>
  <si>
    <t>113. Implementar una estrategia de oportunidades juveniles, por medio de la entrega de transferencias monetarias condicionadas a 5.900 jóvenes con alto grado de vulnerabilidad</t>
  </si>
  <si>
    <t>29. Implementar una (1) estrategia  territorial para cuidadores y  cuidadoras de personas con discapacidad, que contribuya al  reconocimiento socioeconómico y redistribución de roles en el marco del Sistema Distrital de Cuidado</t>
  </si>
  <si>
    <t>4. Realizar 280000 atenciones a personas por medio del servicio social Centros de Desarrollo de Comunitario</t>
  </si>
  <si>
    <t>Subdirección de Abastecimiento</t>
  </si>
  <si>
    <t>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</si>
  <si>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 xml:space="preserve">30. Incrementar en 30% la atención de las personas con discapacidad en  Bogotá, mediante procesos de  articulación intersectorial, con  mayor capacidad de respuesta  integral teniendo en cuenta el  contexto social.
</t>
  </si>
  <si>
    <t>5. Asistir 20 Alcaldías Locales en los procesos de formulación, implementación y seguimiento de los proyectos de inversión - Fondos de Desarrollo Local-</t>
  </si>
  <si>
    <t>SL Rafael Uribe Uribe</t>
  </si>
  <si>
    <t>116. Vincular 7.000 jóvenes del modelo pedagógico del IDIPRON a las estrategias de generación de oportunidades para su desarrollo socioeconómico</t>
  </si>
  <si>
    <t>31.Incrementar en 40% los procesos de inclusión  educativa y productiva de las personas con  discapacidad sus cuidadores y cuidadoras</t>
  </si>
  <si>
    <t>SL Fontibón</t>
  </si>
  <si>
    <t>364. Fortalecer el 100% de las Comisarías de Familia en su estructura organizacional y su capacidad operativa, humana y tecnológica, para garantizar a las víctimas de violencia intrafamiliar el oportuno acceso a la justicia y la garantía integral de sus derechos</t>
  </si>
  <si>
    <t xml:space="preserve">32.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t>
  </si>
  <si>
    <t>1. Coordinar 1 implementación en el distrito de  la Política Pública de Juventud y el funcionamiento del Sistema Distrital de Juventud</t>
  </si>
  <si>
    <t>SL Mártires</t>
  </si>
  <si>
    <t>411. Diseñar e implementar una estrategia de focalización ajustada a las realidades poblacionales y territoriales en el marco de la Estrategia Territorial Integral Social - ETIS</t>
  </si>
  <si>
    <t>33.Fortalecer procesos territoriales en  las 20 localidades,  a partir de la Estrategia Territorial Social - ETIS, vinculando instancias de participación  local, formas organizativas solidarias y  comunitarias de la ciudadanía.</t>
  </si>
  <si>
    <t>2. Diseñar e implementar  1 estrategia de comunicación y difusión de los servicios sociales dirigidos a la población joven</t>
  </si>
  <si>
    <t>SL Kennedy</t>
  </si>
  <si>
    <t>412. Diseñar e implementar una solución tecnológica que facilite la participación de la ciudadanía en la gestión y oferta institucional</t>
  </si>
  <si>
    <t xml:space="preserve">34.Implementar (1) una estrategia de  innovación social que permita la  construcción de acciones  transectoriales para aprender y responder a las necesidades emergentes de los territorios de Bogotá y de ésta con la Región Central.
</t>
  </si>
  <si>
    <t>3. Entregar a  19563 jóvenes transferencias monetarias condicionadas en el marco de la estrategia de oportunidades juveniles</t>
  </si>
  <si>
    <t>SL Santa Fe la Candelaria</t>
  </si>
  <si>
    <t>481. Aumentar 5 puntos en la calificación del índice distrital de servicio a la ciudadanía, de la Secretaría Distrital de Integración Social</t>
  </si>
  <si>
    <t xml:space="preserve">35.Garantizar la eficiencia y la eficacia  ambiental, logística, operativa y de gestión documental de la entidad, para la  oportuna prestación de los servicios  sociales incluyendo componentes que demanden la reformulación de los programas.
</t>
  </si>
  <si>
    <t>4. 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</si>
  <si>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SL Suba</t>
  </si>
  <si>
    <t>484. Aumentar en un 43% la inspección y vigilancia en los servicios y programas prestados por la Secretaria Distrital de Integración Social que cuentan con estándares de calidad</t>
  </si>
  <si>
    <t xml:space="preserve">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t>
  </si>
  <si>
    <t>5. Atender el 100% de jóvenes y adolescentes con sanciones no privativas de la libertad que requieran el apoyo para el restablecimiento de sus derechos a través de Centros Forjar</t>
  </si>
  <si>
    <t>SL Usaquén</t>
  </si>
  <si>
    <t>513. Garantizar la eficiencia y la eficacia ambiental, logística, operativa y de gestión documental de la entidad, para la oportuna prestación de los servicios sociales incluyendo componentes que demanden la reformulación de los programas</t>
  </si>
  <si>
    <t xml:space="preserve">37. Aumentar en un 43% la inspección y  vigilancia en los servicios y programas  prestados por la Secretaría Distrital de Integración Social que cuentan con estándares de calidad.
</t>
  </si>
  <si>
    <t>SL Bosa</t>
  </si>
  <si>
    <t>519.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</si>
  <si>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 xml:space="preserve">38.Aumentar 5 puntos en la calificación del  índice distrital de servicio a la ciudadanía,  de la Secretaría Distrital de Integración
Social
</t>
  </si>
  <si>
    <t>1. Modernizar y mantener el 100% de la Infraestructura tecnológica de la Entidad para garantizar la operación de la Secretaría</t>
  </si>
  <si>
    <t>SL Usme-Sumapaz</t>
  </si>
  <si>
    <t>545. Fortalecer procesos territoriales en las 20 localidades, a partir de la Estrategia Territorial Social - ETIS, vinculando instancias de participación local, formas organizativas solidarias y comunitarias de la ciudadanía</t>
  </si>
  <si>
    <t>39.Diseñar e implementar una  estrategia de focalización  ajustada a las realidades poblacionales y territoriales en el  marco de la Estrategia Territorial  Integral Social - ETIS</t>
  </si>
  <si>
    <t>2. Actualizar y mantener el 100% de los sistemas de información de la entidad para contar con información accesible, confiable y oportuna</t>
  </si>
  <si>
    <t>SL Barrios Unidos-Teusaquillo</t>
  </si>
  <si>
    <t>546. Implementar (1) una estrategia de innovación social que permita la construcción de acciones transectoriales para aprender y responder a las necesidades emergentes de los territorios de Bogotá y de ésta con la Región Central</t>
  </si>
  <si>
    <t xml:space="preserve">40.Diseñar e implementar una  solución tecnológica que facilite  la participación de la ciudadanía en la gestión y oferta  institucional
</t>
  </si>
  <si>
    <t>3. Construir 1 estrategia de gestión del conocimiento y la información</t>
  </si>
  <si>
    <t>SL Ciudad Bolívar</t>
  </si>
  <si>
    <t>No se asocia a metas Plan de Desarrollo</t>
  </si>
  <si>
    <t xml:space="preserve">41. Fortalecer el 100% de las  Comisarías de Familia en su estructura organizacional y su capacidad operativa, humana y  tecnológica, para garantizar a las  víctimas de violencia
</t>
  </si>
  <si>
    <t>4. Formular e implementar 1 estrategia de focalización en el marco de la Estrategia Territorial Integral Social - ETIS</t>
  </si>
  <si>
    <t>SL Engativá</t>
  </si>
  <si>
    <t xml:space="preserve">42. Identificar, caracterizar y acompañar con respuestas transectoriales a 500.000 hogares de jefatura femenina en situación de pobreza que se encuentran en la base maestra de Bogotá Solidaria en Casa. </t>
  </si>
  <si>
    <t>5. Asesorar técnicamente al 100% de las áreas  en la formulación y seguimiento de las políticas públicas, planes, programas, proyectos y gasto público</t>
  </si>
  <si>
    <t>SL Puente Aranda-Antonio Nariño</t>
  </si>
  <si>
    <t>43. Organizar y poner en marcha con otros sectores del Distrito manzanas del cuidado en el marco del Sistema Distrital del Cuidado tomando como infraestructura ancla ocho Centros de Desarrollo Comunitario de la SDIS.</t>
  </si>
  <si>
    <t>6. Cumplir el 100% del programa implementación y sostenibilidad del sistema de gestión de la Secretaría Distrital de Integración Social</t>
  </si>
  <si>
    <t>SL San Cristóbal</t>
  </si>
  <si>
    <t>44. Caracterizar a 33.000 jóvenes Ninis en riesgo social en el marco de la implementación RETO.</t>
  </si>
  <si>
    <t>7. Formular o actualizar 9 estándares de calidad de los servicios sociales de la Entidad</t>
  </si>
  <si>
    <t>SL Chapinero</t>
  </si>
  <si>
    <t>48. Implementar la estrategia “Más territorio Menos Escritorio” que consiste en la visita de 691 unidades operativas, por parte del equipo directivo, en donde se evalúan las condiciones de infraestructura y prestación de los servicios para proyectar su optimización y manejo eficiente de los recursos</t>
  </si>
  <si>
    <t>8. Implementar el 100% de la política de comunicación institucional</t>
  </si>
  <si>
    <t>SL Tunjuelito</t>
  </si>
  <si>
    <t>No se asocia a metas 2020-2024</t>
  </si>
  <si>
    <t>7744 - Generación de Oportunidades para el Desarrollo Integral de la Niñez y la Adolescencia de Bogotá</t>
  </si>
  <si>
    <t>Todas las metas 2020-2024</t>
  </si>
  <si>
    <t>1.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</si>
  <si>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2.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</si>
  <si>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3. Atender a 18500 niñas niños y adolescentes con discapacidad, alteraciones en el desarrollo, restricciones médicas, pertenecientes a grupos étnicos y víctimas por el conflicto armado con enfoque diferencial y de género </t>
  </si>
  <si>
    <t>4. Consolidar 1 herramienta de medición de la atención integral a niñas, niños y adolescentes que permita la trazabilidad de la Ruta Integral de Atenciones desde la Gestación hasta la Adolescencia -RIAGA-</t>
  </si>
  <si>
    <t>5. Atender a 15000 niñas, niños y adolescentes del distrito en riesgo de trabajo infantil y violencias sexuales; y migrantes en riesgo de vulneración de sus derechos de manera flexible con enfoque diferencial y de género  </t>
  </si>
  <si>
    <t>6. Atender a 8300 niñas niños y adolescentes  víctimas y afectados por el conflicto armado en el marco del acuerdo de paz, la memoria, la convivencia y la reconciliación con enfoque diferencial y de género</t>
  </si>
  <si>
    <t>1. Beneficiar a 4.500 hogares mediante apoyos económicos</t>
  </si>
  <si>
    <t>2. Beneficiar el 100% de personas programadas mediante raciones de comida caliente en comedores comunitarios</t>
  </si>
  <si>
    <t>3. Implementar 2 comedores móviles para la entrega de comida caliente</t>
  </si>
  <si>
    <t>4. Beneficiar el 100% de personas programadas con la entrega de apoyos alimentarios mediante bonos canjeables por alimentos y apoyos en especie</t>
  </si>
  <si>
    <t>5. Entregar el 100% de kits alimentarios  humanitarios programados para atender necesidades poblacionales territoriales</t>
  </si>
  <si>
    <t>6. Entregar el 100% de ayudas humanitarias dirigidas a atender emergencias sociales</t>
  </si>
  <si>
    <t xml:space="preserve">7. Fortalecer las capacidades de 1.200 profesionales vinculados a la prestación de los servicios sociales de la Secretaría, en acciones de vigilancia nutricional </t>
  </si>
  <si>
    <t>8. Orientar a 36.000 personas frente a la promoción de estilos de vida saludable con énfasis alimentación, nutrición y actividad física</t>
  </si>
  <si>
    <t>9. Formular e implementar una estrategia de inclusión social</t>
  </si>
  <si>
    <t>10. Implementar 1 estrategia de agricultura urbana orgánica, manejo, disposición y aprovechamiento de residuos sólidos para los servicios sociales de la Secretaría.</t>
  </si>
  <si>
    <t>11. 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</si>
  <si>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Bogotá</t>
  </si>
  <si>
    <t>1. Implementar el 100 por ciento de las soluciones en materia de servicios logísticos para la atención eficiente y oportuna de las necesidades operativas de la Entidad</t>
  </si>
  <si>
    <t>2. Implementar el 48 por ciento del Sistema Interno de Gestión Documental y Archivo</t>
  </si>
  <si>
    <t>3. Gestionar la implementación del 100 por ciento de los lineamientos Ambientales en las Unidades Operativas activas de la Entidad</t>
  </si>
  <si>
    <t>4. Contar con el 100 por ciento del Recurso Humano acorde a las necesidades de la Entidad</t>
  </si>
  <si>
    <t>5. Realizar 1 proceso de Rediseño Institucional para ajustar la estructura organizacional y la planta de personal a las necesidades de la SDIS</t>
  </si>
  <si>
    <t>6. Implementar el 100 por ciento del plan de acción del  Sistema de Seguridad y Salud en el Trabajo</t>
  </si>
  <si>
    <t>7. Implementar el 100 por ciento del plan de acción de la política pública de gestión y desarrollo integral del Talento Humano en la SDIS</t>
  </si>
  <si>
    <t xml:space="preserve">1. Diseñar 1 estrategia de territorios cuidadores  </t>
  </si>
  <si>
    <t>2. Caracterizar 412 territorios de Bogotá  de acuerdo a   las necesidades de las familias  en condición de pobreza, vulnerabilidad y exclusión social</t>
  </si>
  <si>
    <t>3. Atender a 116418 personas,  de acuerdo a sus realidades  por servicios en  emergencia social, natural, antrópica, sanitaria y de vulnerabilidad inminente</t>
  </si>
  <si>
    <t>4. Fortalecer 20 redes comunitarias de cuidado y gestión del riesgo en las localidades</t>
  </si>
  <si>
    <t>1. Atender integralmente al 100% niños, niñas y adolescentes en los Centros Proteger</t>
  </si>
  <si>
    <t xml:space="preserve">2. Implementar un plan de acción para coordinar la implementación y el seguimiento de la PPPF </t>
  </si>
  <si>
    <t>3. 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</si>
  <si>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7753 - Prevención de la Maternidad y la Paternidad Temprana en Bogotá</t>
  </si>
  <si>
    <t>1. Formar e Informar a 70000 niñas, niños, adolescentes, jóvenes y sus familias en derechos sexuales y derechos reproductivos con enfoque diferencial y de género</t>
  </si>
  <si>
    <t>2. Fortalecer las capacidades de 10000 agentes de cambio social, servidores públicos y contratistas de entidades públicas con enfoque diferencial y de género a través de la implementación de estrategias</t>
  </si>
  <si>
    <t xml:space="preserve">3. Implementar un plan de acción intra e interinstitucional para la promoción de los derechos sexuales y derechos reproductivos de niñas, niños, adolescentes y jóvenes </t>
  </si>
  <si>
    <t xml:space="preserve">4. Desarrollar una estrategia de comunicación para la prevención de la maternidad y la paternidad temprana,  embarazo en niñas menores de 14 años y la violencia sexual contra niñas, niños, adolescentes y jóvenes </t>
  </si>
  <si>
    <t>1. Implementar un modelo de inclusión social que permita la  vinculación de personas de los sectores sociales lgbti en vulnerabilidad  a la oferta de servicios sociales de la sdis</t>
  </si>
  <si>
    <t>2. Beneficiar a 7544 personas de los sectores lgbti identificadas en vulnerabilidad con apoyos económicos para la ampliación de capacidades</t>
  </si>
  <si>
    <t>3. Implementar un plan de acción para la transversalización de la política pública lgbti desde el sector social</t>
  </si>
  <si>
    <t>4. Poner en funcionamiento dos (2) nuevos centros comunitarios para la atención de personas de los sectores sociales lgbti en los territorios priorizados</t>
  </si>
  <si>
    <t>5. Brindar atención a 16000 personas de los sectores lgbti, sus familias y redes de apoyo desde los servicios sociales de la subdirección para asuntos lgbti y la estrategia territorial integral social</t>
  </si>
  <si>
    <t xml:space="preserve">1. Implementar una (1) estrategia territorial para el desarrollo de procesos de prevención y atención a la población en riesgo de habitar en calle </t>
  </si>
  <si>
    <t xml:space="preserve">2. Implementar una (1) estrategia de abordaje comunitaria del fenómeno de habitabilidad en calle dirigida al mejoramiento de la convivencia ciudadana </t>
  </si>
  <si>
    <t>3. Realizar 17000 atenciones  a ciudadanos y ciudadanas habitantes de calle a través de la estrategia móvil de abordaje en calle</t>
  </si>
  <si>
    <t>4. Atender 9795 ciudadanas y ciudadanos en riesgo y habitantes de calle mediante la mitigación de riesgos y daños asociados al fenómeno de habitabilidad en calle</t>
  </si>
  <si>
    <t>5. Desarrollar un (1) estrategia de seguimiento y monitoreo de las acciones que contribuyen con la implementación y articulación de la Política Pública Distrital para la Habitabilidad en Calle</t>
  </si>
  <si>
    <t>1. Identificar en el 100% de los territorios a intervenir con la estrategia, las dinámicas de segregación sociespacial</t>
  </si>
  <si>
    <t>2. Acompañar 27025 hogares pobres o en pobreza emergente</t>
  </si>
  <si>
    <t xml:space="preserve">3. Monitorear la movilidad social de 15000 hogares pobres o en pobreza emergente acompañados a través de la estrategia </t>
  </si>
  <si>
    <t>4. Apoyar la reactivación económica de 4000 personas adultas y sus familias con pobreza oculta, vulnerabilidad, fragilidad social o afectados por emergencia sanitaria, identificadas  en la estrategia</t>
  </si>
  <si>
    <t>1. Ofertar 92500 cupos para personas mayores en el servicio de apoyos económicos, proporcionándoles un ingreso económico para mejorar su autonomía y calidad de vida</t>
  </si>
  <si>
    <t>2. Vincular a 38300 personas mayores a procesos ocupacionales y de desarrollo humano a través de la atención integral en Centros Día</t>
  </si>
  <si>
    <t>3. Atender 940 personas mayores en procesos de autocuidado y dignificación a través de servicios de cuidado transitorio (día-noche)</t>
  </si>
  <si>
    <t>4. Atender 2800 personas mayores en servicios de cuidado integral y protección en modalidad institucionalizada</t>
  </si>
  <si>
    <t>5. Dinamizar en 20 localidades de Bogotá redes de cuidado comunitario entre las personas mayores y actores del territorio con la participación de 5000 personas</t>
  </si>
  <si>
    <t xml:space="preserve">6. Implementar el 100% de acciones del Plan de Acción de la Política Publica Social para el Envejecimiento y la Vejez </t>
  </si>
  <si>
    <t>7. Realizar 3 estudios que aporten las bases para la reformulación de la Política Pública Social para el Envejecimiento y la Vejez</t>
  </si>
  <si>
    <t xml:space="preserve">1. Atender 10000 cuidadores-as en la estrategia territorial, para cuidadores y cuidadoras de personas con discapacidad, que contribuya al reconocimiento socioeconómico y redistribución de roles en el marco del Sistema Distrital de Cuidado
</t>
  </si>
  <si>
    <t xml:space="preserve">2. Atender 4275 personas con discapacidad, sus familias y cuidadores-as en los servicios sociales a cargo del proyecto, a través de procesos de articulación transectorial
</t>
  </si>
  <si>
    <t xml:space="preserve">3. Incrementar a 2561 personas con discapacidad, sus familias y cuidadores-as en procesos de inclusión en los entornos educativo y productivo con enfoque territorial y diferencial, en el marco de una articulación transectorial
</t>
  </si>
  <si>
    <t xml:space="preserve">4. Contribuir en una (1) Política Pública de Discapacidad en el Distrito Capital, en su reformulación e implementación mediante el desarrollo de acciones interseccionales con otras políticas públicas para favorecer la inclusión de las personas con discapacidad, sus cuidadoras y cuidadores
</t>
  </si>
  <si>
    <t xml:space="preserve">5. Brindar a 3200 personas con discapacidad, sus familias y cuidadores-as apoyo en el desarrollo de sus competencias orientadas a la inclusión social, en el marco de una articulación transectorial
</t>
  </si>
  <si>
    <t>Todas las metas del proyecto</t>
  </si>
  <si>
    <t>No se asocia a meta proyecto de inversión</t>
  </si>
  <si>
    <t>PROCESO PLANEACIÓN ESTRATÉGICA
FORMATO FORMULACIÓN Y SEGUIMIENTO DEL PLAN DE ACCIÓN INSTITUCIONAL INTEGRADO</t>
  </si>
  <si>
    <t xml:space="preserve">Código: FOR-PE-001 </t>
  </si>
  <si>
    <t>Versión: 4</t>
  </si>
  <si>
    <t>Fecha: Memo I2021031667 - 20/10/2021</t>
  </si>
  <si>
    <t>Página: 1 de 1</t>
  </si>
  <si>
    <t>ENTIDAD:</t>
  </si>
  <si>
    <t>Secretaría Distrital de Integración Social</t>
  </si>
  <si>
    <t>MISIÓN:</t>
  </si>
  <si>
    <t>La Secretaría Distrital de Integración Social, es una entidad pública de nivel central de la ciudad de Bogotá, líder del sector social, responsable de la formulación e implementación de políticas públicas poblacionales orientadas al ejercicio de derechos, ofrece servicios sociales y promueve de forma articulada, la inclusión social, el desarrollo de capacidades y la mejora en la calidad de vida de la población en mayor condición de vulnerabilidad, con un enfoque territorial.</t>
  </si>
  <si>
    <t>VISIÓN:</t>
  </si>
  <si>
    <t>La Secretaría Distrital de Integración Social será en el año 2030, una entidad líder, a nivel nacional, en materia de política social y un referente en la promoción de derechos, por contribuir a la inclusión social, al desarrollo de capacidades y a la prestación de los servicios sociales de alta calidad, a través de la transformación de los servicios sociales, la modernización institucional y una estrategia territorial integral social que responde a las necesidades sociales mediante acciones transectoriales, integradoras e innovadoras. Lo anterior para hacer de Bogotá una ciudad más cuidadora, incluyente, sostenible y consciente.</t>
  </si>
  <si>
    <t>PLAN DE DESARROLLO Y PLAN  ESTRATÉGICO SECTORIAL</t>
  </si>
  <si>
    <t>PLAN ESTRATÉGICO INSTITUCIONAL</t>
  </si>
  <si>
    <t xml:space="preserve">PLAN DE ACCIÓN INSTITUCIONAL VIGENCIA: </t>
  </si>
  <si>
    <t xml:space="preserve">IDENTIFICACIÓN </t>
  </si>
  <si>
    <t>Formulación</t>
  </si>
  <si>
    <t>Programación I trimestre</t>
  </si>
  <si>
    <t>Seguimiento I trimestre</t>
  </si>
  <si>
    <t>Programación II trimestre</t>
  </si>
  <si>
    <t>Seguimiento II trimestre</t>
  </si>
  <si>
    <t>Programación III trimestre</t>
  </si>
  <si>
    <t>Seguimiento III trimestre</t>
  </si>
  <si>
    <t>Programación IV trimestre</t>
  </si>
  <si>
    <t>Seguimiento IV trimestre</t>
  </si>
  <si>
    <t>Consolidado año</t>
  </si>
  <si>
    <t>Meta plan de desarrollo</t>
  </si>
  <si>
    <t>Objetivo estratégico sectorial</t>
  </si>
  <si>
    <t>Meta sectorial</t>
  </si>
  <si>
    <t>Política o componente MIPG</t>
  </si>
  <si>
    <t xml:space="preserve">Fuente de financiación </t>
  </si>
  <si>
    <t>Plan de acción política pública asociada</t>
  </si>
  <si>
    <t>Número de Actividad / Acción</t>
  </si>
  <si>
    <t>Actividades / Acciones</t>
  </si>
  <si>
    <t>Meta Actividad/ Acción</t>
  </si>
  <si>
    <t>Suma programación anual</t>
  </si>
  <si>
    <t>Tendencia de meta</t>
  </si>
  <si>
    <t>Nombre del indicador de la meta</t>
  </si>
  <si>
    <t>Fórmula del indicador ó índice</t>
  </si>
  <si>
    <t>Fecha inicio
DD/MM/AAAA</t>
  </si>
  <si>
    <t>Fecha finalización
DD/MM/AAAA</t>
  </si>
  <si>
    <t>Evidencias programadas
I trimestre</t>
  </si>
  <si>
    <t xml:space="preserve">Programación  meta
I trimestre </t>
  </si>
  <si>
    <t>Avance cuantitativo
I trimestre</t>
  </si>
  <si>
    <t>Porcentaje de cumplimiento 
I trimestre</t>
  </si>
  <si>
    <t>Avance cualitativo
I trimestre</t>
  </si>
  <si>
    <t>Revisión segunda línea de defensa</t>
  </si>
  <si>
    <t>Evidencias programadas
II trimestre</t>
  </si>
  <si>
    <t xml:space="preserve">Programación  meta
II trimestre </t>
  </si>
  <si>
    <t>Avance cuantitativo
II trimestre</t>
  </si>
  <si>
    <t>Porcentaje de cumplimiento 
II trimestre</t>
  </si>
  <si>
    <t>Avance cualitativo
II trimestre</t>
  </si>
  <si>
    <t>Revisión segunda línea de defensa2</t>
  </si>
  <si>
    <t>Evidencias programadas
III trimestre</t>
  </si>
  <si>
    <t xml:space="preserve">Programación  meta
III trimestre </t>
  </si>
  <si>
    <t>Avance cuantitativo
III trimestre</t>
  </si>
  <si>
    <t>Porcentaje de cumplimiento 
III trimestre</t>
  </si>
  <si>
    <t>Avance cualitativo
III trimestre</t>
  </si>
  <si>
    <t>Revisión segunda línea de defensa3</t>
  </si>
  <si>
    <t>Evidencias programadas
IV trimestre</t>
  </si>
  <si>
    <t xml:space="preserve">Programación  meta
IV trimestre </t>
  </si>
  <si>
    <t>Avance cuantitativo
IV trimestre</t>
  </si>
  <si>
    <t>Porcentaje de cumplimiento 
IV trimestre</t>
  </si>
  <si>
    <t>Avance cualitativo
IV trimestre</t>
  </si>
  <si>
    <t>Programado meta</t>
  </si>
  <si>
    <t>Avance meta</t>
  </si>
  <si>
    <t>Porcentaje de avance</t>
  </si>
  <si>
    <t>Avance cualitativo</t>
  </si>
  <si>
    <t xml:space="preserve">Planeación Institucional </t>
  </si>
  <si>
    <t xml:space="preserve">Todas las Políticas Públicas </t>
  </si>
  <si>
    <t>Realizar acompañamiento y seguimiento al cumplimiento de los objetivos estratégicos institucionales y Sectoriales de las SDIS y el Sector de Integración social.</t>
  </si>
  <si>
    <t>Informe de seguimiento y acompañamiento a los Objetivos Estratégicos Institucionales de la SDIS y del Sector Social</t>
  </si>
  <si>
    <t xml:space="preserve">Número de Informes de seguimiento a los objetivos estratégicos elaborados </t>
  </si>
  <si>
    <t>31/12/2022</t>
  </si>
  <si>
    <t>No programado</t>
  </si>
  <si>
    <t>Informe del Seguimiento y acompañamiento a las metas, estrategias, programas y proyectos que permitan el cumplimiento de los objetivos estratégicos institucionales  y sectoriales .</t>
  </si>
  <si>
    <t> </t>
  </si>
  <si>
    <t>Informe del Seguimiento y acompañamiento a las metas, estrategias, programas y proyectos que permitan el cumplimiento de los objetivos estratégicos institucionales  y sectoriales.</t>
  </si>
  <si>
    <t>11. Ajustar los servicios sociales para reducir la pobreza femenina. Focalizar y prestar los servicios sociales en los territorios que contribuyan a la reducción de la feminización de la pobreza.</t>
  </si>
  <si>
    <t>Elaborar el reporte mensual de personas en listados de priorización por servicio, modalidad o estrategia</t>
  </si>
  <si>
    <t>Reportes de personas en listados de priorización por servicio, modalidad o estrategia, elaborado.</t>
  </si>
  <si>
    <t>Número de reportes mensuales elaborados</t>
  </si>
  <si>
    <t>Reportes mensuales de personas en listados de priorización por servicio, modalidad o estrategia</t>
  </si>
  <si>
    <t>Durante el primer trimestre de 2022 se generaron los listados de focalización y priorización para los servicio que son usan herramientas de focalización según lo contemplado en el procedimiento y documento técnico de focalización.  Entre Enero y Marzo de 2022 fueron remitidas en listados de priorización 889.333 personas distribuidas en 252.222 en el mes de enero, 311.873 en el mes de febrero y 325.238 en el mes de marzo.</t>
  </si>
  <si>
    <t>No se generan observaciones por parte de la segunda línea de defensa</t>
  </si>
  <si>
    <t>Elaborar el documento técnico con el procedimiento de salida de los servicios sociales</t>
  </si>
  <si>
    <t>Avance en la elaboración del documento tecnico de procedimiento de salida de los servicios sociales</t>
  </si>
  <si>
    <t>(Documento tecnico de procedimiento de salida de los servicios sociales elaborados / documento tecnico de procedimiento de salida de los servicios sociales programados)*100</t>
  </si>
  <si>
    <t xml:space="preserve">Documento tecnico preliminar de procedimiento de salida de los servicios sociales 
</t>
  </si>
  <si>
    <t>Documento tecnico final de procedimiento de salida de los servicios sociales y listados de egreso de servicios sociales</t>
  </si>
  <si>
    <t>Elaborar el Documento de resultados de la evaluación del servicio de apoyos económicos para la juventud</t>
  </si>
  <si>
    <t>Avance en la elaboración del documento de resultados de evaluación al servicio apoyos económicos para la juventud</t>
  </si>
  <si>
    <t>(documento de resultados de evaluación al servicio apoyos económicos para la juventud elaborados / documento e resultados  de evaluación al servicio apoyos económicos para la juventud programados)*100%</t>
  </si>
  <si>
    <t>Documento metodológico de evaluación del servicio apoyos economicos para la juventud</t>
  </si>
  <si>
    <t>Documento de resultados evaluación del servicio de apoyos económicos para la juventud</t>
  </si>
  <si>
    <t>Elaborar el documento propuesta de actualización de indice de pobreza multidimensional</t>
  </si>
  <si>
    <t>Avance en la elaboración del documento de actualización de indice de pobreza multidimensional</t>
  </si>
  <si>
    <t>(documento propuesta de actualización Indice de Pobreza Multidimensional elaborados / documento propuesta de actualización Indice de Pobreza Multidimensional programados)*100%</t>
  </si>
  <si>
    <t>Documento preliminar propuesta de actualización Indice de Pobreza Multidimensional</t>
  </si>
  <si>
    <t>Documento final propuesta de actualización Indice de Pobreza Multidimensional</t>
  </si>
  <si>
    <t>Realizar el Informe semestral de alertas identificadas sobre la ejecución de los planes de acción de las políticas públicas que lidera o en las participa la SDIS</t>
  </si>
  <si>
    <t>Informes de alertas identificadas sobre la ejecución de los planes de acción de las políticas públicas que lidera o en las participa la SDIS, elaborados</t>
  </si>
  <si>
    <t>Número de Informes de alertas sobre la ejecución de los planes de acción de las políticas públicas elaborados</t>
  </si>
  <si>
    <t>Un informe con las alertas identificadas sobre la ejecución de los planes de acción de las políticas públicas que lidera o participa la SDIS</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</si>
  <si>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</si>
  <si>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 xml:space="preserve">Elaborar el reporte de seguimiento al plan de continuidad del negocio </t>
  </si>
  <si>
    <t>Porcentaje de avance en el seguimiento a la implementacion del Plan de Continuidad del Negocio</t>
  </si>
  <si>
    <t>(Número de reportes de seguimiento al plan de continuidad del negocio elaborados / Número de reportes de seguimiento al plan de continuidad del negocio programados) *100</t>
  </si>
  <si>
    <t>Matriz de Plan de Continuidad del Negocio elaborada</t>
  </si>
  <si>
    <t xml:space="preserve">Reporte de seguimiento a la implementacion del Plan de continuidad del negocio </t>
  </si>
  <si>
    <t>No se asocia a metas 2020-2025</t>
  </si>
  <si>
    <t xml:space="preserve">Control Interno </t>
  </si>
  <si>
    <t>Auditoria y control</t>
  </si>
  <si>
    <t>Realizar los reportes de seguimiento a la implementacion de planes de mejoramiento a cargo de la Dirección de Análisis y Diseño Estratégico y sus subdirecciones técnicas</t>
  </si>
  <si>
    <t>Reportes de seguimiento a planes de mejoramiento a cargo de la DADE y sus subdirecciones tecnicas, elaborados</t>
  </si>
  <si>
    <t>Numero de reportes de planes de mejoramiento a cargo de la DADE y sus subdirecciones tecnicas realizados</t>
  </si>
  <si>
    <t>Reporte de seguimiento de las acciones de mejora a cargo de la DADE y sus subdirecciones tecnicas, con sus respectivas evidencias</t>
  </si>
  <si>
    <t xml:space="preserve">Durante el primer trimestre de 2022 se realizó el reporte de seguimiento a las acciones de mejora de la Direccion de Análisis y Diseño Estratégico, Subdirección de Diseño, Evaluación y Sistematización y Subdirección de Investigación e Información, en el que se indicó las acciones con cumplimiento a la fecha de las tres dependencias, con sus correspondientes soportes. </t>
  </si>
  <si>
    <t>Elaborar el reporte de divulgación de las recomendaciones generadas por la Veeduría Distrital</t>
  </si>
  <si>
    <t>Porcentaje de informes de recomendaciones de la Veeduría Distrital divulgados a los responsables</t>
  </si>
  <si>
    <t>(Número de informes de recomendaciones de la Veeduría Distrital divulgados a los responsables / Número de informes de recomendaciones de la Veeduría Distrital recibidos) *100</t>
  </si>
  <si>
    <t xml:space="preserve">Reporte de divulgaciones a los responsables por correo electronico de las recomendaciones de los informes de la Veeduria Distrital </t>
  </si>
  <si>
    <t>Elaborar el informe semestral de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</si>
  <si>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Informes de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 elaborados</t>
  </si>
  <si>
    <t>Número de Informes de alertas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</si>
  <si>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Un informe con las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</si>
  <si>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01. Un diagnóstico sobre las capacidades físicas, tecnológicas, administrativas y operativas para cada una de las entidades que componen el sector de integración social.  02. Formular un plan de trabajo de cada una de las entidades que componen el sector integración social que contenga las acciones dirigidas a fortalecer las necesidades identificadas en los diagnósticos, 03. Cumplir el 100% de las actividades programadas en los planes de trabajo definidos.</t>
  </si>
  <si>
    <t xml:space="preserve">40.Diseñar e implementar una  solución tecnológica que facilite  la participación de la ciudadanía en la gestión y oferta  institucional_x000D_
</t>
  </si>
  <si>
    <t>Cumplir con las metas del proyecto de inversión 7741</t>
  </si>
  <si>
    <t>% de numero de metas cumplidas con el avance programado para el trimestre</t>
  </si>
  <si>
    <t>(No. Metas cumplidas / No. metas programadas en el trimestre)*100%</t>
  </si>
  <si>
    <t>Reportes SPI del trimestre</t>
  </si>
  <si>
    <t>Reporta equipo analistas SDES</t>
  </si>
  <si>
    <t>Cumplir con las metas del Plan de Ajuste y Sostenibilidad MIPG: Políticas Planeación Institucional, Racionalización de Trámites, Gestión de Información Estadística, Gestión del Conocimiento</t>
  </si>
  <si>
    <t>porcentaje de cumplimiento de las metas del Plan de Ajuste y Sostenibilidad MIPG Políticas: Planeación Institucional, Racionalización de Trámites, Gestión de Información Estadística, Gestión del Conocimiento de acuerdo con lo programado con corte al periodo reportado</t>
  </si>
  <si>
    <t>(No. Metas cumplidas de acuerdo con lo programado en el trimestre / No. metas programadas en el trimestre)*100</t>
  </si>
  <si>
    <t>Seguimiento Plan de Ajuste MIPG del Trimestre - Carpeta de evidencias del Plan</t>
  </si>
  <si>
    <t>El plan de ajuste y sostenibilidad MIPG reporta un cumplimiento del 100% para las políticas de: Gestión del Conocimiento, Planeación Institucional, Gestión de información estadísitica y Racionalización de trámites</t>
  </si>
  <si>
    <t>02. Formular un plan de trabajo de cada una de las entidades que componen el sector integración social que contenga las acciones dirigidas a fortalecer las necesidades identificadas en los diagnósticos. 3. Cumplir el 100% de las actividades programadas en</t>
  </si>
  <si>
    <t>Plan de Austeridad _x000D_
Plan Institucional de Gestión Ambiental PIGA</t>
  </si>
  <si>
    <t>Realizar los informes de resultados de implementación del Plan Institucional de Gestión Ambiental - PIGA, de la Secretaría Distrital de Integración Social</t>
  </si>
  <si>
    <t>Informes de implementación del plan de acción PIGA 2022 elaborados.</t>
  </si>
  <si>
    <t>N° de Informes de implementación del plan de acción PIGA 2022 elaborados / N° de Informes de implementación del plan de acción PIGA 2022 programados</t>
  </si>
  <si>
    <t>Informe de implementación del plan de acción PIGA 2022 I Semestre.</t>
  </si>
  <si>
    <t>Informe de implementación del plan de acción PIGA 2022 II Semestre.</t>
  </si>
  <si>
    <t xml:space="preserve">35.Garantizar la eficiencia y la eficacia  ambiental, logística, operativa y de gestión documental de la entidad, para la  oportuna prestación de los servicios  sociales incluyendo componentes que demanden la reformulación de los programas._x000D_
</t>
  </si>
  <si>
    <t>Elaborar las actas de las Sesiones de acuerdo a lo reglamentado por la resolución de conformación  el Comité de Contratación.</t>
  </si>
  <si>
    <t>Sesiones de comité de contratación desarrollados</t>
  </si>
  <si>
    <t>(N° de sesiones  de comité de contratación desarrolladas / N° sesiones  de comité de contratación   programadas para la vigencia  2021) * 100</t>
  </si>
  <si>
    <t>1 acta por mes (enero ,febrero, marzo)</t>
  </si>
  <si>
    <t>Se han desarrollado las reunioes de acuerdo a lo definido en el indicador, 1 para cada mes, se reportan 3 actas de los meses Enero, Febrero  y Marzo 2022.</t>
  </si>
  <si>
    <t>1 acta por mes (abril, mayo, junio)</t>
  </si>
  <si>
    <t>1 acta por mes (julio, agosto, septiembre)</t>
  </si>
  <si>
    <t>1 acta por mes (octubre, noviembre, diciembre)</t>
  </si>
  <si>
    <t>Cumplir con las metas del Plan de Ajuste y Sostenibilidad MIPG para las Políticas Fortalecimiento organizacional y Componente ambiental</t>
  </si>
  <si>
    <t>Nivel porcentual de cumplimiento de las metas del Plan de Ajuste y Sostenibilidad MIPG Políticas: Fortalecimiento organizacional y Componente ambiental</t>
  </si>
  <si>
    <t>El plan de ajuste y sostenibilidad MIPG reporta un cumplimiento del 100% para el componente ambiental y 100% para la política de fortalecimiento institucional</t>
  </si>
  <si>
    <t>Cumplir con las metas del proyecto de inversión 7748</t>
  </si>
  <si>
    <t xml:space="preserve">Las alertas se generarán desde el equipo de analistas </t>
  </si>
  <si>
    <t>Cumplir con las metas del proyecto de inversión 7565</t>
  </si>
  <si>
    <t xml:space="preserve">11. Beneficiar el 100% de personas programadas con la entrega de apoyos alimentarios mediante bonos canjeables por alimentos y apoyos en especie._x000D_
</t>
  </si>
  <si>
    <t>Realizar la formulación del Plan de Nutrición y abastecimiento de la SDIS</t>
  </si>
  <si>
    <t>Plan de Nutrición y Abastecimiento formulado</t>
  </si>
  <si>
    <t>Avance porcentual en la formulación del Plan de Nutrición y abastecimiento de la SDIS</t>
  </si>
  <si>
    <t xml:space="preserve">Documento del Plan de Nutrición y Abastecimiento </t>
  </si>
  <si>
    <t>Durante el primer trimestre 2022 se elaboró el documento programado bajo la denominación "Plan Institucional de Nutrición y Abastecimiento - PINA". Dicho documento se construyó con las áreas transversales de la Dirección de Nutrición y Abastecimiento y las subdirecciones técnicas de Abastecimiento y Nutrición. Se diseñó formato para la elaboración del Plan Operativo, el cual facilitará la implementación y seguimiento del PINA.</t>
  </si>
  <si>
    <t>Elaborar del Plan de compras relacionado con alimentos de la SDIS</t>
  </si>
  <si>
    <t>Plan de compras relacionado con alimentos elaborado</t>
  </si>
  <si>
    <t>Avance porcentual en la elaboración del Plan de compras relacionado con alimentos</t>
  </si>
  <si>
    <t>Documento del Plan de compras relacionado con alimentos elaborado</t>
  </si>
  <si>
    <t>Cumplir con las metas del proyecto de inversión 7745</t>
  </si>
  <si>
    <t>18. Implementar los planes de acción de las políticas públicas del distrito</t>
  </si>
  <si>
    <t>7564 - Mejoramiento de la capacidad de respuesta institucional de las comisarías de familia en Bogotá
7752 - Contribución a la protección de los derechos de las familias especialmente de sus integrantes afectados por la violencia intrafamiliar en la ciudad de Bogotá
7756 - Compromiso social por la diversidad en Bogotá
7771 - Fortalecimiento de las oportunidades de  inclusión de las personas con discapacidad y sus familias, cuidadores-as en Bogotá</t>
  </si>
  <si>
    <t>Todas las metas relacionadas con los proyectos de inversión 7564, 7752, 7756 y 771</t>
  </si>
  <si>
    <t>Realizar el seguimiento a la implementación de las políticas públicas competencia de las Subdirecciones adscritas a la Dirección</t>
  </si>
  <si>
    <t>Informes de seguimiento a la implementación de las políticas públicas competencia de las Subdirecciones adscritas a la Dirección</t>
  </si>
  <si>
    <t>Número de informes de seguimiento elaborados</t>
  </si>
  <si>
    <t>Informe de seguimiento a la implementación de las políticas públicas competencia de las Subdirecciones adscritas a la Dirección</t>
  </si>
  <si>
    <t>Elaborar el informe de gestión del fortalecimiento de alta gobernanza y sus mecanismos articuladores para la implementación de las políticas públicas y servicios de las Subdirecciones adscritas a la Dirección</t>
  </si>
  <si>
    <t>Informes de gestión de fortalecimiento y articulación para la implementación de las políticas públicas y servicios de las Subdirecciones adscritas a la Dirección</t>
  </si>
  <si>
    <t>Número de informes de gestión elaborados</t>
  </si>
  <si>
    <t>Informes de gestión de fortalecimiento y articulación para la implementación de las políticas públicas y servicios de las Subdirecciones adscritas a la Dirección del primer semestre de 2022</t>
  </si>
  <si>
    <t>Informes de gestión de fortalecimiento y articulación para la implementación de las políticas públicas y servicios de las Subdirecciones adscritas a la Dirección del segundo semestre de 2022</t>
  </si>
  <si>
    <t>Realizar el seguimiento contractual a los procesos a cargo de la Dirección para la Inclusión y las Familias</t>
  </si>
  <si>
    <t>Informes de seguimiento contractual a los procesos a cargo de la DIF</t>
  </si>
  <si>
    <t>Número de informes de seguimiento elaborado</t>
  </si>
  <si>
    <t>Informe de seguimiento correspondiente al primer semestre de 2022</t>
  </si>
  <si>
    <t>Informe de seguimiento correspondiente al segundo semestre de 2022</t>
  </si>
  <si>
    <t>7744 - Generación de oportunidades para el desarrollo integral de la niñez y la adolescencia en Bogotá. 7770 - Compromiso con el envejecimiento activo y una Bogotá cuidadora e incluyente. 7771 - Fortalecimiento de las oportunidades de inclusión de las personas con discapacidad y sus familias, cuidadores/as en Bogotá. 7757 - Implementación de estrategias y servicios integrales para el abordaje del fenómeno de habitabilidad en calle en Bogotá D.C. 7564 - Mejoramiento de la capacidad de respuesta institucional de las comisarías de familia en Bogotá. 7740 - Generación "Jóvenes con derechos en Bogotá". 7752 - Contribución a la protección de los derechos de las familias especialmente de sus integrantes afectados por la violencia intrafamiliar en la ciudad de Bogotá. 7756 - Compromiso social por la diversidad en Bogotá. 7753 - Prevención de la maternidad y paternidad temprana en Bogotá.</t>
  </si>
  <si>
    <t>Todas las metas relacionadas con los proyectos 7744,7740,7564, 7770, 7756 y 7771</t>
  </si>
  <si>
    <t>Elaborar el informe de implementación y seguimiento de las políticas públicas poblacionales competencia de la SDIS</t>
  </si>
  <si>
    <t xml:space="preserve">
Informe de la implementación y seguimiento  a las políticas públicas publicado. </t>
  </si>
  <si>
    <t xml:space="preserve">Un (1) Informe anual de la implementación y seguimiento de las 6 Políticas públicas </t>
  </si>
  <si>
    <t>Informe seguimiento de los planes de acción de las políticas publicas lideradas por la SDIS</t>
  </si>
  <si>
    <t>Todas las metas relacionadas con los proyectos de inversión 7744, 7740, 7753, 7564, 7752,  7770, 7757, 7756, 7771</t>
  </si>
  <si>
    <t>Elaborar los informes de seguimiento a las acciones afirmativas en el marco de la implementación del artículo 66 del PDD por un nuevo contrato social y ambiental para la Bogotá del S.XXI</t>
  </si>
  <si>
    <t>Informes de seguimiento a PIAA de los grupos étnicos elaborados</t>
  </si>
  <si>
    <t>No. informes de seguimiento PIAA GE elaborados</t>
  </si>
  <si>
    <t>informes de seguimiento correspondientes al primer trimestre mes vencido</t>
  </si>
  <si>
    <t>Se hizo la consolidación del IV reporte trimestral de seguimiento 2021, de los planes de accion de la  Politica Publica de Mujeres y Equidad de Género y  al Plan de Accion de la Politica Publica de Actividades Sexuales Pagadas y la matriz unificada deporte de concertación del Plan de Igualdad de Oportunidades para la Equidad de Género y la Estrategia de Transversalización de Género del cuarto trimestre de 2021 . Iguamente se esta consolidando el I reporte de seguimiento a los planes de accion de las mismas politicas para la vigencia 2022.</t>
  </si>
  <si>
    <t>Se recomienda incluir la trazabilidad de firmas de quien elabora, revisa y aprueba. Adicionalmente, estas firmas deben gestionarse por una herramienta diferente a AZ Digital.</t>
  </si>
  <si>
    <t>informe de seguimiento correspondiente al segundo trimestre mes vencido</t>
  </si>
  <si>
    <t>informe de seguimiento correspondiente al tercer trimestre mes vencido</t>
  </si>
  <si>
    <t>informe de seguimiento correspondiente al cuarto  trimestre mes vencido.</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</si>
  <si>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16. Implementar una estrategia móvil de abordaje en calle dirigida a ciudadanos y ciudadanas habitantes de calle acorde al contexto social y sanitario de la emergencia.
17. Incrementar en 825 cupos la atención integral de ciudadanas y ciudadanos habitantes de calle en los servicios sociales que tiene la Secretaría Distrital de Integración Social dispuestos para su atención, que considere los impactos sociales y sanitarios de la emergencia.
73. 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</si>
  <si>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Para este producto no se asocian metas 2020 -2024 teniendo en cuenta que las subdirecciones técnicas de la Dirección Poblacional son quienes tienen a cargo las  políticas públicas y proyecto de inversión y la acción realizada a cargo de la Dirección Poblacional consiste en la elaboración de informes que den cuenta de la gestión</t>
  </si>
  <si>
    <t>Realizar el informe de seguimiento a las acciones intrasectoriales para el seguimiento de las políticas públicas de Mujer y Equidad de Género, de Atención a Víctimas del Conflicto Armado Interno, de Actividades Sexuales Pagas y de Prevención y Atención del Consumo de Sustancias Psicoactivas.</t>
  </si>
  <si>
    <t>Informes de seguimiento a políticas públicas diferenciales acompañadas por la SDIS elaborados</t>
  </si>
  <si>
    <t>No. informes de seguimiento elaborados</t>
  </si>
  <si>
    <t>informes de seguimiento (uno por cada política Mujer y Equidad de Género, de Atención a Víctimas del Conflicto Armado Interno, de Actividades Sexuales Pagas.</t>
  </si>
  <si>
    <t>Se hizo la consolidación del IV reporte trimestral de seguimiento 2021, de los planes de accion de la  Politica Publica de Mujeres y Equidad de Género y  al Plan de Accion de la Politica Publica de Actividades Sexuales Pagadas y la matriz unificada deporte de concertación del Plan de Igualdad de Oportunidades para la Equidad de Género y la Estrategia de Transversalización de Género del cuarto trimestre de 2021 . Iguamente se esta consolidando el I reporte de seguimiento a los planes de accion de las mismas politicas para la vigencia 2022.
Así mismo, se entrega informe 1 de la política pública de victimas del conflicto armado y el excel del seguimiento PAD 2021, este informe corresponde a la vigencia anterior conforme los plazos de reporte por parte de la entidad rectora ( Alta consejería de Paz, Víctimas y Reconciliación.</t>
  </si>
  <si>
    <t>Se recomienda unificar el documento descrito en las evidencias, teniendo en cuenta la evidencia registrada en la programación.</t>
  </si>
  <si>
    <t xml:space="preserve">informes de seguimiento:  Uno por cada política Mujer y Equidad de Género, de Atención a Víctimas del Conflicto Armado Interno, de Actividades Sexuales Pagas y de Prevención   Atención del Consumo de Sustancias Psicoactivas. </t>
  </si>
  <si>
    <t>informes de seguimiento: Uno por cada política Mujer y Equidad de Género, de Atención a Víctimas del Conflicto Armado Interno, de Actividades Sexuales Pagas.</t>
  </si>
  <si>
    <t>informes de seguimiento: Un por cada política Mujer y Equidad de Género, de Atención a Víctimas del Conflicto Armado Interno, de Actividades Sexuales Pagas y de Prevención y Prevención y Atención del Consumo de Sustancias Psicoactivas.</t>
  </si>
  <si>
    <t xml:space="preserve">todas las metas relacionadas con los proyectos de inversión de la Dirección Poblacional .  </t>
  </si>
  <si>
    <t>Elaborar el informe de seguimiento a la implementación del Sistema Distrital de Cuidado en los servicios sociales en las áreas adscritas a la Dirección Poblacional</t>
  </si>
  <si>
    <t>informes de seguimiento a la implementación de los servicios sociales y el Sistema Distrital de Cuidado</t>
  </si>
  <si>
    <t>Informe trimestral de seguimiento que da cuenta de la implementación de los servicios sociales y el Sistema Distrital de Cuidado</t>
  </si>
  <si>
    <t xml:space="preserve">Articular los espacios de la Mesa Técnica Gestión Integral Social en el marco de las apuestas institucionales y el PDD para la transformación de los servicios sociales </t>
  </si>
  <si>
    <t xml:space="preserve">Porcentaje de actas elaboradas en la mesa técnica gestión integral social elaboradas </t>
  </si>
  <si>
    <t>(No. Actas por sesión elaboradas /No. sesiones programadas para el periodo)*100</t>
  </si>
  <si>
    <t xml:space="preserve">Actas elaboradas de acuerdo con las sesiones realizadas </t>
  </si>
  <si>
    <t xml:space="preserve">En el trimestre se realizaron 4 pre mesas técnicas; el 24 de enero, 22 febrero, 4  y 17 de marzo. </t>
  </si>
  <si>
    <t>Realizar los informes de seguimiento contractual a los procesos a cargo de la Dirección Poblacional</t>
  </si>
  <si>
    <t>Informes de seguimiento contractual a los procesos a cargo de la Dirección Poblacional   elaborados</t>
  </si>
  <si>
    <t>informe de seguimiento correspondiente al primer semestre de 2022</t>
  </si>
  <si>
    <t>informe de seguimiento correspondiente al segundo semestre de 2022</t>
  </si>
  <si>
    <t xml:space="preserve">02. Formular un plan de trabajo de cada una de las entidades que componen el sector integración social que contenga las acciones dirigidas a fortalecer las necesidades identificadas en los diagnósticos. 3. Cumplir el 100% de las actividades programadas en los planes de trabajo definidos. 1. Un diagnóstico sobre las capacidades físicas, tecnológicas, administrativas y operativas para cada una de las entidades que componen el sector de integración social.  </t>
  </si>
  <si>
    <t>Gestión del sistema integrado - SIG</t>
  </si>
  <si>
    <t>Elaborar el Informe de actividades de implementación  del sistema de gestión en el marco del proceso Prestación de Servicios Sociales para la Inclusión Social</t>
  </si>
  <si>
    <t>Informes implementación del sistema de gestión elaborados</t>
  </si>
  <si>
    <t>N° de informes de implementación del sistema de gestión elaborados</t>
  </si>
  <si>
    <t xml:space="preserve">
Informe de implementación del sistema de gestión</t>
  </si>
  <si>
    <t>Se realiza informe avances más relevantes de la implementación del Sistema de 
Gestión del proceso Prestación de Servicios Sociales para la Inclusión Social, del primer trimester de la vigencia 2022, donde se muestran avances en los ítems de riesgos de gestión y corrupción, indicadores, control de documentos y otros.</t>
  </si>
  <si>
    <t>Elaborar los informes del Diseño e implementación de los contenidos desarrollados en la escuela territorial  de formación en enfoque territorial para servidores y contratistas de la SDIS</t>
  </si>
  <si>
    <t>Informes del diseño y la implementación de los contenidos desarrollados en la escuela territorial.</t>
  </si>
  <si>
    <t>No. de informes del diseño y la implementación de los contenidos desarrollados en  escuela territorial elaborados</t>
  </si>
  <si>
    <t>Informe semestral del diseño y la implementación de los contenidos desarrollados en  escuela territorial</t>
  </si>
  <si>
    <t xml:space="preserve">Elaborar los informes de acompañamiento a las subdirecciones locales </t>
  </si>
  <si>
    <t>Informes de acompañamiento a las subdirecciones locales</t>
  </si>
  <si>
    <t>No. De informes de acompañamiento a las SLIS elaborados</t>
  </si>
  <si>
    <t>Informe de acompañamiento a las SLIS</t>
  </si>
  <si>
    <t xml:space="preserve">Realizar los informes ejecutivos de actividades realizadas por el area juridica de la Dirección Territorial relacionado con las activiades a desarrollar. </t>
  </si>
  <si>
    <t xml:space="preserve">Informes ejecutivos de actividades elaborados </t>
  </si>
  <si>
    <t>No. de informes de reporte de actividades realizadas por el área jurídicas elaborados/No. de informes de reporte de actividades realizadas por el área jurídicas programados</t>
  </si>
  <si>
    <t>Informe de actividades realizadas por el area juridica.</t>
  </si>
  <si>
    <t>Se realiza informe ejecutivo del primer trimestre de la vigencia 2022, que da cuenta a las actividades realizadas desde el área jurídica de la Dirección Territorial</t>
  </si>
  <si>
    <t>Se recomienda ajustar el nombre del informe de acuerdo con el nombre de la evidencia programada e incluir la trazabilidad de firmas de elaboró, revisó y aprobóe recomienda ajustar el nombre del informe e incluir la trazabilidad de firmas de elaboró, revisó y aprobó</t>
  </si>
  <si>
    <t>Realizar el informe Ejecutivo de actividades realizadas por el área financiera de la Dirección Territorial</t>
  </si>
  <si>
    <t>No. de informes de reporte de actividades realizadas por el área financiera elaborados</t>
  </si>
  <si>
    <t>Informe de actividades realizadas por el areá financiera.</t>
  </si>
  <si>
    <t>Se realiza informe ejecutivo del primer trimestre de la vigencia 2022, que da cuenta a las actividades realizadas desde el área financiera de la Dirección Territorial</t>
  </si>
  <si>
    <t xml:space="preserve">Informe de actividades realizadas por el areá fiannciera. </t>
  </si>
  <si>
    <t>Cumplir con las metas del proyecto de inversión 7735</t>
  </si>
  <si>
    <t>Cumplir con las metas del proyecto de inversión 7730</t>
  </si>
  <si>
    <t>Cumplir con las metas del proyecto de inversión 7749</t>
  </si>
  <si>
    <t>Cumplir con las metas del proyecto de inversión 7768</t>
  </si>
  <si>
    <t>Realizar el reporte de la gestión de divulgación de la información institucional de la entidad en el marco de la Política de Comunicaciones</t>
  </si>
  <si>
    <t>Documento con reporte de avance de las actividades de divulgación de la información definidas para la vigencia en le marco de la política de comunicaciones</t>
  </si>
  <si>
    <t>Número de documentos con reporte de la gestión de las actividades de divulgación de la información realizadas en el marco de la política de comunicaciones</t>
  </si>
  <si>
    <t>Un reporte de avance de la realización de las actividades de divulgación de la información definidas para la vigencia en le marco de la política de comunicaciones correspondientes al primer trimestre</t>
  </si>
  <si>
    <t xml:space="preserve">Se elaborá  el reporte de avances y actividades realizadas durante el primer trimestre de  en el marco de la Politica de Comunicaciones. </t>
  </si>
  <si>
    <t>Un reporte de avance de la realización de las actividades de divulgación de la información definidas para la vigencia en le marco de la política de comunicaciones correspondiente al segundo  trimestre</t>
  </si>
  <si>
    <t>Un reporte de avance de la realización de las actividades de divulgación de la información definidas para la vigencia en le marco de la política de comunicaciones correspondiente al tercer  trimestre</t>
  </si>
  <si>
    <t>Un reporte de gestión de la realización de las actividades de divulgación de la información definidas para la vigencia en le marco de la política de comunicaciones correspondiente al cuarto trimestre</t>
  </si>
  <si>
    <t>Elaborar el Plan de Comunicaciones elaborado e implementado para la vigencia</t>
  </si>
  <si>
    <t>Porcentaje de cumplimiento del Plan de Comunicaciones</t>
  </si>
  <si>
    <t>(Número de actividades programadas en el plan para el trimestre / Número de actividades cumplidas de acuerdo con lo programado) *100</t>
  </si>
  <si>
    <t>Plan de Comunicaciones elaborado
Seguimiento trimestral al cumplimiento del Plan de Comunicaciones</t>
  </si>
  <si>
    <t>Se formuló el Plan de Comunicaciones 2022 con base en los objetivos, líneas de acción e indicadores contenidos en la Política Institucional de Comunicaciones aprobada en 2021</t>
  </si>
  <si>
    <t>Seguimiento trimestral al cumplimiento del Plan de Comunicaciones</t>
  </si>
  <si>
    <t>Dar respuesta y/o traslado a las denuncias recibidas, dentro de los terminos establecidos en el marco del procedimiento del deber de denuncia</t>
  </si>
  <si>
    <t>Porcentaje de respuestas y/o traslados a las denuncias recibidas, dentro de los terminos establecidos en el marco del procedimiento del deber de denuncia</t>
  </si>
  <si>
    <t>(No de respuesta y/o traslados de denuncias/ No de denuncias recibidas en la Oficina Asesora Jurídica)*100</t>
  </si>
  <si>
    <t>Respuesta y/o traslado de las denuncias en el periodo</t>
  </si>
  <si>
    <t>Para el periodo objeto de reporte se recibieron 152 denuncias y fueron respondidas 161, de las cuales la mayoría corresponde a situaciones presentadas en Jardines Infantiles, Centros Crecer y Centros Amar</t>
  </si>
  <si>
    <t>Se recomienda determinar el porcentaje de cumplimiento de la actividad teniendo en cuenta que el indicador (No de respuesta y/o traslados de denuncias/ No de denuncias recibidas en la Oficina Asesora Jurídica)*100</t>
  </si>
  <si>
    <t>Elaborar las certificaciones de las conciliaciones judiciales y extrajudiciales</t>
  </si>
  <si>
    <t>Porcentaje de certificaciones de conciliaciones judiciales y extrajudiciales presentadas ante el Comité de Conciliación</t>
  </si>
  <si>
    <t>(No. de certificaciones de conciliación judicial y extrajudicial/ No. de casos de estudio de conciliaciones judiciales y extrajudiciales)*100</t>
  </si>
  <si>
    <t>Certificiones de conciliación judicial y extrajudicial en el periodo</t>
  </si>
  <si>
    <t>En el primer trimestre del 2022, la Oficina Asesora Jurídica elaboro 27 certificaciones de conciliación. 8 Certificaciones de Conciliación Extrajudicial y 19 Certificaciones de Conciliación Judicial</t>
  </si>
  <si>
    <t>Se recomienda ajustar el nombre de la evidencia teniendo en cuenta el nombre de la evidencia programada.</t>
  </si>
  <si>
    <t xml:space="preserve">Dar respuesta de las acciones tutela recibidas en la Oficina Asesora Jurídica, dentro de los terminos establecidos </t>
  </si>
  <si>
    <t>Porcentaje de respuestas a las tutelas recibidas en la Oficina Asesora Jurídica</t>
  </si>
  <si>
    <t>(No de tutelas contestadas / No de tutelas recibidas en las cuales la Oficina Asesora Jurídica sea accionada o vinculada)*100</t>
  </si>
  <si>
    <t>Respuesta a las tutelas contestadas en el periodo</t>
  </si>
  <si>
    <t>Durante el primer trimestre del presente año en curso, la Oficina Asesora Jurídica dio contestación a doscientas treinta (230) acciones de tutela que fueron las notificadas en el correo de notificacionesjudiciales@sdis.gov.co (Se contestaron las tutelas recibidas)</t>
  </si>
  <si>
    <t>Mejora normativa 
Defensa Jurídica</t>
  </si>
  <si>
    <t>Cumplir con las metas del Plan de Ajuste y Sostenibilidad MIPG: Políticas Mejora Normativa y Defensa Jurídica</t>
  </si>
  <si>
    <t>Nivel porcentual de cumplimiento de las metas del Plan de Ajuste y Sostenibilidad MIPG Políticas: Mejora Normativa y Defensa Jurídica</t>
  </si>
  <si>
    <t>(No. Metas cumplidas de acuerdo con lo programado en el trimestre / No. metas programadas en el trimestre) *100</t>
  </si>
  <si>
    <t>Evidencias del Plan de Ajuste MIPG del Trimestre</t>
  </si>
  <si>
    <t xml:space="preserve">Elaborar el informe de Procesos Disciplinarios gestionados en la dependencia
</t>
  </si>
  <si>
    <t>Informe de procesos disciplinarios gestionados por la dependencia elaborados</t>
  </si>
  <si>
    <t>Número de informes de procesos disciplinarios elaborados</t>
  </si>
  <si>
    <t>Informe de gestión datos tomados de la base de datos general de la OAD, donde refleja el estado, instruccion y cantidad de procesos vigentes en la Dependencia</t>
  </si>
  <si>
    <t xml:space="preserve">Se entrega informe correspondiente a los procesos gestionados en el primer trimestre de la presente vigencia de los </t>
  </si>
  <si>
    <t>Se recomienda ajustar la fecha del informe</t>
  </si>
  <si>
    <t>Realizar jornadas de sensibilización dirigidas a servidores públicos para la prevención de faltas disciplinarias</t>
  </si>
  <si>
    <t>Número de jornadas de sensibilización para prevención de faltas disciplinarias</t>
  </si>
  <si>
    <t>Se toma el número de jornadas de sensibilización para prevención de faltas disciplinarias realizadas, que corresponde tres en cada trimestre para el cumplimiento del producto en la vigencia</t>
  </si>
  <si>
    <t>Actas de reunión y/o listados de asistencia de las jornadas de sensibilización, en el período a reportar.</t>
  </si>
  <si>
    <t xml:space="preserve">Se realizaron dentro del primer trimestre 5 jornadas de sensibilizacion sobre el Régimen Disciplinario </t>
  </si>
  <si>
    <t>Se evidencia un cumplimiento en la acción/actividad superior al 100%, por lo cual se recomienda que, si se identifica en el primer mes del trimestre que se realizarán más actividades de las programadas, solicitar el ajuste de la programación para reportar al 100% el cumplimiento del trimestre.</t>
  </si>
  <si>
    <t>Ejecutar el Plan Anual de Auditoría aprobado</t>
  </si>
  <si>
    <t>Porcentaje de cumplimiento del Plan Anual de Auditoría.</t>
  </si>
  <si>
    <t>(N° de actividades ejecutadas/ N° de actividades programadas para la vigencia)*100</t>
  </si>
  <si>
    <t>Registro de ejecución del total de las actividades programadas para el trimestre con soportes.</t>
  </si>
  <si>
    <t>Se realizaron 96 actividades establecidas en el Plan Anual de Auditoría, cumpliendo al 100% lo programado para el trimestre.</t>
  </si>
  <si>
    <t>Elaborar el informe de actividades de implementación  del sistema de gestión en la dependencia Slis Barrios Unidos - Teusaquillo</t>
  </si>
  <si>
    <t>Informes de implementación del sistema de gestión elaborados Barrios Unidos - Teusaquillo</t>
  </si>
  <si>
    <t>Informe semestral de implementación del sistema de gestión</t>
  </si>
  <si>
    <t>Elaborar el informe de implementación de la ETIS en la Subdirección Local Barrios Unidos - Teusaquillo</t>
  </si>
  <si>
    <t>Informes de implementación de la ETIS elaborados  Barrios Unidos - Teusaquillo</t>
  </si>
  <si>
    <t>N° de informes de implementación de la ETIS elaborados</t>
  </si>
  <si>
    <t>Informe semestral de implementación del modelo ETIS</t>
  </si>
  <si>
    <t>Elaborar el informe de actividades de implementación  del sistema de gestión en la dependencia Slis Bosa</t>
  </si>
  <si>
    <t>Informes de implementación del sistema de gestión elaborados Bosa</t>
  </si>
  <si>
    <t>Elaborar el informe de implementación de la ETIS en la Subdirección Local Bosa</t>
  </si>
  <si>
    <t>Informes de implementación de la ETIS elaborados  Bosa</t>
  </si>
  <si>
    <t>Elaborar el informe de actividades de implementación  del sistema de gestión en la dependencia Slis Chapinero</t>
  </si>
  <si>
    <t>Informes de implementación del sistema de gestión elaborados Chapinero</t>
  </si>
  <si>
    <t>Elaborar el informe de implementación de la ETIS en la Subdirección Local Chapinero</t>
  </si>
  <si>
    <t>Informes de implementación de la ETIS elaborados Chapinero</t>
  </si>
  <si>
    <t>Elaborar el informe de actividades de implementación  del sistema de gestión en la dependencia Slis Ciudad Bolívar</t>
  </si>
  <si>
    <t xml:space="preserve">Informes de implementación del sistema de gestión elaborados  Ciudad Bolívar </t>
  </si>
  <si>
    <t>Elaborar el informe de implementación de la ETIS en la Subdirección Local Ciudad Bolívar</t>
  </si>
  <si>
    <t>Informes de implementación de la ETIS elaborados  Ciudad Bolívar</t>
  </si>
  <si>
    <t>Elaborar el informe de actividades de implementación  del sistema de gestión en la dependencia Slis Engativá</t>
  </si>
  <si>
    <t>Informes de implementación del sistema de gestión elaborados  Engativá</t>
  </si>
  <si>
    <t>Elaborar el informe de implementación de la ETIS en la Subdirección Local Engativá</t>
  </si>
  <si>
    <t>Informes de implementación de la ETIS elaborados  Engativá</t>
  </si>
  <si>
    <t>Elaborar el informe de actividades de implementación  del sistema de gestión en la dependencia Slis Fontibón</t>
  </si>
  <si>
    <t>Informes de implementación del sistema de gestión elaborados Fontibón</t>
  </si>
  <si>
    <t>Elaborar el informe de implementación de la ETIS en la Subdirección Local Fontibón</t>
  </si>
  <si>
    <t>Informes de implementación de la ETIS elaborados  Fontibón</t>
  </si>
  <si>
    <t>Elaborar el informe de actividades de implementación  del sistema de gestión en la dependencia Slis Kennedy</t>
  </si>
  <si>
    <t>Informes de implementación del sistema de gestión elaborados Kennedy</t>
  </si>
  <si>
    <t>Elaborar el informe de implementación de la ETIS en la Subdirección Local Kennedy</t>
  </si>
  <si>
    <t>Informes de implementación de la ETIS elaborados Kennedy</t>
  </si>
  <si>
    <t>Elaborar el informe de actividades de implementación  del sistema de gestión en la dependencia Slis Mártires</t>
  </si>
  <si>
    <t>Informes de implementación del sistema de gestión elaborados Mártires</t>
  </si>
  <si>
    <t>Elaborar el informe de implementación de la ETIS en la Subdirección Local Los Mártires</t>
  </si>
  <si>
    <t>Informes de implementación de la ETIS elaborados Mártires</t>
  </si>
  <si>
    <t>Elaborar el informe de actividades de implementación  del sistema de gestión en la dependencia Slis Puente Aranda - Antonio Nariño</t>
  </si>
  <si>
    <t xml:space="preserve">Informes de implementación del sistema de gestión elaborados Puente Aranda - Antonio Nariño </t>
  </si>
  <si>
    <t>Elaborar el informe de implementación de la ETIS en la Subdirección Local Puente Aranda - Antonio Nariño</t>
  </si>
  <si>
    <t xml:space="preserve">Informes de implementación de la ETIS elaborados Puente Aranda - Antonio Nariño </t>
  </si>
  <si>
    <t>Elaborar el informe de actividades de implementación  del sistema de gestión en la dependencia Slis Rafael Uribe Uribe</t>
  </si>
  <si>
    <t>Informes de implementación del sistema de gestión elaborados  Rafael Uribe Uribe</t>
  </si>
  <si>
    <t>Elaborar el informe de implementación de la ETIS en la Subdirección Local Rafael Uribe Uribe</t>
  </si>
  <si>
    <t>Informes de implementación de la ETIS elaborados Rafael Uribe Uribe</t>
  </si>
  <si>
    <t>Elaborar el informe de actividades de implementación  del sistema de gestión en la dependencia Slis San Cristobal</t>
  </si>
  <si>
    <t>Informes de implementación del sistema de gestión elaborados  San Cristóbal</t>
  </si>
  <si>
    <t>Elaborar el informe de implementación de la ETIS en la Subdirección Local San Cristobal</t>
  </si>
  <si>
    <t>Informes de implementación de la ETIS elaborados San Cristóbal</t>
  </si>
  <si>
    <t>Elaborar el informe de actividades de implementación  del sistema de gestión en la dependencia Slis Santa Fe</t>
  </si>
  <si>
    <t>Informes de implementación del sistema de gestión elaborados Santa Fe Candelaria</t>
  </si>
  <si>
    <t>Elaborar el informe de implementación de la ETIS en la Subdirección Local Santa Fe - Candelaria</t>
  </si>
  <si>
    <t>Informes de implementación de la ETIS elaborados Santafé  - La Candelaria</t>
  </si>
  <si>
    <t>Elaborar el informe de actividades de implementación  del sistema de gestión en la dependencia Slis Suba</t>
  </si>
  <si>
    <t>Informes de implementación del sistema de gestión elaborados  Suba</t>
  </si>
  <si>
    <t>Elaborar el informe de implementación de la ETIS en la Subdirección Local Suba</t>
  </si>
  <si>
    <t>Informes de implementación de la ETIS elaborados Suba</t>
  </si>
  <si>
    <t>Elaborar el informe de actividades de implementación  del sistema de gestión en la dependencia Slis Tunjuelito</t>
  </si>
  <si>
    <t>Informes de implementación del sistema de gestión elaborados Tunjuelito</t>
  </si>
  <si>
    <t>Elaborar el informe de implementación de la ETIS en la Subdirección Local Tunjuelito</t>
  </si>
  <si>
    <t>Informes de implementación de la ETIS elaborados Tunjuelito</t>
  </si>
  <si>
    <t>Elaborar el informe de actividades de implementación  del sistema de gestión en la dependencia Slis Usaquén</t>
  </si>
  <si>
    <t>Informes de implementación del sistema de gestión elaborados  Usaquen</t>
  </si>
  <si>
    <t>Elaborar el informe de implementación de la ETIS en la Subdirección Local Usaquén</t>
  </si>
  <si>
    <t>Informes de implementación de la ETIS elaborados Usaquén</t>
  </si>
  <si>
    <t>Elaborar el informe de actividades de implementación  del sistema de gestión en la dependencia Slis Usme-Sumapaz</t>
  </si>
  <si>
    <t>Informes de implementación del sistema de gestión elaborados Usme - Sumapaz</t>
  </si>
  <si>
    <t>Elaborar el informe de implementación de la ETIS en la Subdirección Local Usme - Sumapaz</t>
  </si>
  <si>
    <t>Informes de implementación de la ETIS elaborados Usme - Sumapaz</t>
  </si>
  <si>
    <t xml:space="preserve">Elaborar el informe de avance de implementación de las actividades establecidas en el mapa de ruta del Plan Institucional de Archivos </t>
  </si>
  <si>
    <t>Cumplimiento en la elaboración del informe de avance de los objetivos del PINAR</t>
  </si>
  <si>
    <t>Informe de avance de las actividades implementadas del Plan Institucional de Archivos</t>
  </si>
  <si>
    <t>Se anexa como avance el informe del primer trimestre</t>
  </si>
  <si>
    <t>Informe parcial de avance de los objetivos del PINAR</t>
  </si>
  <si>
    <t>Informe final de avance de los objetivos del PINAR</t>
  </si>
  <si>
    <t>7749 - Fortalecimiento de la gestión institucional y desarrollo integral del talento humano en Bogotá</t>
  </si>
  <si>
    <t>Elaborar el informe de avance de los programas del Plan de Conservación Documental</t>
  </si>
  <si>
    <t>Cumplimiento en la elaboración de los informes de avance de las actividades implementadas de los programas de conservación documental</t>
  </si>
  <si>
    <t>Informe de avance de las actividades implementadas de los programas de conservación documental</t>
  </si>
  <si>
    <t>Realizar el seguimiento y gestión de requerimientos derivados de las alertas tempranas recibidas en los servicios logísticos</t>
  </si>
  <si>
    <t>Cumplimiento de las actas de seguimiento y gestión realizadas en los servicios logísticos a través de la atención oportuna de requerimientos recibidos de las unidades operativas y administrativas de la SDIS.</t>
  </si>
  <si>
    <t xml:space="preserve">(Número de actas de seguimientos y gestión realizadas en el periodo /  visitas de seguimientos programadas para el periodo)*100
</t>
  </si>
  <si>
    <t>Actas de seguimiento y gestión de las alertas tempranas recibidas en los servicios logísticos</t>
  </si>
  <si>
    <t>Durante e periodo el proceso de gestión logística programó 52 seguimientos, los cuales fueron gestionados en su totalidad</t>
  </si>
  <si>
    <t xml:space="preserve">Se recomienda determinar el porcentaje de cumplimiento de la actividad teniendo en cuenta que el indicador (Número de actas de seguimientos y gestión realizadas en el periodo /  visitas de seguimientos programadas para el periodo)*100
25/04/2022 Ajustado por el área </t>
  </si>
  <si>
    <t>Realizar el seguimiento a la gestión de  implementación de la herramienta informatica para la atención de requerimientos en los servicios logísticos</t>
  </si>
  <si>
    <t>Cumplimiento en la elaboración de los informes de gestión de implementación de la herramienta Aranda web para la atención de requerimientos en los servicios logísticos</t>
  </si>
  <si>
    <t>Informes de gestión de implementación de la herramienta Aranda web para la atención de requerimientos en los servicios logísticos</t>
  </si>
  <si>
    <t>Informe de gestión de la herramienta Aranda web para la atención de requerimientos en los servicios logísticos</t>
  </si>
  <si>
    <t>El Proceso de gestión logística junto a la Subdirección de Investigación e Información adelantaron las gestiones necesarias para dar inicio a la implementación de la herramienta aranda web, para la atención de requerimietos en los servicios de transporte y vigilancia, implementación que se encuentra en curso. Como evidencia se anexa informe de gestión de la implementación de la herramienta</t>
  </si>
  <si>
    <t xml:space="preserve">Realizar pruebas representativas de inventarios realizadas </t>
  </si>
  <si>
    <t>Cumplimiento actas de seguimiento de las pruebas representativas de inventarios realizadas</t>
  </si>
  <si>
    <t>(Actas de seguimiento pruebas representativas realizadas / Actas de seguimiento de pruebas representativas programadas en el periodo) * 100</t>
  </si>
  <si>
    <t>Actas de pruebas representativas realizadas</t>
  </si>
  <si>
    <t>Durante el periodo fueron realizadas por parte de los funcionarios y contratistas de la SDIS las pruebas representativas correspondiente a lo establecido en la normatividad vigente, obteniendo como resultado un total de 11.175 bienes plenamente identificados. Como evidencia se anexan 4 actas con las pruebas representativas discriminadas por dependencia coherente con 4 actas programadas para la vigencia</t>
  </si>
  <si>
    <t>Cumplir con las metas del Plan de Ajuste y Sostenibilidad MIPG para las Políticas Gestión Documental y Gestión Presupuestal</t>
  </si>
  <si>
    <t>Nivel porcentual de cumplimiento de las metas del Plan de Ajuste y Sostenibilidad MIPG Políticas: Gestión Documental y Gestión Presupuestal</t>
  </si>
  <si>
    <t>El plan de ajuste y sostenibilidad MIPG reporta un cumplimiento del 100% para la política de gestión presupuestal</t>
  </si>
  <si>
    <t>Elaborar el Informe trimestral de implementación y seguimiento del Plan de abastecimiento alimentario nutricional</t>
  </si>
  <si>
    <t>Informe trimestral de implementación y seguimiento al Plan de Nutrición y Abastecimiento de la SDIS</t>
  </si>
  <si>
    <t>(Número de informes de implementación y seguimiento al Plan de Nutrición y abastecimiento de la SDIS elaborados / Número de informes programados) *100</t>
  </si>
  <si>
    <t>Elaborar el informe trimestral de implementación y seguimiento al Plan de Compras de la SDIS</t>
  </si>
  <si>
    <t>Informe trimestral de implementación y seguimiento al Plan de compras relacionado con alimentos</t>
  </si>
  <si>
    <t>(Número de informes de implementación y seguimiento al plan Plan de compras relacionado con alimentos / Número de informes programados )*100</t>
  </si>
  <si>
    <t>11. Ajustar los servicios sociales para reducir la pobreza femenina, focalizar y prestar los servicios sociales en los territorios que contribuyan a la reducción de la feminización de la pobreza.</t>
  </si>
  <si>
    <t>Publicar el Plan Anual de Adquisiciones 2022 en el Servicio Electrónico de Contratación Pública-SECOP</t>
  </si>
  <si>
    <t xml:space="preserve">Plan Anual de Adquisiciones </t>
  </si>
  <si>
    <t>N° de publicaciones del plan anual de Adquisiciones  aprobados  para la vigencia 2022 publicado en el SECOP</t>
  </si>
  <si>
    <t>Publicación del Plan Anual de Adquisiciones en el SECOP</t>
  </si>
  <si>
    <t xml:space="preserve">La Subdirección de Contratación para el primer trimestre de la vigencia 2022 y de acuerdo con las diferentes solicitudes de las áreas técnicas ha realizado 08 modificaciones al Plan Anual de Adquisiciones en la plataforma transaccional SECOP II.  </t>
  </si>
  <si>
    <t>Cumplir con las metas del Plan de Ajuste y Sostenibilidad MIPG para la Política Compras y Contratación</t>
  </si>
  <si>
    <t>Nivel porcentual de cumplimiento de las metas del Plan de Ajuste y Sostenibilidad MIPG Políticas: Compras y Contratación</t>
  </si>
  <si>
    <t>El plan de ajuste y sostenibilidad MIPG reporta un cumplimiento del 100% para la política de compras y contratación</t>
  </si>
  <si>
    <t>No se asocia a metas 2020-2026</t>
  </si>
  <si>
    <t>Elaborar los reportes de seguimiento a la implementacion del Plan de Ajuste y Sostenibilidad MIPG 2022</t>
  </si>
  <si>
    <t>Reportes de seguimiento al avance del Plan de ajuste y sostenibilidad MIPG, elaborados</t>
  </si>
  <si>
    <t>Número de reportes de seguimiento al avance al Plan de ajuste y sostenibilidad MIPG elaborados</t>
  </si>
  <si>
    <t>Reporte de seguimiento al avance del Plan de ajuste y sostenibilidad MIPG 2021 corte cuarto trimestre 2021.</t>
  </si>
  <si>
    <t xml:space="preserve">En el mes de enero de 2022 se consolidaron los resultados del Plan de Ajuste y Sostenibilidad del Modelo Integrado de Planeación y Gestión con corte al IV Trimestre de 2021, los cuales fueron socializados en la sesión de Comité Institucional Gestión y Desempeño del 22 de febrero de 2022. </t>
  </si>
  <si>
    <t>Reporte de seguimiento al avance del Plan de ajuste y sostenibilidad MIPG 2021 corte primer trimestre 2022.</t>
  </si>
  <si>
    <t>Reporte de seguimiento al avance del Plan de ajuste y sostenibilidad MIPG 2021 corte segundo trimestre 2022.</t>
  </si>
  <si>
    <t>Reporte de seguimiento al avance del Plan de ajuste y sostenibilidad MIPG 2021 corte tercer trimestre 2022.</t>
  </si>
  <si>
    <t>No se asocia a metas 2020-2027</t>
  </si>
  <si>
    <t xml:space="preserve">Elaborar las cartas de gestión y alertas de los procesos institucionales en el marco del sistema de gestión </t>
  </si>
  <si>
    <t>cartas de gestión y alerta a los procesos institucionales enviadas</t>
  </si>
  <si>
    <t>(Número de cartas de gestión y alerta a los procesos institucionales enviadas / Número de procesos institucionales vigentes en el periodo)*100</t>
  </si>
  <si>
    <t>Correos electrónicos de envío con las cartas de gestión y alertas por proceso, correspondientes al cuarto trimestre 2021</t>
  </si>
  <si>
    <t>Durante el primer trimestre de 2022 se elaboraron las 20 cartas de gestión y alerta de los procesos del Sistema de Gestión correspondientes al mismo número de procesos, en las cuales se presentaron los avances y alertas relacionados con los componentes de documentos, indicadores y riesgos, con corte a 31 de diciembre de 2021. Estas cartas fueron remitidas a los 14 líderes de proceso, mediante correo electrónico de la Subdirección de Diseño, Evaluación y Sistematización.</t>
  </si>
  <si>
    <t>Reporte de correo electrónicos de envío con las cartas de gestión y alertas por proceso, correspondientes al primer trimestre 2022</t>
  </si>
  <si>
    <t>Reporte de correo electrónicos de envío con las cartas de gestión y alertas por proceso, correspondientes al segundo trimestre 2022</t>
  </si>
  <si>
    <t>Reporte de correo electrónicos de envío con las cartas de gestión y alertas por proceso, correspondientes al tercer trimestre 2022</t>
  </si>
  <si>
    <t>No se asocia a metas 2020-2028</t>
  </si>
  <si>
    <t>Plan de Estrategia de participación</t>
  </si>
  <si>
    <t>Realizar los reportes de seguimiento a la implementacion del Plan de Participación ciudadana 2022</t>
  </si>
  <si>
    <t>Reportes de seguimiento al avance del Plan de participación ciudadana, realizados</t>
  </si>
  <si>
    <t>Número de reportes de seguimiento al avance del Plan de Participación Ciudadana realizados</t>
  </si>
  <si>
    <t>Reporte de seguimiento al avance del Plan de Participación Ciudadana corte cuarto trimestre 2021.</t>
  </si>
  <si>
    <t xml:space="preserve">Durante el primer trimestre de 2022 se elaboró y publicó en la página web institucional el informe de avance del Plan Institucional de Participación Ciudadana con corte a diciembre de 2021, el cual puede ser consultado en https://www.integracionsocial.gov.co/index.php/noticias/ultimas-noticias/4363  </t>
  </si>
  <si>
    <t>Reporte de seguimiento al avance del Plan de Participación Ciudadana corte primer trimestre 2022.</t>
  </si>
  <si>
    <t>Reporte de seguimiento al avance del Plan de Participación Ciudadana corte segundo trimestre 2022.</t>
  </si>
  <si>
    <t>Reporte de seguimiento al avance del Plan de Participación Ciudadana corte tercer trimestre 2021.</t>
  </si>
  <si>
    <t>No se asocia a metas 2020-2029</t>
  </si>
  <si>
    <t xml:space="preserve">Elaborar el reporte de acompañamiento a las dependencias en la formulación de planes de mejoramiento </t>
  </si>
  <si>
    <t>Porcentaje de solicitudes de acompañamiento a la formulación de planes de mejoramiento atendidas</t>
  </si>
  <si>
    <t>(Número de solicitudes de acompañamiento a la formulación de los planes de mejoramiento atendidas/ Numero de solicitudes de acompañamiento a la formulación de planes de mejoramiento realizadas por las dependencias) * 100</t>
  </si>
  <si>
    <t xml:space="preserve">Reporte de atencion a las solicitudes de acompañamiento a las dependencias en la formulación de planes de mejoramiento </t>
  </si>
  <si>
    <t xml:space="preserve">Durante el primer trimestre de 2022 se atendió la totalidad de solicitudes (3) de acompañamiento técnico a las dependencias de la Secretaría que lo han requerido, relacionado con la formulación y modificación de planes de mejoramiento derivados de auditorías internas o externas, lo cual ha permitido evaluar y aprobar o negar las solicitudes de modificación realizadas, conforme al procedimiento vigente.  </t>
  </si>
  <si>
    <t>37. Aumentar en un 43% la inspección y  vigilancia en los servicios y programas  prestados por la Secretaría Distrital de Integración Social que cuentan con estándares de calidad.</t>
  </si>
  <si>
    <t>Elaborar los documentos de Anexos técnicos de estándares de servicios sociales elaborados o actualizados</t>
  </si>
  <si>
    <t xml:space="preserve">Suma </t>
  </si>
  <si>
    <t>Anexos técnicos de estándares de servicios sociales elaborados o actualizados</t>
  </si>
  <si>
    <t>Numero de anexos técnicos de servicios sociales elaborados o actualizados, con visto bueno por parte  de la Subdirección Técnica respectiva</t>
  </si>
  <si>
    <t> Con corte a marzo del 2022 se logra aprobación de los estándares de calidad para el servicio Inclusión integral para personas con discapacidad, sus cuidadores-as y sus familias (modalidades: Centros crecer, Centros Avanzar, Integrarte interno e Integrarte externo) por parte de la Directora y Subdirectora de Discapacidad.</t>
  </si>
  <si>
    <t>Documento de Anexo técnico de servicio social con visto bueno de la Subdirección técnica respectiva</t>
  </si>
  <si>
    <t>Realizar el reporte de respuesta a solicitudes de información del sistema de información misional</t>
  </si>
  <si>
    <t>Porcentaje de solicitudes de información del sistema de información misional gestionadas oportunamente</t>
  </si>
  <si>
    <t>(Número de solicitudes de información del sistema de información misional gestionadas oportunamente /Numero de solicitudes de información del sistema de información misional recibidas al día 15 del mes de corte)  *100</t>
  </si>
  <si>
    <t>Reporte de oportunidad en la atencion de solicitudes de información del sistema de información misional corte 15 de marzo</t>
  </si>
  <si>
    <t xml:space="preserve">En el periodo comprendido entre el 1 de enero al 15 de marzo de 2022 se recibieron 412 solicitudes de información del sistema de información misional, de las cuales 8 se reportaron en estado “Cancelado” en la herramienta Aranda web debido a que correspondían a solicitudes inviables o por solicitud del usuario, quedando 404 casos activos. De estas solicitudes, 401 fueron solucionadas con corte a 31 de marzo de 2022 y 3 quedaron en proceso por parte del equipo de Gestion de la Información Misional debido a la complejidad y necesidad de un mayor tiempo para completar el producto solicitado. Por lo anterior, el porcentaje de solicitudes recibidas el periodo entre el 1 de enero al 15 de marzo de 2022 y atendidas oportunamente fue de 99.25%. </t>
  </si>
  <si>
    <t>Reporte de oportunidad en la atencion de solicitudes de información del sistema de información misional corte 15 de junio</t>
  </si>
  <si>
    <t>Reporte de oportunidad en la atencion de solicitudes de información del sistema de información misional corte 15 de septiembre</t>
  </si>
  <si>
    <t>Reporte de oportunidad en la atencion de solicitudes de información del sistema de información misional corte 15 de diciembre</t>
  </si>
  <si>
    <t>No se asocia a metas 2020-2030</t>
  </si>
  <si>
    <t>Consolidar los reportes mensuales de Seguimiento al modulo Plan anual de adquisiciones (PAA) del aplicativo ERP SEVEN</t>
  </si>
  <si>
    <t>Reportes de seguimiento al Plan Anual de Adquisiciones elaborados</t>
  </si>
  <si>
    <t>Número de reportes mensuales de seguimiento al módulo Plan Anual de Adquisiciones en el aplicativo ERP SEVEN elaborados</t>
  </si>
  <si>
    <t>Reportes mensuales de seguimiento al Plan Anual de Adquisiciones en el aplicativo ERP SEVEN primer trimestre 2022</t>
  </si>
  <si>
    <t xml:space="preserve">Durante el primer trimestre de 2022 se generaron 3 reportes de ejecución presupuestal de la Entidad de recursos de funcionamiento y de inversión, a través de la generación de los reportes de ejecución de recursos de reserva presupuestal y de vigencia (Certificados de disponibilidad presupuestal, Certificados de registro presupuestal) en los sistemas ERP SEVEN de la Secretaría y BOGDATA de la Secretaría Distrital de Hacienda. </t>
  </si>
  <si>
    <t>Reportes mensuales de seguimiento al Plan Anual de Adquisiciones en el aplicativo ERP SEVEN corte segundo trimestre 2022</t>
  </si>
  <si>
    <t>Reportes mensuales de seguimiento al Plan Anual de Adquisiciones en el aplicativo ERP SEVEN tercer  trimestre 2022</t>
  </si>
  <si>
    <t>Reportes mensuales de seguimiento al Plan Anual de Adquisiciones en el aplicativo ERP SEVEN corte cuarto trimestre 2022</t>
  </si>
  <si>
    <t>No se asocia a metas 2020-2031</t>
  </si>
  <si>
    <t xml:space="preserve">Elaborar los informes de Seguimiento a la implementación de los proyectos de inversión </t>
  </si>
  <si>
    <t>Reportes de seguimiento a la implementación de los proyectos de inversión elaborados</t>
  </si>
  <si>
    <t xml:space="preserve">Número de reportes de seguimiento a la implementación de los proyectos de inversión </t>
  </si>
  <si>
    <t xml:space="preserve">Reportes de seguimiento a la implementacion de los proyectos de inversion corte diciembre 2021 y febrero 2022 </t>
  </si>
  <si>
    <t xml:space="preserve">Durante el primer trimestre de 2022 se elaboraron dos reportes de seguimiento a la implementacion de los 18 proyectos de inversion de la Entidad, el primero en enero de 2022 correspondiente al periodo enero diciembre 2021 y el segundo en el mes de marezo de 2022, correspondiente al seguimiento de enero a  Febrero 2022. Este seguimiento se realizo a traves de la verificación de la información suministrada en los reportes SPI, realizando la  retroalimentación a través de correos electrónicos o mediante reuniones con los profesionales delegados de cada área técnica. </t>
  </si>
  <si>
    <t xml:space="preserve">Reportes de seguimiento a la implementacion de los proyectos de inversion corte mayo 2022 </t>
  </si>
  <si>
    <t xml:space="preserve">Reportes de seguimiento a la implementacion de los proyectos de inversion corte agosto 2022 </t>
  </si>
  <si>
    <t xml:space="preserve">Reportes de seguimiento a la implementacion de los proyectos de inversion corte noviembre 2022 </t>
  </si>
  <si>
    <t>No se asocia a metas 2020-2032</t>
  </si>
  <si>
    <t xml:space="preserve">Elaborar las cartas de alertas y recomendaciones a los proyectos de inversión </t>
  </si>
  <si>
    <t>Cartas de gestión y alerta a los proyectos de inversion enviadas</t>
  </si>
  <si>
    <t>(Número de cartas de gestión y alerta a los proyectos de inversion enviadas / Número de proyectos de inversion )*100</t>
  </si>
  <si>
    <t>Memorandos de envio con las cartas de alerta y recomendaciones a los proyectos de inversion, del cuarto trimestre 2021</t>
  </si>
  <si>
    <t>Se realiza balance de la ejecuciòn fisica y presupuestal de los proyectos con cierre vigencia 2021 y se remite memorando a las àreas tècnicas que implementan los 17 proyectos de inversiòn con el fin de presentar recomendaciones generales para la optimizaciòn de la ejecuciòn de la vigencia 2022. No se emite carta para el proyecto 7741 toda vez que es desde la Dirección de Analisis y Diseño estratégico, desde donde se emite las recomendaciones para la vigencia 2022.</t>
  </si>
  <si>
    <t>Memorandos de envio con las cartas de alerta y recomendaciones a los proyectos de inversion, del primer trimestre 2022</t>
  </si>
  <si>
    <t>Memorandos de envio con las cartas de alerta y recomendaciones a los proyectos de inversion, del segundo trimestre 2022</t>
  </si>
  <si>
    <t>Memorandos de envio con las cartas de alerta y recomendaciones a los proyectos de inversion, del tercer trimestre 2022</t>
  </si>
  <si>
    <t>No se asocia a metas 2020-2033</t>
  </si>
  <si>
    <t>7741. Fortalecimiento De La Gestión De La Información Y El Conocimiento Con  Enfoque Participativo Y Territorial</t>
  </si>
  <si>
    <t>Plan anticorrupción y de atención al ciudadano</t>
  </si>
  <si>
    <t>Hacer reporte del seguimiento a la implementacion del Plan de Anticorrupción y de Atención al ciudadano 2022</t>
  </si>
  <si>
    <t>Reportes de seguimiento al avance del Plan Anticorrupcion y de Atencion al Ciudadano, elaborados</t>
  </si>
  <si>
    <t>Número de reportes de seguimiento al avance del Plan Anticorrupcion y de Atencion al Ciudadano</t>
  </si>
  <si>
    <t>Reporte de seguimiento al avance del Plan Anticorrupcion y de Atencion al Ciudadano corte diciembre 2021.</t>
  </si>
  <si>
    <t>en el primer trimestre de 2022 se realizó el seguimiento a las actividades de cada uno de los seis componentes del Plan anticorrupción y atención a la ciuadanía con fecha de corte 31 de diciembre  de 2021. Se envió dicho reporte de seguimiento a la Oficina de Control Interno para su respectiva evaluación, presentando el el PAAC un avance del 96.8% a diciembre de 2021.</t>
  </si>
  <si>
    <t>Reporte de seguimiento al avance del Plan Anticorrupcion y de Atencion al Ciudadano corte abril 2022.</t>
  </si>
  <si>
    <t>Reporte de seguimiento al avance del Plan Anticorrupcion y de Atencion al Ciudadano corte agosto 2022.</t>
  </si>
  <si>
    <t>Cumplir con las metas del Plan de Ajuste y Sostenibilidad MIPG: Políticas Seguimiento y Evaluación, Participación Ciudadana, Control Interno, Gestión presupuestal</t>
  </si>
  <si>
    <t>porcentaje de cumplimiento de las metas del Plan de Ajuste y Sostenibilidad MIPG Políticas: Seguimiento y Evaluación, Participación Ciudadana, Control Interno, Gestión Presupuestal de acuerdo con lo programado con corte al periodo reportado</t>
  </si>
  <si>
    <t xml:space="preserve">El plan de ajuste y sostenibilidad MIPG reporta un cumplimiento del 100% para la política de gestión presupuestal y un 0% para participación ciudadana </t>
  </si>
  <si>
    <t>36. Implementar el 100% del plan de acción de la política pública de gestión  integral del talento humano en la  prestación de los servicios sociales con  énfasis en los componentes de trabajo  decente y digno garantizando las  condiciones de protección y</t>
  </si>
  <si>
    <t>Formular y publicar el Plan Estratégico de Talento Humano</t>
  </si>
  <si>
    <t>Porcentaje de avance en el Plan Estratégico de Talento Humano Formulado y Publicado</t>
  </si>
  <si>
    <t>Plan Estratégico de Talento Humano Formulados y Publicados</t>
  </si>
  <si>
    <t>En el periodo objeto de reporte fue completada esta actividad, ya que fue formulado el Plan Estrategico de Talento Humano y publicado.
El link de publicación es el siguiente: https://www.integracionsocial.gov.co/images/_docs/2022/gestion/220131_Resolucion_0182_de_2022_Plan_Estrategico_de_TH.pdf
https://www.integracionsocial.gov.co/images/_docs/2022/gestion/220125_PLAN_ESTRATEGICO_DE_TH_2022.pdf</t>
  </si>
  <si>
    <t>Borrador del plan para revisión y observaciones</t>
  </si>
  <si>
    <t>Plan estratégico aprobado y publicado</t>
  </si>
  <si>
    <t>Realizar el  Seguimiento a la ejeucción del Plan de vacantes</t>
  </si>
  <si>
    <t>Porcentaje de ejecución Plan anual de Vacantes</t>
  </si>
  <si>
    <t>(N° de actividades ejecutadas en el periodo/N° actividades programadas para el periodo reportado)*100</t>
  </si>
  <si>
    <t xml:space="preserve"> - Plan Formulado
 - Cronograma de actividades con fechas programadas
- Soportes que den cuenta de las actividades ejecutadas</t>
  </si>
  <si>
    <t>Durante el periodo se formuló el Plan Estratégico de Talento Humano, el cual a su vez incluye el Plan anual de vacantes y Provisión de Empleo de la vigencia 2022. Este plan fue adoptado oficialmente a través de la Resolución N°182 de 31 de enero de 2022. Lo anterior se puede verificar en los siguientes links:
1. https://www.integracionsocial.gov.co/images/_docs/2022/gestion/220131_Resolucion_0182_de_2022_Plan_Estrategico_de_TH.pdf
2. https://www.integracionsocial.gov.co/images/_docs/2022/gestion/220131_PLAN_DE_VACANTES_Y_PROVISION_DE_EMPLEO_2022.pdf
De acuerdo con lo establecido en el cronograma de actividades, del Plan de Vacantes y provisión de empleo, para este trimestre se encontraban programadas 3 actividades, las cuales fueron cumplidas al 100% así:
6.1. Nombrar los elegibles de la convoctoria distrito IV: Durante el periodo entre Enero a Marzo se realizaron 383 posesiones.
6.2. Hacer uso de las listas de elegibles para las vacantes nuevas: Durante el trimestre se hicieron oficialmente tres solicitudes a la Comisión Nacional del Servicio Civil, para hacer uso de lista de elegibles y cubrir así empleos similares o equivalentes que quedaron en vacancia. Así mismo, Durante el periodo, se realizaron 11 nombramientos producto del uso de lista de elegibles, previa autorización de la CNSC.
7.1. Rediseño Institucional: Se formuló un plan de trabajo con el fin de hacer un diagnóstico y medición de cargas de trabajo en la subdirección para las familias, incluyendo todas las comisarías de familia. a la fecha se ha cumplido con el cronograma de trabajo formulado."</t>
  </si>
  <si>
    <t xml:space="preserve"> - Cronograma de actividades con fechas programadas
- Soportes que den cuenta de las actividades ejecutadas</t>
  </si>
  <si>
    <t>Formular y hacer seguimiento a la ejeucción del Plan de previsión de recursos humanos</t>
  </si>
  <si>
    <t>Porcentaje de ejecución Plan de Previsión de Recursos Humanos</t>
  </si>
  <si>
    <t>"Durante el periodo se formuló el Plan Estratégico de Talento Humano, el cual a su vez incluye el Plan anual de vacantes y Provisión de Empleo de la vigencia 2022. Este plan fue adoptado oficialmente a través de la Resolución N°182 de 31 de enero de 2022. Lo anterior se puede verificar en los siguientes links:
1. https://www.integracionsocial.gov.co/images/_docs/2022/gestion/220131_Resolucion_0182_de_2022_Plan_Estrategico_de_TH.pdf
2. https://www.integracionsocial.gov.co/images/_docs/2022/gestion/220131_PLAN_DE_VACANTES_Y_PROVISION_DE_EMPLEO_2022.pdf
De acuerdo con lo establecido en el cronograma de actividades, del Plan de Vacantes y provisión de empleo, para este trimestre se encontraban programadas 3 actividades, las cuales fueron cumplidas al 100% así:
6.1. Nombrar los elegibles de la convoctoria distrito IV: Durante el periodo entre Enero a Marzo se realizaron 383 posesiones.
6.2. Hacer uso de las listas de elegibles para las vacantes nuevas: Durante el trimestre se hicieron oficialmente tres solicitudes a la Comisión Nacional del Servicio Civil, para hacer uso de lista de elegibles y cubrir así empleos similares o equivalentes que quedaron en vacancia. Así mismo, Durante el periodo, se realizaron 11 nombramientos producto del uso de lista de elegibles, previa autorización de la CNSC.
7.1. Rediseño Institucional: Se formuló un plan de trabajo con el fin de hacer un diagnóstico y medición de cargas de trabajo en la subdirección para las familias, incluyendo todas las comisarías de familia. a la fecha se ha cumplido con el cronograma de trabajo formulado."</t>
  </si>
  <si>
    <t>Formular y hacer seguimiento a la ejecución del Plan de capacitación</t>
  </si>
  <si>
    <t>Porcentaje de ejecución Plan Institucional de Capacitación-PIC</t>
  </si>
  <si>
    <t xml:space="preserve">(N° de actividades ejecutadas en el periodo/N° actividades programadas para el periodo)*100
</t>
  </si>
  <si>
    <t>Durante el primer trimestre del 2022, se construyó, revisó, ajustó,adoptó  y publicó el Plan Institucional de Capacitación para la vigencia 2022. La adopción del plan se dio mediantre Resolución 182 del 31 de enero de 2022. El link de publicación  del plan es el siguiente: https://www.integracionsocial.gov.co/images/_docs/2022/gestion/220131_PLAN_DE_CAPACITACION_2022.pdf
Durante el periodo se ejecutaron las actividades programadas, algunas correspondientes al PIC de la vigencia 2021 y otras propiamente del PIC 2022, así:
PIC 2022: Inducción Institucional a los servidores y servidoras que ingresaron a la entidad, mediante convocatoria Distrito 4, la cual se desarrolló en siete (7) sesiones de cuatro (4) horas cada una, entre el 4 y el 24 de febrero.
PIC 2021: Se realizó la convocatoria, inscripciones e inicio de los diplomados y cursos cortos. Es importante anotar que estos diplomados son de un total de 100 horas de formación.
De todo lo anterior se aporta como evidencia:
Plan Institucional de Capacitación vigencia 2022
Listados de Asistencia Inducción Institucional
Agenda Inducción Institucional
Cronograma ejecución Plan Institucional de Capacitación 2021"</t>
  </si>
  <si>
    <t>Formular y hacer seguimiento a la ejecución del Plan de Bienestar</t>
  </si>
  <si>
    <t>Porcentaje de ejecución Plan de Bienestar</t>
  </si>
  <si>
    <t>Durante el trimestre se formuló, adoptó y publicó el Plan Institucional de Bienestar e Incentivos para la vigencia 2022.  EL plan se adoptó mediante Resolución 182 del 31 de 2022.  El link  de publicación es el siguiente: https://www.integracionsocial.gov.co/images/_docs/2022/gestion/220131_PLAN_DE_BIENESTAR_2022.pdf.
Durante el periodo se ejecutaron las actividades programadas, algunas correspondientes al PIC de la vigencia 2021 y otras propiamente del PIC 2022 (costo cero), así:
PIC 2021:
Olimpiadas: con respecto a las Olimpiadas se inició el proceso de convocatoria con el cual durante el primer trimestre con corte a 31 de marzo, se logró la inscripción de un número de 650 personas de la SDIS.
Talleres de niños: se han llevado a cabo 2 sesiones de Talleres de niños, con las cuales fueron impactados 16 niños y niñas.
Talleres de Coro Danza y Teatro: es importante precisar que dentro de las actividades desarrolladas, fueron de Coro, Danza y Teatro, con un número de 116 personas, no obstante, aún se encuentra pendiente el producto final de dichas sesiones.
PIC 2022:
Actividades gestionadas a cero coste: en el marco de este indicador se llevaron a cabo 13 actividades gestionadas a coste cero entre las cuales se encuentran 4 actividades en el marco de la conmemoración del Día Internacional de la Mujer (3 sesiones de conferncias y una campaña institucional) con las que se impactaron 4.167 personas de la SDIS, 2 actividades dirigidas a pre- pensionados llegando a 101 personas de la SDIS, 3 visitas por parte de compensar brindando asesoría en salud y Caja de Compensación a 30 personas en el Nivel Central; 3 actividades de envío de tarjetas de cumpleaños con las cuales se impactaron 449 a servidores y servidoras SDIS, 1 actividad de bienvenida para los nuevos servidores que ingresaron en el marco del Plan Anual de Bienestar e Incentivos, al cual asistieron 314 personas; y 2 actividades relacionadas con planes estratégicos del área y aprobación del Plan Anual con las cuales se impactó a 1.818 servidores y servidoras.</t>
  </si>
  <si>
    <t>Formular y hacer  Seguimiento a la ejecución del Plan de incentivos institucionales</t>
  </si>
  <si>
    <t>Porcentaje de ejecución Plan de Incentivos</t>
  </si>
  <si>
    <t>Se formuló, adoptó y publicó el plan para la vigencia 2022. Su adopción fue mediante la Resolución 182 del 31 de enero de 2022. El link de publicación es el siguiente:
https://www.integracionsocial.gov.co/images/_docs/2022/gestion/220131_PLAN_DE_BIENESTAR_2022.pdf.
Para el periodo, no se tenían actividades programadas en el marco de este plan.</t>
  </si>
  <si>
    <t>Formular y hacer seguimiento a la ejecución del Plan de seguridad y salud en el trabajo</t>
  </si>
  <si>
    <t>Porcentaje de ejecución Plan de trabajo anual en seguridad y salud en el trabajo</t>
  </si>
  <si>
    <t>Realizar la autoeavaluación anual frente al cumplimiento de estándares del SGSST</t>
  </si>
  <si>
    <t>Porcentaje del Cumplimiento de los Estándares de implementación del SGSST</t>
  </si>
  <si>
    <t>Esta meta se encuentra programada para ejecutarse en el mes de diciembre de 2022.</t>
  </si>
  <si>
    <t>Autoevaluación anual del SGSST</t>
  </si>
  <si>
    <t>Realizar el seguimiento a la implementación de acciones de mejora a Cargo de la SDGDTH</t>
  </si>
  <si>
    <t>Porcentaje del Cumplimiento de las acciones de mejora</t>
  </si>
  <si>
    <t>(N° de acciones de mejora implementadas en el periodo/ N° acciones de mejora programadas para el periodo en los planes de mejoramiento)*100</t>
  </si>
  <si>
    <t xml:space="preserve"> - Herramienta de registro y seguimiento de acciones de mejora
- Soportes que den cuenta de las actividades ejecutadas</t>
  </si>
  <si>
    <t>Para el primer trimestre de la vigencia 2022 no se contaba con acciones de mejora que tuvieran vencimiento. No obstante se realizó seguimiento periódico al interior del área, evaluando el porcentaje de avance de cada acción de mejora y recolectando las evidencias de cada una.
Producto de lo anterior, se realizó un reporte a la Oficina de Control Interno, con avances frente a 11 acciones de mejoramiento.</t>
  </si>
  <si>
    <t>Formular y hacer seguimiento a la ejecución del Plan de Integridad y Buen Gobierno</t>
  </si>
  <si>
    <t>Plan de trabajo Código de Integridad y Buen Gobierno</t>
  </si>
  <si>
    <t>(N° de actividades ejecutadas en el periodo/N° actividades programadas en el periodo)*100</t>
  </si>
  <si>
    <t>En el trimestre se formuló, adoptó y publicó el Plan de Integridad de la vigencia 2022.
El plan se encuentra publicado en el siguiente link: https://www.integracionsocial.gov.co/images/_docs/2022/gestion/PLAN_DE_GESTION_DE_INTEGRIDAD_2022_VF.Firmado.pdf.
En el  trimestre objeto de reporte cumplió con el 100% de las actividades programadas, así:
1) Divulgación convocatoria para ser parte del equipo de gestores de integridad. Se anexa pieza comunicativa. 2) Conformación del equipo de gestores de integridad.A la fecha se cuenta con 221  gestores de integridad.
3) Se realizó la primera socialización de plan de integridad a los gestores se anexa memorando de socialización.
4) Se realizó reunión el 29 de marzo para socializar el plan de integridad. Se anexa presentación usada y listado asistentes.
5) EL 14 de marzo se realizó reunión  del plan de trabajo, se anexa citación y listado de asistencia.</t>
  </si>
  <si>
    <t>Cumplir con las metas del Plan de Ajuste y Sostenibilidad MIPG para las Políticas Talento Humano e Integridad</t>
  </si>
  <si>
    <t>Nivel porcentual de cumplimiento de las metas del Plan de Ajuste y Sostenibilidad MIPG Políticas: Talento Humano e Integridad</t>
  </si>
  <si>
    <t>El Plan de ajuste y sostenibilidad MIPG reporta un 100% para la política de integridad</t>
  </si>
  <si>
    <t>40.Diseñar e implementar una  solución tecnológica que facilite  la participación de la ciudadanía en la gestión y oferta  institucional</t>
  </si>
  <si>
    <t>Tecnología de la información</t>
  </si>
  <si>
    <t xml:space="preserve">Inversión </t>
  </si>
  <si>
    <t>1- Modernizar y mantener el 100% de la Infraestructura tecnológica de la Entidad para garantizar la operación de la Secretaría</t>
  </si>
  <si>
    <t>Plan Estratégico de Tecnologías de la Información y las Comunicaciones – PETI.</t>
  </si>
  <si>
    <t>Elaborar el documento de Plan Estratégico de Tecnologías de la Información 2021-2024 actualizado a la vigencia 2023</t>
  </si>
  <si>
    <t>Avance en la actualización y aprobacion del Plan Estratégico de Tecnologías de la Información a la vigencia 2023</t>
  </si>
  <si>
    <t>(Documentos de Plan Estratégico de Tecnologías de la Información actualizados a la vigencia 2023 aprobados por el Comité Institucional de Gestión y Desempeño/ Documentos de Plan Estratégico de Tecnologías de la Información programados para actualizar)*100</t>
  </si>
  <si>
    <t xml:space="preserve">Documento preliminar de actualización Plan Estratégico de Tecnologías de la Información </t>
  </si>
  <si>
    <t>Documento final Plan Estratégico de Tecnologías de la Información actualizado y aprobado por el Comité Institucional de Gestión y Desempeño</t>
  </si>
  <si>
    <t xml:space="preserve">Realizar el informe de seguimiento a la implementación del Plan Estratégico de Tecnologías de la Información </t>
  </si>
  <si>
    <t>Informe de seguimiento a la implementacion del Plan Estratégico de Tecnologías de la Información elaborados</t>
  </si>
  <si>
    <t xml:space="preserve">Numero de informes de Seguimiento a la implementacion del Plan Estratégico de Tecnologías de la Información </t>
  </si>
  <si>
    <t xml:space="preserve">Informe de seguimiento a la implementacion delPlan Estratégico de Tecnologías de la Información </t>
  </si>
  <si>
    <t>Durante el primer trimestre de 2022 se elaboró el primer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t>
  </si>
  <si>
    <t xml:space="preserve">Elaborar el documento del ejercicio de analítica descriptiva de la actualización del sistema de información misional </t>
  </si>
  <si>
    <t xml:space="preserve">Avance en la elaboración del ejercicio de analítica descriptiva de la actualización del sistema de información misional </t>
  </si>
  <si>
    <t xml:space="preserve">(Documentos del ejercicio de analítica descriptiva de la actualizacion del sistema de informacion misional elaborados/ Documentos del ejercicio de analítica descriptiva de la actualizacion del sistema de informacion misional programados)*100 </t>
  </si>
  <si>
    <t xml:space="preserve">Documento final del ejercicio de analítica descriptiva de la actualizacion del sistema de informacion misional </t>
  </si>
  <si>
    <t>Gestión Documental</t>
  </si>
  <si>
    <t>Plan de Preservación Digital a Largo Plazo</t>
  </si>
  <si>
    <t xml:space="preserve">Elaborar el reporte de seguimiento a la implementación del Plan de Preservación digital a largo plazo </t>
  </si>
  <si>
    <t>Reportes de seguimiento a la implementacion del  Plan de Preservacion Digital elaborados</t>
  </si>
  <si>
    <t>Numero de reportes de Seguimiento a la implementacion del Plan de Preservación Digital</t>
  </si>
  <si>
    <t>reporte de seguimiento a la implementacion del Plan de Preservación Digital corte primer trimestre 2022</t>
  </si>
  <si>
    <t>Durante el primer trimestre de 2022 se elaboró el primer Informe de seguimiento a la ejecución del Plan de Preservación Digital a Largo Plazo de la Secretaría Distrital de Integración Social, el cual contiene el estado de las actividades propuestas en el cronograma para las 13 estrategias definidas y conclusiones a tener en cuenta para próximos seguimientos.</t>
  </si>
  <si>
    <t>reporte de seguimiento a la implementacion del Plan de Preservación Digital corte segundo trimestre 2022</t>
  </si>
  <si>
    <t>reporte de seguimiento a la implementacion del Plan de Preservación Digital corte tercer  trimestre 2022</t>
  </si>
  <si>
    <t>reporte de seguimiento a la implementacion del Plan de Preservación Digital corte cuarto trimestre 2022</t>
  </si>
  <si>
    <t>Gestión de soporte y mantenimiento tecnológico.</t>
  </si>
  <si>
    <t>1. Modernizar y mantener el 100% de la Infraestructura tecnológica de la Entidad para garantizar la operación de la Secretaría
2. Actualizar y mantener el 100% de los sistemas de información de la entidad para contar con información accesible, confiable y oportuna</t>
  </si>
  <si>
    <t>Elaborar los reportes mensuales de disponibilidad de la infraestructura tecnológica, sistemas de información y servicios conexos.</t>
  </si>
  <si>
    <t>Reportes mensuales de disponibilidad de la infraestructura tecnológica, sistemas de información y servicios conexos elaborados</t>
  </si>
  <si>
    <t>Número de reportes mensuales de disponibilidad de la infraestructura tecnológica, sistemas de información y servicios conexos</t>
  </si>
  <si>
    <t>reportes mensuales de disponibilidad de la infraestructura tecnológica, sistemas de información y servicios conexos a primer trimestre 2022</t>
  </si>
  <si>
    <t xml:space="preserve">Durante el primer trimestre de 2022 se elaboraron los reportes mensuales de disponibilidad, donde se evidencian los porcentajes de disponibilidad de los servicios de infraestructura tecnológicos,sistemas de información y servicios conexos, de los meses de enero, febrero y marzo 2022.
</t>
  </si>
  <si>
    <t>reportes mensuales de disponibilidad de la infraestructura tecnológica, sistemas de información y servicios conexos a segundo trimestre 2022</t>
  </si>
  <si>
    <t>reportes mensuales de disponibilidad de la infraestructura tecnológica, sistemas de información y servicios conexos a tercer trimestre 2022</t>
  </si>
  <si>
    <t>reportes mensuales de disponibilidad de la infraestructura tecnológica, sistemas de información y servicios conexos a cuarto trimestre 2022</t>
  </si>
  <si>
    <t>Elaborar el reporte con las acciones realizadas para la gestión de los casos creados en la Mesa de Servicio Tecnológica.</t>
  </si>
  <si>
    <t>Reportes con las acciones realizadas para la gestión de los casos creados en la Mesa de Servicio Tecnológica elaborados</t>
  </si>
  <si>
    <t>Numero de reportes con las acciones realizadas para la gestión de los casos creados en la Mesa de Servicio Tecnológica</t>
  </si>
  <si>
    <t>reporte con las acciones realizadas para la gestión de los casos creados en la Mesa de Servicio Tecnológica corte primer trimestre 2022</t>
  </si>
  <si>
    <t>durante el primer trimestre de 2022 se elaboró el primer informe de las acciones realizadas para la gestión de los casos creados en la Mesa de Servicio Tecnológica con el objetivo de mejorar la prestación del servicio de la mesa como centro inicial de la gestion de los servicios de TI.</t>
  </si>
  <si>
    <t>reporte con las acciones realizadas para la gestión de los casos creados en la Mesa de Servicio Tecnológica corte segundo trimestre 2022</t>
  </si>
  <si>
    <t>reporte con las acciones realizadas para la gestión de los casos creados en la Mesa de Servicio Tecnológica corte tercer trimestre 2022</t>
  </si>
  <si>
    <t>reporte con las acciones realizadas para la gestión de los casos creados en la Mesa de Servicio Tecnológica corte cuarto trimestre 2022</t>
  </si>
  <si>
    <t>Seguridad Digital</t>
  </si>
  <si>
    <t>Plan de Tratamiento de Riesgo de Seguridad Digital</t>
  </si>
  <si>
    <t>Implementar el Plan de Tratamiento de Riesgo de Seguridad Digital en la vigencia</t>
  </si>
  <si>
    <t>constante</t>
  </si>
  <si>
    <t xml:space="preserve">Porcentaje de avance en la implementacion del Plan de Tratamiento de Riesgo de Seguridad Digital </t>
  </si>
  <si>
    <t>(Número de actividades del Plan de Tratamiento de Riesgo de Seguridad Digital ejecutadas / Numero de actividades del Plan de Tratamiento de Riesgo de Seguridad Digital programadas) *100</t>
  </si>
  <si>
    <t>Informe de implementacion del Plan de Tratamiento de Riesgo de Seguridad Digital</t>
  </si>
  <si>
    <t>Durante el primer trimestre de 2022, se programaron 9 actividades en el Plan de Tratamiento de Riesgos de Seguridad Digital, las cuales fueron ejecutadas en su totalidad con base en la mejora continua y el cumplimiento de la “Guía para la administración del riesgo y el diseño de controles en entidades públicas”</t>
  </si>
  <si>
    <t>Plan de Seguridad y Privacidad de la Información</t>
  </si>
  <si>
    <t xml:space="preserve">Elaborar el reporte de seguimiento a la implementación del Plan de Seguridad y Privacidad de la Información </t>
  </si>
  <si>
    <t>Reportes de seguimiento a la implementacion del Plan de Seguridad y Privacidad de la Información elaborados</t>
  </si>
  <si>
    <t xml:space="preserve">Número de reportes de seguimiento a la implementacion del Plan de Seguridad y Privacidad de la Información </t>
  </si>
  <si>
    <t>reporte de seguimiento a la implementacion del Plan de Seguridad y Privacidad de la Información corte primer trimestre 2022</t>
  </si>
  <si>
    <t>Durante el primer trimestre de 2022 se elaboró el Informe de seguimiento al Plan de Seguridad y Privacidad de la Informacion, en el cual se reporta el seguimiento  al fortalecimiento del sistema de gestión de seguridad y privacidad de la información, alineado con la norma ISO/IEC 27001:2013. Durante el primer trimestre se realiza la actualización del plan de implementación para la vigencia, y el seguimiento detalla los entregables que sustentan las fases de implementación del SGSI de acuerdo con el cronograma establecido.</t>
  </si>
  <si>
    <t>reporte de seguimiento a la implementacion del Plan de Seguridad y Privacidad de la Información corte segundo  trimestre 2022</t>
  </si>
  <si>
    <t>reporte de seguimiento a la implementacion del Plan de Seguridad y Privacidad de la Información corte tercer  trimestre 2022</t>
  </si>
  <si>
    <t>reporte de seguimiento a la implementacion del Plan de Seguridad y Privacidad de la Información corte cuarto trimestre 2022</t>
  </si>
  <si>
    <t>1 y 2</t>
  </si>
  <si>
    <t>Implementar el Plan de mantenimiento preventivo y evolutivo de la infraestructura y servicios Tecnológicos en la vigencia</t>
  </si>
  <si>
    <t>Porcentaje de avance en la implementacion del Plan de mantenimiento preventivo y evolutivo de la infraestructura y servicios Tecnológicos</t>
  </si>
  <si>
    <t>(Número de actividades del Plan de mantenimiento preventivo y evolutivo de la infraestructura y servicios Tecnológicos ejecutadas / Numero de actividades del Plan de mantenimiento preventivo y evolutivo de la infraestructura y servicios Tecnológicos programadas) *100</t>
  </si>
  <si>
    <t>30/12/2022</t>
  </si>
  <si>
    <t>Plan de mantenimiento preventivo y evolutivo de la infraestructura y Servicios Tecnológicos elaborado</t>
  </si>
  <si>
    <t xml:space="preserve">Informe de implementacion del Plan de mantenimiento preventivo y evolutivo de la infraestructura y servicios Tecnológicos </t>
  </si>
  <si>
    <t>Cumplir con las metas del Plan de Ajuste y Sostenibilidad MIPG: Políticas Gobierno Digital y Seguridad Digital</t>
  </si>
  <si>
    <t>porcentaje de cumplimiento de las metas del Plan de Ajuste y Sostenibilidad MIPG Políticas: Gobierno Digital y Seguridad Digital de acuerdo con lo programado con corte al periodo reportado</t>
  </si>
  <si>
    <t>El Plan de Ajuste y Sostenibilidad MIPG, reporta un avance del 100% para la política de gobierno digital y un 0% para la política de seguridad digital</t>
  </si>
  <si>
    <t>14.Beneficiar a 15.000 mujeres  gestantes, lactantes y niños menores de 2 años con servicios  nutricionales, con énfasis en los  mil días de oportunidades para la  vida. y coordinar junto con la Secretaría de Salud la busqueda activa de niños niñas  en ri</t>
  </si>
  <si>
    <t>Elaborar el reporte trimestral de valoración de casos referenciados por Secretaría de Salud de niños y niñas con desnutrición y efectivamente contactados por SDIS</t>
  </si>
  <si>
    <t>Reportes de valoración de casos referenciados por la Secretaría de Salud y valorados por SDIS</t>
  </si>
  <si>
    <t>(Reportes de valoración de casos referenciados por la Secretaría de Salud elaborados / Reportes de valoración programados )*100</t>
  </si>
  <si>
    <t>Reporte trimestral de valoración de casos referenciados por la Secretaría de Salud y valorados por SDIS</t>
  </si>
  <si>
    <t>En el periodo comprendido entre 1 de enero a 31 de marzo de 2022 la Secretaria Distrital de salud a partir de la notificación realizada remitio base de datos de niños y niñas con riesgo de desnutrición, se programo y contacto para tamizaje 5258 casos de los cuales se tamizo efectivamente a los 5258</t>
  </si>
  <si>
    <t>Elaborar y actualizar las minutas para los diferentes servicios de apoyo alimentario de la entidad</t>
  </si>
  <si>
    <t>Minutas de servicio de apoyo alimentario actualizadas</t>
  </si>
  <si>
    <t>Número de minutas elaboradas y/o actualizadas/Numero de minutas programadas a actualizar en la vigencia</t>
  </si>
  <si>
    <t>Reporte trimestral de las minutas actualizadas
Minutas de servicio de apoyo alimentario actualizadas.</t>
  </si>
  <si>
    <t>Para el primer trimestre 2022 se actualizó un mayor número de minutas a las programadas, teniendo en cuenta los procesos contractuales que se adelantaron. Las minutas actualizadas corresponden a los siguientes apoyos alimentarios con análisis nutricional TAC2018:
- Bonos infancia 
Bono niños circulos familiares o camino a tu hogar- 120 mil- 35%  
Bono mujeres gestantes o lactantes hasta 6 meses- 100 mil-30% 
Bono un niño circulos familiares o camino a tu hojgar- 120 mil-35%/
Bono de Gestantes camino a tu hogar-100 mil-30%.
- Bonos de discapacidad:
 Bono por 180 mil 
- Bonos vejez: 
Bonos para mujeres y hombres mayores de 60 años con nivel de inseguridad alimentaria:
1. Leve: 80 mil. aporte 30%
2. Moderada 100 mil aporte 40%
3. Severa 160 mil aporte 55%
- Bono multicolor:
Bono para 1 adulto - $150 mil para 30 dias
- Bono emergencia:
Bono para 1 adulto - $150 mil para 30 dias
- Bonos canjeables por alimentos- Proyecto 7745: 
Bono A 1 persona- 100 mil
Bono B 2 a 3 personas- 200 mil
Bono C  4 a 6 personas-300 mil
Bono D  7 a 9 personas- 400 mil
Bono de contingencia (comedores)- 120 mil</t>
  </si>
  <si>
    <t>Reporte trimestral de las minutas actualizadas.
Minutas de servicio de apoyo alimentario actualizadas.</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</si>
  <si>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</si>
  <si>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Actualizar la Base de datos de predios</t>
  </si>
  <si>
    <t>Base de datos de predios actualizada</t>
  </si>
  <si>
    <t>1 Base de datos de predios actualizada</t>
  </si>
  <si>
    <t>Se remite la base de datos de predios administrados por la SDIS, con corte de marzo de 2022</t>
  </si>
  <si>
    <t>Elaborar el informe ejecutivo de Conceptos de Gestión Predial e infraestructura</t>
  </si>
  <si>
    <t>Informe ejecutivo de Conceptos de gestión predial e infraestructura</t>
  </si>
  <si>
    <t>4 Informes ejecutivos de conceptos de Gestión Predial e infraestructura</t>
  </si>
  <si>
    <t>Informe ejecutivo de conceptos de Gestión Predial e infraestructura</t>
  </si>
  <si>
    <t xml:space="preserve">Se remite informe cualitativo del avance de la atención a la solicitud de emisión de conceptos técnicos </t>
  </si>
  <si>
    <t>7756 - Compromiso Social por la Diversidad en Bogotá</t>
  </si>
  <si>
    <t>Brindar atención a 16.000 personas de los sectores LGBTI, sus familias y redes de apoyo desde los servicios sociales de la Subdirección para Asuntos LGBTI y la estrategia territorial integral social</t>
  </si>
  <si>
    <t xml:space="preserve">Elaborar el documento de sistematización de las acciones desarrolladas en los servicios sociales de la Subdirección para Asuntos LGBTI, con sus modalidades de atención </t>
  </si>
  <si>
    <t>Porcentaje de avance en la elaboración del documento de sistematización de las acciones desarrolladas en los servicios sociales de la Subdirección para Asuntos LGBTI, con sus modalidades de atención</t>
  </si>
  <si>
    <t xml:space="preserve">Un (1) Documento de sistematización de las acciones desarrolladas en los servicios sociales de la Subdirección para Asuntos LGBTI,  con sus modalidades de atención </t>
  </si>
  <si>
    <t>Subdirección para Asuntos LGBTI</t>
  </si>
  <si>
    <t>Avances del documento de sistematización acuerdo con la programación</t>
  </si>
  <si>
    <t xml:space="preserve">Durante la ejecución del Plan de Desarrollo, la Secretaría Distrital de Integración Social amplía su oferta con la creación de nuevos servicios sociales y la transformación de los existentes como respuesta a las nuevas necesidades identificadas en el marco de la Pandemia por COVID-19, a través de la prestación de los servicios sociales a 1.380 personas de los sectores LGBTI, sus familias y redes de apoyo en las unidades operativas, el fortalecimiento de espacios de participación de las personas beneficiadas en los servicios sociales y el proceso de identificación y caracterización de personas de los sectores sociales LGBTI, realizada desde el abordaje territorial; acciones que se complementan con la activación de rutas de atención a nivel intra e intersectorial para la respuesta efectiva y oportuna, aportando así a la disminución de la vulnerabilidad, la inclusión social, la autonomía y el fortalecimiento de la calidad de vida de personas LGBTI en el Distrito.
Durante el período de reporte se registra un avance en los procesos de atención psicosocial y jurídica de personas de los sectores sociales LGBTI, sus familias y redes de apoyo, con planes de atención concertados con las personas participantes. 
Así mismo, se realizaron procesos de referenciación efectiva de personas de los sectores sociales LGBTI en situación de vulnerabilidad a otros servicios sociales de la SDIS y de la administración distrital. 
Desde la modalidad de Atención Telefónica “Línea Diversa” se realizaron 56 atenciones asociadas a contención en crisis, información y referenciación a servicios sociales. 
Se articularon acciones con la Dirección de Diversidad Sexual de la Secretaría Distrital de Planeación, la Secretaría de Seguridad, Justicia y Convivencia y la Secretaria Distrital de Gobierno para el fortalecimiento del servicio social Unidad Contra la Discriminación.
Se participó de manera activa con la referenciación y seguimiento de  casos en la Mesa de Casos Urgentes para la activación de rutas de atención a personas LGBTI víctimas de violencias.
Se realizaron acciones de sensibilización con el personal de la Fiscalía que opera en el Centro de Atención de la Fiscalía- CAF, anterior Centro Penal Integral para Víctimas – CAPIV y con los estudiantes del Consultorio Jurídico de la Universidad Politécnico Gran Colombiano.
Se generaron procesos de articulación interinstitucional y con demás organizaciones de carácter privado para el fortalecimiento de los procesos de atención psicosocial, en los que se identificaron necesidades asociadas a la prevención de violencias y actos de discriminación en razón de sus diversidades sexuales e identitarias, a la vulnerabilidad social y económica. 
Así mismo, se realizó articulación con la Secretaría Distrital de la Mujer, con la Secretaría Distrital de Gobierno, con la Secretaría Distrital de Salud, con IDARTES, con el Equipo Distrital de Cuidado”, con IDIPRON, con la estrategia de Tropa Social, con los Centros Forjar, con la organización Red Somos la Fundación Fundar, con el Centro de Estimulación, Nivelación y Desarrollo – CEDESNID, con la Fundación PROCREAR, con Humanity and Inclusión y Acción contra el Hambre, con el Instituto Penitenciario y Carcelario- INPEC, con el Instituto Colombiano de Bienestar Familiar- ICBF, con la Fundación Huellas de Arte, con Colombia Diversa, Cruz Roja Colombiana y con el Proyecto migrantes del Banco Mundial. 
También se viene implementando la Estrategia “Más territorio, más garantías” para el acercamiento de la oferta de servicios en el territorio, por ejemplo las jornadas móviles psicosociales desde los servicios sociales de los Centros de Atención Integral a la Diversidad Sexual y de Géneros. 
Realización de acciones para la apropiación del enfoque diferencial por identidades de género y orientaciones sexuales diversas, con la realización de conversatorios con entidades públicas y privadas, para el fortalecimiento de capacidades de atención diferencial con personas de los sectores LGBTI en sus servicios de atención. 
Actualización del Protocolo de Atención Psicosocial a personas de los sectores sociales LGBTI, que incluye el enfoque de familias diversas para generar procesos de atención integral.
Fortalecimiento de los procesos psicosociales desde la intervención colectiva. Estos espacios se desarrollaron de manera grupal en los CAIDSG con personas de los sectores sociales LGBTI, sus familias y redes de apoyo. Estos espacios se desarrollan a partir de ejercicios comunitarios como la Huerta Urbana, Boys Terraza, Tupana Amazonas, 3D Producciones, Arco iris de sordos.
Desde el componente psicosocial se implementa las estrategias de Ktarsis, Psicología a la carta y Alkimia los cuales se constituyen como procesos de atención psicosocial de personas de los sectores sociales LGBTI. Estas estrategias permiten desarrollar a través de grupos de encuentro, atenciones grupales en torno a necesidades y particularidades de personas LGBTI.
Fortalecimiento de la Unidad Contra la Discriminación, a través de la contratación de talento humano para la implementación de las modalidades de atención del servicio y la articulación con diferentes aparatos de justicia.
</t>
  </si>
  <si>
    <t>0,50</t>
  </si>
  <si>
    <t>0,75</t>
  </si>
  <si>
    <t>Documento de sistematización acuerdo con la programación</t>
  </si>
  <si>
    <t>Generar el documento de sistematización de las acciones de territorialización de la Política Pública LGBTI</t>
  </si>
  <si>
    <t>Porcentaje de avance en la sistematización de las acciones de las acciones de territorialización de la Política Pública LGBTI</t>
  </si>
  <si>
    <t>Un (1) Documento de sistematización de las acciones de territorialización de la Política Pública LGBTI</t>
  </si>
  <si>
    <t xml:space="preserve"> Se relacionan los avances desde las actividades adelantadas por el equipo territorial, conforme a los componentes de la Estrategia Territorial Integral Social (ETIS), desde la consolidación de espacios de identificación de necesidades y particularidades de las personas LGBTI, indispensables para realizar los procesos de referenciación:
Lectura integral de realidades y agendas sociales territoriales
En el marco de la territorialización de la política pública LGBTI se establecen acuerdos entre diferentes actores sociales e institucionales para la concertación de Agendas Sociales Territoriales, mediante el empleo de mecanismos de diagnósticos locales y la implementación de procesos participativos.
Es así que se realizaron las actividades de: encuentro zonal de unidades de apoyo técnico UAT “Acuerdos para la gestión de los CLOPS 2022”, jornadas de georreferenciación en las localidades de Santa Fe, Bosa, Kennedy y Fontibón. Recorridos de identificación y lectura de realidades en San Cristóbal, Tunjuelito, Engativá, Suba y Usme en el marco de la Estrategia Local USMENADO por UPZ y la Estrategia Tomas de Seguridad con la Unidad Móvil de la Secretaría Distrital de Seguridad Justicia y Convivencia-SDSJC.
Respuestas Integradoras Transectoriales – Tropa Social
En el marco de la implementación de la Estrategia Territorial Integral Social (ETIS) se concertaron planes de trabajo en las Mesas Intersectoriales que lidera la Subdirección para Asuntos LGBTI en 19 localidades, actividades que buscan responder a las necesidades identificadas de las personas de los sectores sociales LGBTI de manera integral mediante acciones inter y transectoriales en los diferentes territorios de la ciudad.
Ejercicio que permite la activación de rutas de atención con los servicios sociales de la Subdirección para Asuntos LGBTI y con los servicios sociales: Respuesta Social, Integración y los Derechos del Migrante, Refugiado y Retornado, Tropa Social en tu Hogar, Alimentación Integral: Un Camino Hacia la Inclusión Social, Servicio para la Seguridad Económica de la Juventud de la Secretaría Distrital de Integración Social.
También se referencian casos a los servicios de la Secretaría Distrital de Salud, la Secretaría Distrital de Desarrollo Económico y la Secretaría de Educación del Distrito.
Acompañamiento a hogares en pobreza con énfasis en hogares con jefatura femenina
Gestiones realizadas con el sector público y privado para la respuesta efectiva a la población que se encuentra en emergencia social y económica, las que permitieron entregar ayudas humanitarias, representadas en mercados, paquetes alimentarios y entrega de comidas calientes. 
Fortalecimiento a procesos territoriales y participación incidente 
Fortalecimiento de espacios de participación ciudadana, en las Mesas Locales LGBTI, con las Redes de Apoyo y Afecto, con acciones de sensibilización y prevención de violencias, foros y conversatorios, eventos, marchas y festivales que promueven la inclusión social. 
Procesos de sensibilización para el cambio de comportamientos culturales
Realización de acciones encaminadas a lograr el cambio de prácticas y patrones culturales que reproducen formas de violencia en los ámbitos familiar, laboral, dentro de la academia, los aparatos de justicia y la ciudadanía en general, para promover el respeto y la integración social de las personas de los sectores sociales LGBTI en la ciudad. 
</t>
  </si>
  <si>
    <t>Cumplir con las metas del proyecto de inversión 7756</t>
  </si>
  <si>
    <t>Reporta equipo Analistas SDES</t>
  </si>
  <si>
    <t>24. Implementar una (1) estrategia de  gestión interinstitucional que permita  la movilización social y el desarrollo de  capacidades de los adultos y adultas identificados en vulnerabilidad, fragilidad social o afectados por emergencias sanitarias en la ciudad de Bogotá</t>
  </si>
  <si>
    <t>Liderar los espacios del Comité Operativo Distrital para el Fenómeno de Habitabilidad en Calle (CODFHC) y del Comité Operativo Distrital de Adultez (CODA)</t>
  </si>
  <si>
    <t>Porcentaje de avance en la elaboración de actas del CODFHC y del CODA</t>
  </si>
  <si>
    <t>(N° actas realizadas / (N° sesiones del CODFHC + N° sesiones del CODA)) *100</t>
  </si>
  <si>
    <t>Actas del CODFHC y del CODA</t>
  </si>
  <si>
    <t>COMITÉ OPERATIVO DISTRITAL PARA EL FENÓMENO DE HABITABILIDAD EN CALLE
Se realizó la primera sesión del CODFHC, que estuvo orientada a la definición del plan de trabajo de la instancia para el año 2022, marco en el que se movilizan temas estratégicos para el abordaje del fenómeno de la habitabilidad en calle. En esta primera sesión participaron dos personas que habitaron la calle y que desde sus experiencias, posicionaron temas estratégicos como la vinculación a la oferta laboral y académica por parte de quienes habitan la calle o la habitaron, con el fin de tener una inclusión social efectiva; además se identificó la necesidad de vincular el fenómeno de la habitabilidad en calle con el Sistema General de Cuidado. En este orden de ideas, se posicionaron ocho temas estratégicos para trabajar durante el año de manera intersectorial. Estos temas son:  
1. Avanzar en la atención socio sanitaria 
2. Estrategias campañas de divulgación para que la ciudad se entere lo que se está haciendo con la población habitante de calle. 
3. Inclusión económica y educativa de las personas habitantes de calle o en riesgo  
4. Armonización con SIDICU  
5. Continuidad de la Tropa Social para el cuidado de los más vulnerables 
6. Seguimiento al Plan de Acción de la PPDFHC  
7. Laboratorios Ciudadanos relacionados con la “Jugada en la calle”  
8. Continuidad de la estrategia de prevención. 
En esta jornada, también se socializaron por parte de la Secretaría de la Mujer los avances en el año 2021 en torno a la implementación de la estrategia de dignidad menstrual y se plantearon como retos el avance para la implementación de la infraestructura que garantice la dignidad y el cuidado menstrual en las personas habitantes de calle con experiencias menstruales. Por último, la Secretaría de Salud socializó los avances en el proceso de vacunación de COVID -19 en la población habitante de calle.  
COMITÉ OPERATIVO DISTRITAL DE ADULTEZ
El 17 de febrero se llevó a cabo la primera sesión del CODA, en la cual se abordaron temas clave para la vigencia 2022, a saber:
* Socialización del Sistema de Seguimiento y Evaluación de Políticas Públicas adoptado por la Secretaría de Planeación bajo la metodología CONPES D.C., el cual obedece a la implementación de los productos concertados en el plan de acción, para ello se refirió la necesidad de contar con los delegados por cada sector/entidad responsable del cargue de la información, así mismo se aclara que una vez se cuente con el sistema operando en un 100% será el insumo de verificación de información para la toma de decisiones en espacios como el CODA.
* Presentación del plan de trabajo para el año 2022 de acuerdo con lo establecido en la Resolución 1045 de 2021, para ello se abordaron los temas estratégicos que contribuyan a la visibilización y apropiación de la PPA, en el marco de la garantía de los derechos de la población adulta. 
En ese orden de ideas el CODA aprobó los siguientes ejes temáticos trazadores en el plan de trabajo:
a. Posicionamiento de la PPA con los sectores/entidades vinculados al CODA, reconociendo las particularidades y potencialidades de los mismos desde el orden local y/o distrital.
Realizar un mapeo de actores estratégicos y de instancias del orden local con las cuales se pueda realizar articulación, difusión y apropiación de la PPA.
Articular acciones estratégicas con proyectos de inversión de la SDIS, con el fin de propiciar procesos de difusión, apropiación y trabajo en equipo, entendiendo las dinámicas locales y reconociendo la dificultad de un referente de la PPA en los territorios.
b. Generación de mesas de trabajo orientada a temas de la Diversidad – enfoque de género en la adultez; la reactivación económica, empleo, generación de ingresos, emprendimiento y derecho a la seguridad económica.
En ese sentido, las mesas de trabajo se realizarán con los sectores/entidades, que tengan productos asociados a estas temáticas, con el fin de articular acciones de manera integral, así como la generación de conocimiento, desde las competencias y particularidades institucionales orientadas a un análisis situacional asociado a la adultez como resultado del ejercicio.</t>
  </si>
  <si>
    <t>Se recomienda registrar la trazabilidad de firmas de quien elabora, revisa y aprueba el acta. Adicionalmente, se recomienda gestionar las firmas por una herramienta diferente a AZ Digital</t>
  </si>
  <si>
    <t>Brindar asistencia técnica para el seguimiento a la implementación de la Política Pública Distrital de Habitabilidad en Calle (PPDFHC), la Política Pública de y para la Adultez (PPA), y los compromisos adquiridos respecto a otras políticas públicas</t>
  </si>
  <si>
    <t>Porcentaje de avance en la elaboración de actas de asistencia tánica para el seguimiento a la implementación de la PPDFHC, la PPA y los compromisos adquiridos respecto a otras políticas públicas</t>
  </si>
  <si>
    <t>(N° actas elaboradas / N° espacios de asistencia técnica realizados) * 100</t>
  </si>
  <si>
    <t>Actas de asistencia técnica para el seguimiento a la implementación de la PPDFHC, la PPA y los compromisos adquiridos respecto a otras políticas públicas</t>
  </si>
  <si>
    <t>Nota: dado que los soportes reportados consisten en actas de ejercicios de asistencia técnica, no llevan firmas de revisión ni de aprobación. Sólo incluyen las firmas de las personas asistentes, incluyendo a las responables de la elaboración de cada acta.
POLÍTICA PÚBLICA DISTRITAL PARA EL FENÓMENO DE HABITABILIDAD EN CALLE Y RELACIONADAS
De acuerdo con el plan de trabajo para la vigencia 2022 desde la Política Pública del fenómeno Habitabilidad en calle- PPDFHC durante el primer trimestre se han realizado diferentes acciones encaminadas a fortalecer los procesos para la implementación de la PPDFHC, compromisos con otras políticas, enfoque de género, diferencial, territorial y asuntos étnicos.
Para el cumplimiento de esta tarea se han llevado a cabo asistencias técnicas de orientación y acompañamiento en las diferentes modalidades y estrategias del proyecto 7757 “Implementación de estrategias y servicios integrales para el abordaje del fenómeno de habitabilidad en calle en Bogotá” las cuales se describen a continuación. 
* Articulación con la Subred Sur Occidente (21-01-2022): se realizó proceso de articulación con la Subred Sur Occidente para presentar el programa de atención psicosocial y salud integral a víctimas - PAPSIVI para realizar atenciones psicosociales a los ciudadanos habitantes de calle víctimas del conflicto armado.
* Articulación enlace étnico Raizal Subgil y Dirección Territorial (04-02-2022): desarrollo de esfuerzos conjuntos para la construcción de la acción afirmativa concertada con la comunidad Raizal, relacionada con documento situacional.
* Asistencia técnica en el enfoque territorial (18-02-2022): la asistencia técnica se realiza con el objetivo de generar un espacio de reflexión, Interiorización, apropiación y aplicabilidad con relación al enfoque territorial y su importancia en el marco del fenómeno de la habitabilidad en calle.
* Evaluación y seguimiento a plan de trabajo 2021 Nuevas Masculinidades (23-02-2022): retroalimentación y evaluación del plan de trabajo piloto para nuevas masculinidades en el CEDID – PV.
* Evaluación y seguimiento a plan de trabajo 2021 Nuevas Masculinidades (23-02-2022): retroalimentación y evaluación del plan de trabajo piloto para nuevas masculinidades en el Comunidad de Vida el Camino.
* Diálogo de concertación con el equipo de Análisis Social y Territorial-ASTE (23-02-2022): presentación propuesta de preguntas orientadoras de la percepción de la habitabilidad en calle en el marco de las acciones afirmativas de caracterización junto con la Dirección Territorial y la Subdirección para la Adultez.
* Retroalimentación de reportes de política de género, diferencial y transversales (03-03-2022): la asistencia técnica se llevó a cabo con las y los líderes de las modalidades, estrategias y ejes del proyecto 7757. Orientada a una construcción colectiva entre el equipo de políticas públicas y los coordinadores de las diferentes modalidades y estrategias para definir los instrumentos que permitan materializar los reportes concretos.
* Cualificación enfoque étnico a los profesionales de la subAdultez (04-03-2022): se realizó proceso de cualificación de enfoque diferencial étnico a los profesionales del equipo del eje de ampliación de capacidades, con el fin de identificar los conceptos del enfoque y la transversalización.
* Cualificación enfoque étnico a los profesionales de la subAdultez (09-03-2022): se realizó proceso de cualificación de enfoque diferencial étnico a los profesionales del equipo de la Estrategia de Prevención, con el fin de identificar los conceptos del enfoque y la transversalización.
POLÍTICA PÚBLICA DE Y PARA LA ADULTEZ
Teniendo en cuenta que la implementación y seguimiento a la Política Pública de y para la Adultez se ha realizado través de la articulación intersectorial a nivel Distrital; para la Vigencia 2022 la Subdirección para la Adultez, define como uno de los retos estratégicos, fortalecer los procesos de territorialización de la misma a escala local; reconociendo que este ejercicio tendrá impacto en la identificación de nuevas vulnerabilidades, necesidades y propuestas, así como la identificación y movilización de actores sociales estratégicos  para la atención de la población adulta entre los 29 y 59 años en Bogotá.
Por ello y para lograr este objetivo la Subdirección para la Adultez, plantea como acción importante el fortalecimiento de espacios en las diferentes localidades que promuevan el posicionamiento de la Política Pública de y para la adultez. Técnicamente estos espacios son definidos como “asistencias técnicas de acompañamiento”, caracterizadas de manera general por:
* Promover articulación con los diferentes territorios a través de un ejercicio de diálogo de saberes para la comprensión y reconocimiento respecto de la importancia del grupo etario en el rango de la Adultez situado entre los 29 y 59 años. 
* Motivar un ejercicio de reflexión y compromiso en las diferentes localidades que genere impacto en la construcción de alternativas para la atención de la población adulta, que involucre a diferentes actores.
* Conocer el objetivo, metas, y estructura general de la Política Pública.
Dado este breve contexto, durante el primer trimestre de la vigencia 2022 se desarrollaron las siguientes asistencias técnicas de acompañamiento:
* Comité Operativo local de Adultez del mes de marzo - Subdirección Local Barrios Unidos y Teusaquillo (28-03-2022): en esta sesión de acompañamiento se realizó una descripción general de lo que ha sido en el tiempo la implementación de la Política, enfatizando en la importancia del rango etario de la Adultez en temas claves como la responsabilidad de la población adulta en su mayoría como jefes de hogar; así mismo se realizó una breve descripción del objetivo y de la estructura de la Política, finalizando con los retos estratégicos conjuntos desde la mirada territorial para la vigencia 2021.
* Profesionales Proyecto 7768 (18-03-2022): socialización de la Política Pública a las profesionales del Proyecto 7768, socialización del plan de acción visibilizando los productos a cargo del Proyecto 7768, entrega de caja de herramientas con marco normativo de la PPA, presentación y plan de acción.
* Subdirectores locales SDIS (02-03-2022): desarrollo de acciones de articulación para la implementación de la Política Pública de y para la Adultez, desde las dinámicas territoriales, socialización de la PPA y del Plan de Acción de la Política Pública de y para la Adultez 2021 - 20225 (CONPES 21 de 2021).
* Sesión ordinaria presencial Unidad de Apoyo Técnico Bosa (15/03/2022): se explica la importancia de la Política Pública de Adultez, haciendo referencia a que este grupo, compuesto por personas entre 29 a 59 años, representa el 45% del total de la ciudad y es un sujeto político y agente productivo en la sociedad. Se menciona el desarrollo de la Política Pública desde el año 2010 y su proyección hasta el 2025, y la estructura de la misma. Se socializan las apuestas para la población adulta desde del Plan de Acción PPA 2020–2025, las entidades y sectores que aportan a transversalizar y territorializar la PPA y los temas generadores de la localidad.</t>
  </si>
  <si>
    <t>Brindar asistencia técnica para la implementación de los lineamientos de las modalidades de servicio con miras a la dignificación y resignificación del fenómeno de habitabilidad en calle</t>
  </si>
  <si>
    <t>Porcentaje de avance en los seguimientos a la asistencia técnica para la implementación de los lineamientos de las modalidades de servicio con miras a la dignificación y resginificación del fenómeno de habitabilidad en calle</t>
  </si>
  <si>
    <t>(No de actas de seguimientos realizados/ No de actas de seguimientos programados)*100</t>
  </si>
  <si>
    <t xml:space="preserve">Actas de seguimiento a la asistencia técnica para la implementación de los lineamientos correspondientes a las modalidades de servicio </t>
  </si>
  <si>
    <t xml:space="preserve">Nota: dado que los soportes reportados consisten en actas de ejercicios de asistencia técnica, no llevan firmas de revisión ni de aprobación. Sólo incluyen las firmas de las personas asistentes, incluyendo a las responables de la elaboración de cada acta.
Durante el primer trimestre de la vigencia 2022 se realizaron a finales de enero y principios de febrero jornadas de planeación estratégica con todos los lideres y lideresas de estrategias y modalidades con el fin de generar claridades en general en torno a la linea técnica y apuestas estratégicas de la Subdirección para la Adultez. Con base en esto, se programaron y desarrollaron asistencias técnicas para fortalecer la implementación de los lineamientos técnicos del servicio para la dignificación y resignificación del fenómeno de habitabilidad en calle de la siguiente forma:
1. Territorios: Se desarrolló una primera asistencia técnica el 17 de marzo con las y los coordinadores(as) locales , con el fin de realizar un diagnóstico en torno a las principales necesidades para el fortalecimiento de las capacidades del talento humano en relación con la implementación de la estrategia de prevención de la habitabilidad en calle, la estrategia móvil de abordaje en calle y la estrategia de abordaje comunitario, reuniendo los insumos para la elaboración de una plan de asistencias técnicas para el talento humano de dichas estrategias.
2. Modalidades (Unidades Operativas): En primer lugar se desarrollaron dos jornadas de asistencias técnicas con lideresas y lideres de unidades operativas en torno a la construcción del Plan de Atención Institucional (PAI) el cual es un instrumento que permite hacer seguimiento y monitoreo a la implementación de los lineamientos técnicos de las modalidades, estas asistencias fueron realizadas los dias 4 y 18 de marzo. De otra parte se realizaron una asistencia técnica en el Centro de atención a personas habitantes de calle con alta dependencia física, mental o cognitiva en la Mesa (Cundinamarca) el día 28 de marzo, haciendo claridades generales sobre el lineamiento técnicoy el anexo técnico en tanto es una modalidad tercerizada. Por otro lado se realizó una asistencia técnica para dar claridades generales sobre el lineamiento técnico de la modalidad en el Centro de Autocuidado Puente Aranda el día 07 de marzo, adicionalmente se tocaron aspectos fundamentales de la resolución 509 de 2021 y del enfoque de mitigación de riesgos y reducción de daños para le bajo umbral. Finalmente, con centro de atención socio sanitaria Balcanes , se llevaron dos asistencias técnicas con el fin de ajustar el lineamiento técnico de la modalidad de acuerdo con la experiencia en la atención del año 2021, de manera que se aclararon conceptos básicos para el desarrollo del mismo, estas asistencias se desarrollaron los días 8 y 30 de marzo.
3. Eje de ampliación de capacidades y generación de oportunidades: Respecto al eje que es transversal a la implementación del servicio, se tuvieron 3 asistencias técnicas relacionadas con hacer claridades sobre las orientaciones metodológicas y conceptuales del eje con sus 3 estrategias (artes, generación de oportunidades y desarrollo socio ocupacional) y con identificar las necesidades del talento humano para el fortalecimiento de capacidades para la atención de la población y la articulación con las modalidades y estrategias, estas asistencias se llevaron a cabo los días 17 de febrero, 02 y 23 de marzo. </t>
  </si>
  <si>
    <t>Cumplir con las metas del proyecto de inversión 7757</t>
  </si>
  <si>
    <t>3. Fortalecer el desempeño del sector social, enmarcado en la transformación de los servicios sociales, el desarrollo del recurso humano, la infraestructura, la tecnología, la gestión de conocimiento, la innovación, la transparencia, y  control, con el fi</t>
  </si>
  <si>
    <t>Cumplir con las metas del proyecto de inversión 7771</t>
  </si>
  <si>
    <t>% de avance en el cumplimiento de las metas del proyecto de inversión para la vigencia</t>
  </si>
  <si>
    <t>31/01/2022</t>
  </si>
  <si>
    <t>Subdirección para la Discapacidad</t>
  </si>
  <si>
    <t xml:space="preserve">planeación institucional </t>
  </si>
  <si>
    <t xml:space="preserve"> Inversión</t>
  </si>
  <si>
    <t>3. Incrementar a 2561 personas con discapacidad, sus familias y cuidadores-as en procesos de inclusión en los entornos educativo y productivo con enfoque territorial y diferencial, en el marco de una articulación transectorial</t>
  </si>
  <si>
    <t>Articular espacios con sectores público o privado para promover la inclusión de personas con discapacidad, cuidadores-as en entorno productivo</t>
  </si>
  <si>
    <t>Actas de articulaciones concertadas para promover oportunidades de inclusión de las personas con discapacidad, sus familias y cuidadores(as) en  entorno productivo</t>
  </si>
  <si>
    <t>Número de actas de articulaciones efectivas</t>
  </si>
  <si>
    <t>Actas de reunión y Matriz de registro de articulaciones</t>
  </si>
  <si>
    <t xml:space="preserve">Uno de los retos de la Subdirección para la Discapacidad es la gestión para generar oportunidades que posibiliten la inclusión de las personas con discapacidad en diferentes entornos, en especial el productivo y es asi como gracias ello el equipo de la Estrategia de Fortalecimiento a la Inclusión ha realizado articulaciones con entidades de los sectores público y privado para la vinculacion efectiva de la población con discapacidad (personas con discapacidad y cuidadores-as de personas con discapacidad) , además de adelantar ejercicios de sensibilización que reduzcan las barreras en torno a la discapacidad.  En el primer trimestre del año la Estrategia de Fortalecimiento a la Inclusión - EFI, alcanzó procesos de inclusión efectiva en los entornos productivo y educativo a partir de 67 ejercicios de articulación con instituciones educativas y el sector empresarial, dentro de las cuales 47 son de carácter público y las 20 restantes del privado. De estos procesos de articulación, 18 corresponden al entorno productivo.
</t>
  </si>
  <si>
    <t>Se recomienda relacionar en el avance cualitativo cuantas fueron las reuniones que se realizaron durante el trimestre. Adicionalmente, se sugiere unificar el formato del acta de las reuniones.</t>
  </si>
  <si>
    <t xml:space="preserve">Articular espacios con sectores público o privado para promover la inclusión de personas con discapacidad, cuidadores-as en entorno educativo </t>
  </si>
  <si>
    <t>Actas de articulaciones concertadas para promover oportunidades de inclusión de las personas con discapacidad, sus familias y cuidadores(as) en  entorno educativo</t>
  </si>
  <si>
    <t>Número de  actas de articulaciones efectivas/ Número de  actas de articulaciones gestionadas</t>
  </si>
  <si>
    <t xml:space="preserve">La Subdirección para la Discapacidad a partir de la apertura progresiva de entidades del sector educativo en 2022, viene adelantando a través de las modalidades de atención y la Estrategia de Fortaleciimiento para la Inclusión acciones de articulación que permitan la inclusión de niños, niñas, adolescentes, jovenes y adultos-as en entorno educativo. En el primer trimestre del año la Estrategia de Fortalecimiento a la Inclusión - EFI, alcanzó procesos de inclusión efectiva en los entornos tanto productivo como educativo a partir de 67 ejercicios de articulación con instituciones educativas y el sector empresarial, dentro de las cuales 47 son de carácter público y las 20 restantes del privado. De estos procesos de articulación, 49 corresponden al entorno educativo.
</t>
  </si>
  <si>
    <t>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</si>
  <si>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2. Implementar un plan de acción para coordinar la implementación y el seguimiento de la Política pública para las familias</t>
  </si>
  <si>
    <t>Elaborar el informe de implementación del Plan de Acción de la Política pública para las familias para la vigencia del 2022</t>
  </si>
  <si>
    <t>Porcentaje de avance en la implementación del Plan de Acción de la Política pública para las familias para la vigencia del 2022</t>
  </si>
  <si>
    <t>Un (1) informe de implementación del Plan de Acción de la Política pública para las familias para la vigencia del 2022</t>
  </si>
  <si>
    <t>Informe de avance en la implementación del Plan de Acción de la Política pública para las familias</t>
  </si>
  <si>
    <t>0,5</t>
  </si>
  <si>
    <t>Informe anual de la implementación del Plan de Acción de la Política pública para las familias</t>
  </si>
  <si>
    <t>Elaborar el informe de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</si>
  <si>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Porcentaje de avance en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</si>
  <si>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Un (1) Informe de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</si>
  <si>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Informe de avance en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</si>
  <si>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Informe anual de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</si>
  <si>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14. Identificar  la oferta del sector social que hará  parte del sistema distrital de cuidado</t>
  </si>
  <si>
    <t>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</si>
  <si>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Cumplir con las metas del proyecto de inversión 7564</t>
  </si>
  <si>
    <t>Cumplir con las metas del proyecto de inversión 7752</t>
  </si>
  <si>
    <t>Realizar el informe de actividades de implementación del sistema de gestión en la dependencia</t>
  </si>
  <si>
    <t>Informes de implementación del sistema de gestión elaborados</t>
  </si>
  <si>
    <t>N° de informes de implementación del sistema de gestión elaborados/N° de informes de implementación del sistema de gestión programados</t>
  </si>
  <si>
    <t>Informe de implementación del sistema de gestión</t>
  </si>
  <si>
    <t xml:space="preserve">Elaborar el informe de implementación de la estrategia ETIS en las localidades. </t>
  </si>
  <si>
    <t>Informes de implementación de la ETIS en las localidades elaborados</t>
  </si>
  <si>
    <t>Número de informes de implementación de la ETIS en las localidades elaborados</t>
  </si>
  <si>
    <t>Informe de implementación de la ETIS en las localidades</t>
  </si>
  <si>
    <t>Generar el documento de criterios para las asistencia técnica a los Fondos de Desarrollo Local - FDL</t>
  </si>
  <si>
    <t>Documento de criterios para las asistencia técnica a los FDL elaborado</t>
  </si>
  <si>
    <t>Número de documentos de criterios para la asistencia técnica a los FDL elaborados</t>
  </si>
  <si>
    <t>Documento de criterios para las asistencia técnica a los FDL</t>
  </si>
  <si>
    <t>PP Para la Adultez; PP para el envejecimiento y vejez</t>
  </si>
  <si>
    <t>Elaborar el informe general del desarrollo de los Consejos Locales de Política Social - CLOPS</t>
  </si>
  <si>
    <t>Informes generales del desarrollo de los CLOPS elaborados</t>
  </si>
  <si>
    <t>Número de Informes generales del desarrollo de los CLOPS elaborados</t>
  </si>
  <si>
    <t>Informe general del desarrollo de los CLOPS</t>
  </si>
  <si>
    <t>34.Implementar (1) una estrategia de  innovación social que permita la  construcción de acciones  transectoriales para aprender y responder a las necesidades emergentes de los territorios de Bogotá y de ésta con la Región Central.</t>
  </si>
  <si>
    <t>Elaborar el Informe de implementación de la estrategia de innovación social</t>
  </si>
  <si>
    <t>Informes de implementación de la estrategia de innovación social elaborados</t>
  </si>
  <si>
    <t>Número de informes de  implementación de la estrategia de innovación social elaborados</t>
  </si>
  <si>
    <t>Informe de  implementación de la estategia de innovación social</t>
  </si>
  <si>
    <t>Generar el informe de  implementación del Sistema Distrital del Cuidado a través de las unidades operativas que son ancla de las manzanas del cuidado</t>
  </si>
  <si>
    <t>Informes de  implementación del Sistema Distrital del Cuidado a través de las unidades operativas que son ancla de las manzanas del cuidado elaborados</t>
  </si>
  <si>
    <t>Número de Informes de  implementación del Sistema Distrital del Cuidado elaborado</t>
  </si>
  <si>
    <t>Informe de  implementación del Sistema Distrital del Cuidado a través de las unidades operativas que son ancla de las manzanas del cuidado</t>
  </si>
  <si>
    <t>15. Implementar una estrategia de acompañamiento de hogares pobres, en vulnerabilidad y riesgo social derivada de la pandemia del COVID 19, identificados poblacional diferencial y geográficamente en los barrios con mayor pobreza evidente y oculta del dist</t>
  </si>
  <si>
    <t>Elaborar el informe de acompañamiento a hogares en pobreza evidente y emergente</t>
  </si>
  <si>
    <t>Informes de acompañamiento a hogares en pobreza evidente y emergente elaborados</t>
  </si>
  <si>
    <t>Informe de acompañamiento a hogares en pobreza evidente y emergente</t>
  </si>
  <si>
    <t>14. Implementar una (1) estrategia de gestión interinstitucional que permita la movilización social y el desarrollo de capacidades de los adultos y adultas identificados en pobreza oculta, vulnerabilidad, fragilidad social o afectados por emergencias sani</t>
  </si>
  <si>
    <t>25. Implementar una estrategia de  acompañamiento de hogares pobres,  en vulnerabilidad y riesgo social  derivada de la pandemia del COVID 19,  identificados poblacional diferencial y  geográficamente en los barrios con  mayor pobreza evidente y oculta del  distrito.</t>
  </si>
  <si>
    <t>Elaborar el informe de reactivación de redes de soporte de personas adultas en pobreza oculta  y sus familias</t>
  </si>
  <si>
    <t>suma</t>
  </si>
  <si>
    <t>Informes de reactivación de redes de soporte de personas adultas en pobreza oculta  y sus familias elaborados</t>
  </si>
  <si>
    <t>Informe de reactivación de redes de soporte de personas adultas en pobreza oculta  y sus familias</t>
  </si>
  <si>
    <t>Armonizar los servicios sociales prestados por el sector social al sistema distrital de cuidado</t>
  </si>
  <si>
    <t>1. Atender en las 20 localidades del  distrito a la población en flujos migratorios mixtos y retornados que solicitan la oferta de servicios de la  SDIS.</t>
  </si>
  <si>
    <t>Prestación de los servicios sociales para la inclusión social</t>
  </si>
  <si>
    <t xml:space="preserve">7749- Implementar una estrategia de territorios cuidadores en Bogotá </t>
  </si>
  <si>
    <t xml:space="preserve">Diseñar 1 estrategia de territorios cuidadores  </t>
  </si>
  <si>
    <t>Realizar el informe sobre el avance y la implementación de la estrategia de territorios cuidadores en los territorios priorizados.</t>
  </si>
  <si>
    <t>Informes ejecutivos sobre el avance del proceso de implementación de la Estrategia de territorios cuidadores 7749</t>
  </si>
  <si>
    <t>No de informes de reporte de actividades realizadas por el proyecto 7749 elaborados/No de informes de reporte de actividades realizadas por el proyecto 7749 programados</t>
  </si>
  <si>
    <t>Subdirección para la identificación, caracterización e integración</t>
  </si>
  <si>
    <t xml:space="preserve">Informes ejecutivos sobre el avance del proceso de implementación de la Estrategia de territorios cuidadores. </t>
  </si>
  <si>
    <t> Durante el primer trimestre del año 2022, el proyecto 7749 dio cumplimiento a la programación establecida en su plan de acción, en cuanto a la implementación de la estrategia de territorios cuidadores. Para ello, a través de un proceso de seguimiento se garantizó que las acciones ejecutadas estuvieran acordes con los objetivos planteados en el lineamiento técnico de la estrategia. Lo anterior, se valida a través de la ejecución de cada una de las metas, la cuales, en conjunto, constituyen las acciones que desde el proyecto se enfocan a reconocer y fortalecer las labores de cuidado en el marco de situaciones de emergencias sociales, sanitarias, naturales, antrópicas y de vulnerabilidad inminente en los territorios de Bogotá.</t>
  </si>
  <si>
    <t>Se recomienda ajustar el nombre del informe de acuerdo con el nombre de la evidencia programada y tramitar la firma por una herramienta diferente a AZ Digital.</t>
  </si>
  <si>
    <t>15.Promover en las 20 localidades una  estrategia de territorios cuidadores a partir  de la identificación y caracterización de las  acciones para la respuesta a emergencias  sociales, sanitarias, naturales, antrópicas y  de vulnerabilidad inminente}</t>
  </si>
  <si>
    <t xml:space="preserve">Implementar  un (1) modelo itinerante e intersectorial distrital con la vinculación de agentes comunitarios de la población proveniente de flujos migratorios mixtos, que permita la ampliación de servicios integrales a dicha población </t>
  </si>
  <si>
    <t xml:space="preserve">Elaborar el informe sobre el avance y la implementación del modelo itinerante para la atención de población en flujos migratorios mixtos. </t>
  </si>
  <si>
    <t>Informes sobre el avance del proceso de implementación del modelo itinerante para la atención de población en flujos migratorios mixtos 7730</t>
  </si>
  <si>
    <t>No de informes de reporte de actividades realizadas por el proyecto 7730 elaborados/No de informes de reporte de actividades realizadas por el proyecto 7730 programados</t>
  </si>
  <si>
    <t xml:space="preserve">Informes ejecutivos sobre el avance del proceso de implementación del modelo itinerante para la atención de población en flujos migratorios mixtos.  </t>
  </si>
  <si>
    <t>  Durante el primer trimestre del año 2022, el proyecto 7730 dio cumplimiento a la programación establecida en su plan de acción, en cuanto a la implementación del modelo itinerante e intersectorial para migrantes, refugiados y retornado, el cual está dirigido a aportar, mediante la oferta de servicios sociales integrales y la referenciación a rutas de atención efectivas en las 20 localidades de Bogotá, a la integración socioeconómica y/o cultural de la población en flujos migratorios mixtos. A través de la realización de agendas territoriales durante los meses de enero, febrero y febrero, se materializan en el territorio las estrategias de integración socioeconómica y cultural generadas a través de la promoción de alianzas estratégicas con actores gubernamentales y no gubernamentales, así como los procesos de innovación con respuestas integradoras.</t>
  </si>
  <si>
    <t>Cumplir el 100% de las actividades programadas en los planes de trabajo definidos</t>
  </si>
  <si>
    <t>Gestión Jurídica
Gestión presupuestal y eficiencia del gasto público</t>
  </si>
  <si>
    <t>Gestión Contractual
Gestión Jurídica</t>
  </si>
  <si>
    <t xml:space="preserve">Realizar informes ejecutivos de actividades realizadas por el área jurídica relacionado con las actividades a desarrollar. </t>
  </si>
  <si>
    <t>No. de informes de reporte de actividades realizadas por el área jurídicas elaborados /No. de informes de reporte de actividades realizadas por el área jurídicas programados</t>
  </si>
  <si>
    <t>Informe de actividades realizadas por el área jurídica.</t>
  </si>
  <si>
    <t>Fortalecimiento institucional y simplificación de procesos</t>
  </si>
  <si>
    <t>Elaborar el informe de actividades de implementación del sistema de gestión en la dependencia</t>
  </si>
  <si>
    <t>7744-Generación de Oportunidades para el Desarrollo Integral de la Niñez y la Adolescencia de Bogotá</t>
  </si>
  <si>
    <t>Articular los espacios de política pública de infancia y adolescencia liderados por la SDIS, en las instancias CODIA, NODO COLIA y COLIAS</t>
  </si>
  <si>
    <t>Porcentaje de avance de las actas de los espacios de política pública de infancia y adolescencia liderados por la SDIS</t>
  </si>
  <si>
    <t>No. de actas de sesiones realizadas según periodicidad  /No. sesiones programadas según periodicidad* 100</t>
  </si>
  <si>
    <t>Actas de sesiones de política pública de infancia y adolescencia de acuerdo con la periodicidad establecida normativamente:  1 CODIA, 2 COLIAS y 1 NODO CODIA</t>
  </si>
  <si>
    <t xml:space="preserve">En el marco de las instancias de la Política pública, se realizaron las primeras sesiones del año, tanto del Comité Operativo Distrital de Infancia y Adolescencia -CODIA como de cada una de las mesas técnicas adscritas: Mesa Distrital para la Prevención y Erradicación del Trabajo Infantil Ampliado- PETIA, la Mesa para la Prevención del Reclutamiento, Uso y Utilización de Niños, Niñas y Adolescentes- PRUUNNA y la Mesa Distrital de Identidades de Género y Orientaciones Sexuales para primera infancia, infancia y adolescencia-IGOS. Estas instancias se ratifican como escenarios de análisis, articulación, conceptualización y de generación de recomendaciones para la formulación de la nueva política orientada a lograr el goce efectivo de derechos de las niñas, niños y adolescentes.
A través del trabajo articulado en el Nodo coordinador del CODIA, se validó del Plan de Trabajo para la vigencia 2022 que fue presentado para aprobación en la Plenaria del mes de marzo. De igual manera se aprobó la transformación de la Mesa Técnica para la Formulación de la Política. Allí se aprobaron los requisitos y elementos evaluativos necesarios para la convocatoria pública de la sociedad civil que hará parte de esta instancia en la actual vigencia.
En cuanto a los Comités Operativos Locales de Infancia y Adolescencia - COLIA, se dio inicio en el mes de febrero a las sesiones ordinarias en las 20 localidades del Distrito Capital, a su vez, se desarrollaron Mesas RIAPI y en algunas localidades Mesas locales PETIA, de acuerdo a los procesos y acuerdos de cada localidad. En este espacio se estableció la necesidad de generar Nodos Coordinadores en todas las localidades que propendan por una mayor coordinación y corresponsabilidad intersectorial frente a la instancia y al cumplimiento del plan de acción. 
Se planteó propuesta inicial del plan de acción de la instancia para que intersectorialmente se fortalezca y se apruebe para su implementación durante el 2022, el cual se armonizó con el plan de acción del CODIA, contando con las siguientes líneas de acción: 
•	Actualizar la política pública de infancia y adolescencia con la participación e incidencia de niñas, niños y adolescentes, sus familias y la movilización de la sociedad civil
•	Analizar y efectuar seguimiento cuantitativo y cualitativo al estado de realización de los derechos de Niños, Niñas y Adolescentes a partir de la información disponible y de las dinámicas locales
•	Establecer acuerdos en relación con la coordinación de las acciones de las partes involucradas e interesadas con la Política Pública Distrital de Infancia y Adolescencia
•	Proporcionar asistencia técnica y acompañamiento a los actores con competencia en Infancia y Adolescencia.  
Así mismo, se promovió en cada localidad, la revisión de las recomendaciones, conclusiones y alertas establecidas en documentos e informes como: Panorámicas Locales, Lectura integral de Realidades, Informe de la RIAGA, Alertas Tempranas, entre otros, para orientar y/o priorizar acciones intencionadas y articuladas que incidan localmente para esta vigencia. 
</t>
  </si>
  <si>
    <t>Actas de sesiones de política pública de infancia y adolescencia de acuerdo con la periodicidad establecida normativamente:  2 CODIA, 3 COLIAS y 2 NODO CODIA</t>
  </si>
  <si>
    <t>Generar el documento de Política Pública de Infancia y Adolescencia 2022-2032</t>
  </si>
  <si>
    <t xml:space="preserve">Nivel de avance en la construcción del documento actualizado de la Política Pública de Infancia y Adolescencia </t>
  </si>
  <si>
    <t>Suma de los porcentajes programados para cada periodo de reporte de avance</t>
  </si>
  <si>
    <t>Documento de resultados de la implementación del Diseño metodológico para la reformulación de la Política Pública de Infancia y Adolescencia</t>
  </si>
  <si>
    <t xml:space="preserve"> Actualmente, la Secretaría Distrital de Integración Social-SDIS avanza en el proceso de reformulación de la nueva Política Pública de Infancia y Adolescencia Distrital, la cual se está desarrollando en primer lugar, con base en los resultados del proceso de evaluación adelantado en la vigencia 2021 que contienen los hallazgos, conclusiones y recomendaciones de política; y además, en cumplimiento de lo dispuesto en el Decreto 668 de 2017 , y de acuerdo con las orientaciones definidas por el CONPES D.C. para su aprobación. 
En ese orden, el proceso se encuentra en fase preparatoria; el documento correspondiente y requerido por la Guía para la Formulación e Implementación de las Políticas Públicas del Distrito Capital fue aprobado por el Comité Institucional de Gestión y Desempeño de la SDIS y será puesto a consideración del Comité Sectorial en el marco del CODIA, como siguiente paso antes de ser revisado por la Subsecretaría de Planeación Socioeconómica de la Secretaría Distrital de Planeación, quien emitirá Concepto Técnico Unificado sobre la formulación de la política.
</t>
  </si>
  <si>
    <t>Documento de la Política Pública de Infancia y Adolescencia 2022-2032</t>
  </si>
  <si>
    <t xml:space="preserve">05.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</si>
  <si>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Elaborar los documentos de Panorámicas Locales actualizadas dónde se reconocen las acciones de garantía  protección de derechos de niñas, niños y adolescentes.</t>
  </si>
  <si>
    <t>Número de documentos de las 20 panorámicas locales</t>
  </si>
  <si>
    <t>20 panorámicas locales</t>
  </si>
  <si>
    <t xml:space="preserve">Documentos definitivos de las 20 panorámicas locales </t>
  </si>
  <si>
    <t>Cumplir con las metas del proyecto de inversión 7744</t>
  </si>
  <si>
    <t>Se generará la alerta por parte del equipo de analistas</t>
  </si>
  <si>
    <t xml:space="preserve">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t>
  </si>
  <si>
    <t>19. Hacer el reporte a través del sistema de seguimiento y monitoreo de políticas públicas del distrito.</t>
  </si>
  <si>
    <t>2. Incrementar en 100% el número de  jóvenes atendidos con estrategias móviles,  canales virtuales y servicios sociales con  especial énfasis en jóvenes NiNis y  vulnerables,.</t>
  </si>
  <si>
    <t xml:space="preserve">Inversión y Funcionamiento </t>
  </si>
  <si>
    <t>7740 - Generación “Jóvenes con derechos” en Bogotá.</t>
  </si>
  <si>
    <t>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</si>
  <si>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Realizar informes de avance de la implementación de los productos del plan de acción de la política pública de juventud a cargo de la Subdirección para la Juventud.</t>
  </si>
  <si>
    <t xml:space="preserve">Informes de avance de la implementación de los productos del plan de acción de la política pública de juventud </t>
  </si>
  <si>
    <t>Numero de informes realizados</t>
  </si>
  <si>
    <t xml:space="preserve">Informe de Gestión de avance de la implementación de los productos del plan de acción de la política pública de juventud </t>
  </si>
  <si>
    <t xml:space="preserve">Se consolida la información correspondiente a articulación de la política publica de juventud con lo diferentes actores distritales y nacionales, así mismo se describen los avances cualitativos y cuantitativos de las actividades relacionadas con la socialización de la política en las diferentes localidades de Bogotá , llegando en el primer trimestre a 1691 jóvenes beneficiados. </t>
  </si>
  <si>
    <t>Consolidar el reporte registros SIRBE vigencia 2022 de niñas, niños, adolescentes, jóvenes y sus familias formadas e informadas en derechos sexuales y derechos reproductivos</t>
  </si>
  <si>
    <t>Reporte de niñas, niños, adolescentes, jóvenes y sus familias formadas e informadas en derechos sexuales y derechos reproductivos</t>
  </si>
  <si>
    <t>No. de reportes realizados</t>
  </si>
  <si>
    <t xml:space="preserve">Base de datos DATASET_NCS, DATAMART-Sistema para el Registro de Beneficiarios -SIRBE </t>
  </si>
  <si>
    <t>Durante el primer trimeste del 2022 el proyecto 7753 logró formar e informa a 3.553 niñas, niños, adolescentes, jóvenes y sus familias en derechos sexuales y derechos reproductivos, promoviendo el ejercicio de los derechos y la prevención de la maternidad y paternidad temprana. Adicionalmente, el equipo realizó 4 ferias de la sexualidad, que permitieron acercarse a niñas, niños, adolescentes y jóvenes en su ambiente, y reconociendo la importancia de estos espacios para la prevención de la maternidad y paternidad temprana. También, se realizaron talleres con padres de familia de instituciones educativas, con el fin de entender la prevención como una estrategia integral donde se debe permear a toda la familia, para la toma de decisión consciente e informada. Por último, se adelantaron ejercicios de intercambios de saberes con comunidades indígenas y raizales, entendiendo que las necesidad de estas poblaciones son diferentes, y el ejercicio de la promoción de derechos sexuales y derechos reproductivos debe ser a su vez, diferente.</t>
  </si>
  <si>
    <t>Cumplir con las metas del proyecto de inversión 7740</t>
  </si>
  <si>
    <t>Cumplir con las metas del proyecto de inversión 7753</t>
  </si>
  <si>
    <t>02. Formular un plan de trabajo de cada una de las entidades que componen el sector integración social que contenga las acciones dirigidas a fortalecer las necesidades identificadas en los diagnósticos, 03. Cumplir el 100% de las actividades programadas en los planes de trabajo definidos.</t>
  </si>
  <si>
    <t>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</si>
  <si>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Elaborar Informes de la implementación de la Política Pública Social para el Envejecimiento y la Vejez</t>
  </si>
  <si>
    <t>Informes de  la implemetación de la Política Pública Social para el Envejecimiento y la Vejez PPSEV</t>
  </si>
  <si>
    <t>Sumatoria de informes de la implementación de la Política Pública Social para el Envejecimiento y la Vejez PPSEV</t>
  </si>
  <si>
    <t>Informe de seguimiento a la implementación de la PPSEV</t>
  </si>
  <si>
    <t>Cumplir con las metas del proyecto de inversión 7750</t>
  </si>
  <si>
    <t>38.Aumentar 5 puntos en la calificación del  índice distrital de servicio a la ciudadanía,  de la Secretaría Distrital de Integración
Social</t>
  </si>
  <si>
    <t xml:space="preserve">Elaborar el informe de gestión SIAC publicado en la página Web de la SDIS. </t>
  </si>
  <si>
    <t xml:space="preserve">Informes de gestión SIAC realizados y publicados </t>
  </si>
  <si>
    <t>Número de informes de gestión SIAC realizados y publicados en la web de la SDIS en el periodo</t>
  </si>
  <si>
    <t>Informe de gestión SIAC publicado-cuarto trimestre 2021</t>
  </si>
  <si>
    <t>Para el periodo reportado, el Servicio Integral de Atención a la Ciudadania -SIAC, elaboró el Informe de Gestión y sus 8 anexos, correspondiente al cuarto trimestre de 2021 (corte del 01 de octubre a 15 de diciembre del 2021):
*Anexo 1. Peticiones por dependencia, subtema y tipología.                                  
*Anexo 2. Reporte de solicitudes de información pública.                                     
*Anexo 3. Peticiones con evaluación de calidad de la respuesta.                             
*Anexo 4. Reporte de respuestas a peticiones ciudadanas fuera de términos.                                                                                     
*Anexo 5. Avance estrategia comunicativa y divulgativa.                                        
*Anexo 6. Reporte atención telefónica.                                                                    
*Anexo 7. Reporte implementación plan de sensibilización en cultura del servicio.                                                                             
*Anexo 8. Reporte resultados encuestas de satisfacción y percepción.                       
El informe de gestión se encuentra publicado en la página Web de la entidad en el  siguiente vínculo: https://www.integracionsocial.gov.co/index.php/atencion-ciudadana/nuestra-gestion </t>
  </si>
  <si>
    <t>Informe de gestión SIAC publicado -primer trimestre 2022</t>
  </si>
  <si>
    <t>Informe de gestión SIAC publicado-segundo trimestre 2022</t>
  </si>
  <si>
    <t>Informe de gestión SIAC publicado - tercer trimestre  2022</t>
  </si>
  <si>
    <t xml:space="preserve">Elaborar el documento de lineamientos para la Política de Calidad de los Servicios Sociales </t>
  </si>
  <si>
    <t>Documento de lineamientos para la Política de Calidad de los Servicios Sociales elaborado</t>
  </si>
  <si>
    <t xml:space="preserve">Nivel de avance en el diseño y elaboración del documento de lineamientos para la Política de Calidad de los Servicios Sociales </t>
  </si>
  <si>
    <t>Borrador del avance en el documento de lineamientos para la Política de Calidad de los Servicios Sociales del documento de lineamientos para la política de calidad de los servicios sociales</t>
  </si>
  <si>
    <t>0,2</t>
  </si>
  <si>
    <t>0,3</t>
  </si>
  <si>
    <t>Diligenciar el repositorio de respuestas y requerimientos de Control Político</t>
  </si>
  <si>
    <t>Repositorio de respuestas y requerimientos Control Político diseñado y diligenciado</t>
  </si>
  <si>
    <t xml:space="preserve">Número de actividades realizadas para el diseño y diligenciamiento del repositorio de respuestas y requerimientos de Control Político </t>
  </si>
  <si>
    <t>Diseño de la herramienta "Repositorio de respuestas y requerimientos"</t>
  </si>
  <si>
    <t> El equipo de Control Político diseñó la herramienta para el “repositorio de respuestas y requerimientos de Control Político”, y en el marco de lo anterior se han venido realizando las siguientes actividades:
1. La consolidación de la información de la base de datos “2022 BASE ÚNICA EQUIPO DE CONTROL POLÍTICO_SUBSECRETARÍA_ÚNICA_2022”, base en la cual se relaciona toda la información respecto de las respuestas de los requerimientos allegados al equipo de control político.
2. Se están adelantando actividades para la digitalización de las respuestas requerimientos allegados al equipo de control político para la vigencia 2020.</t>
  </si>
  <si>
    <t>Sistematización de requerimientos y respuestas de Control Político - semestre I de 2020</t>
  </si>
  <si>
    <t>0,4</t>
  </si>
  <si>
    <t>Sistematización de requerimientos y respuestas de Control Político - semestre II de 2020</t>
  </si>
  <si>
    <t>0,7</t>
  </si>
  <si>
    <t>Sistematización de requerimientos y respuestas de Control Político - semestre I de 2021</t>
  </si>
  <si>
    <t>Ajustar el decreto que modifica el Decreto 460 de 2008</t>
  </si>
  <si>
    <t>Decreto Distrital modificatorio del Decreto 460 de 2008</t>
  </si>
  <si>
    <t>Número de actividades realizadas para el Decreto Distrital modificatorio del Decreto 460 de 2008 sancionado</t>
  </si>
  <si>
    <t>Actas de reuniones de socialización con los actores externos</t>
  </si>
  <si>
    <t xml:space="preserve">Durante el primer trimestre de 2022, la Subsecretaría adelantó la solicitud de 12 practicantes para el inicio del trabajo local, en lo que respecta al levantamiento de información con los actores institucionales y de la sociedad civil que hacen parte de los CLOPS. No obstante, a pesar de solicitud de pasantes a diversas universidades, no fue posible tener este acompañamiento por lo que se hizo un ajuste a la metodología propuesta. En este sentido, en reunión previa con el Sr. Subsecretario se optó por llevar la decisión a la Secretaria de Integración Social. La reunión esta prevista para el viernes 8 de abril. En esta reunión se presentará: i) el documento inicial de propuesta de modificación del Decreto realizado por la Subsecretaría y complementado con la Oficina Asesora Jurídica; ii) el documento propuesta con los comentarios de la Secretaría Jurídica Distrital; y, iii) la presentación que recopila la filosofía de la modificación y la propuesta metodológica. Adicionalmente, ya se cuenta con la retroalimentación de tres (3) actores externos de la Secretaría Jurídica de la Alcaldía, quienes ya enviaron los comentarios para el ajuste del Decreto 460 de 2008. </t>
  </si>
  <si>
    <t>Actas de reuniones de socialización con Consejeros y Referentes Locales</t>
  </si>
  <si>
    <t>0,30</t>
  </si>
  <si>
    <t>Borrador de Decreto que modifica el Decreto 460 de 2008, enviado a Secretaría General para estudio</t>
  </si>
  <si>
    <t>0,80</t>
  </si>
  <si>
    <t>Decreto Distrital modificatorio del Decreto 460 de 2008 sancionado</t>
  </si>
  <si>
    <t>Implementar la Inspección y Vigilancia con la aplicación de los estandares de calidad a 2 nuevos servicios sociales</t>
  </si>
  <si>
    <t>Implementación de la Inspección y Vigilancia con la aplicación de los estandares de calidad a 2 nuevos servicios sociales</t>
  </si>
  <si>
    <t>(Número de actividades realizadas para la implementación de la Inspección y Vigilancia con la aplicación de los estandares de calidad a 2 nuevos servicios sociales / Número de actividades  programadas)*100</t>
  </si>
  <si>
    <t>Actas de las mesas de trabajo para la formulación, modificación y/o ajustes de los Instrumentos Únicos de Verificación –IUV.</t>
  </si>
  <si>
    <t>Durante el primer trimestre se programaron y realización 2 reuniones sobre la actualización de estándares de calidad del  servicio para Dignificación  y Resignificación del Fenómeno de Habitabilidad en Calle con la Subdirección para la Adultez.
De igual forma se realizó una reunión con la Subdirección para la Infancia sobre la actualización de los estándares de calidad de Educación Inicial en el marco de la Resolución 2151 de 2021.</t>
  </si>
  <si>
    <t>El avance cualitativo indica que se realizaron 2 reuniones, se encuentra el acta de la reunión del 11 de marzo únicamente.
Se recomienda incluir la trazabilidad de firmas de quien elabora, revisa y aprueba. Adicionalmente, estas firmas deben gestionarse por una herramienta diferente a AZ Digital.</t>
  </si>
  <si>
    <t>1. Instrumentos Únicos de Verificación (IUV)de los estándares de calidad elaborados. 
2. Manual de aplicación de los IUV para implementar la inspección y vigilancia en los nuevos servicios sociales.</t>
  </si>
  <si>
    <t>Reporte de la Inspección y Vigilancia realizadas a 2 nuevos servicios sociales implementando los estandares de calidad</t>
  </si>
  <si>
    <t>Un (1) informe de gestión de las aciones desarrolladas para la Inspección y Vigilancia de 2 nuevos servicios sociales implementando los estandares de calidad</t>
  </si>
  <si>
    <t xml:space="preserve">38.Aumentar 5 puntos en la calificación del  índice distrital de servicio a la ciudadanía,  de la Secretaría Distrital de Integración_x000D_
Social_x000D_
</t>
  </si>
  <si>
    <t>Hacer reporte de las respuestas emitidas por la entidad a solicitudes realizadas por victimas del conflicto armado y alertas de la defensoría del pueblo</t>
  </si>
  <si>
    <t>Reportes con las respuestas emitidas por la entidad a solicitudes realizadas por victimas del conflicto armado y alertas de la defensoría del pueblo</t>
  </si>
  <si>
    <t xml:space="preserve">Número de reportes con las respuestas emitidas por la entidad a solicitudes realizadas por victimas del conflicto armado y alertas de la defensoría del pueblo realizados </t>
  </si>
  <si>
    <t>Reporte con las respuestas emitidas por la entidad a solicitudes realizadas por víctimas del conflicto armado y alertas de la defensoría del pueblo durante el primer trimestre 2022</t>
  </si>
  <si>
    <t>Para el periodo comprendidio de enero a marzo 2022 se realizó lo siguiente:
 1. Se ha dado respuesta al fallo de tutela de 560 – 2021. En el cual nos vincula a las entidades del distrito en la asistencia humanitaria en el Parque Nacional y proponer un lugar de reubicación de las comunidades.
2. Se ha dado respuesta a las preposiciones del Concejo de Bogotá 150 y 207 del 2022, en relación con las acciones realizadas para la atención a víctimas y las acciones para atender a las comunidades indígenas asentada en el Parque Nacional      
Alertas Tempranas de la Defensoría del Pueblo:
• Se recibió por parte de la Defensoría la matriz para el diligenciamiento que da cuenta de las acciones que debe adelantar la entidad para generar alertas tempranas. 
• Se realizó reporte bimensual de las alertas tempranas 46/2019 y 010/2021 de los meses de diciembre 2021 y enero de 2022 sobre las recomendaciones a las localidades y poblaciones que están en riesgo de violencias y acciones de grupos armados organizados.</t>
  </si>
  <si>
    <t>Reporte con las respuestas emitidas por la entidad a solicitudes realizadas por victimas del conflicto armado y alertas de la defensoría del pueblo durante el segundo trimestre 2022</t>
  </si>
  <si>
    <t>Reporte con las respuestas emitidas por la entidad a solicitudes realizadas por victimas del conflicto armado y alertas de la defensoría del pueblo durante el tercer trimestre 2022</t>
  </si>
  <si>
    <t>Reporte con las respuestas emitidas por la entidad a solicitudes realizadas por victimas del conflicto armado y alertas de la defensoría del pueblo durante el cuarto trimestre 2022</t>
  </si>
  <si>
    <t>Cumplir con las metas del proyecto de inversión 7733</t>
  </si>
  <si>
    <t>Transparencia y Servicio al Ciudadano</t>
  </si>
  <si>
    <t> 2. Gestionar el 100% de las peticiones ciudadanas allegadas a través de los canales de interacción dispuestos por la SDIS
3. Implementar el 100% de las acciones del plan de acción de la Política Pública de Transparencia de la Secretaría Distrital de Integración Social</t>
  </si>
  <si>
    <t>PP Transparencia 
PP Servicio a la Ciudadanía</t>
  </si>
  <si>
    <t>Cumplir con las metas del Plan de Ajuste y Sostenibilidad MIPG: Políticas Transparencia y Servicio al Ciudadano</t>
  </si>
  <si>
    <t>Nivel porcentual de cumplimiento de las metas del Plan de Ajuste y Sostenibilidad MIPG Políticas: Transparencia y Servicio al Ciudadano+</t>
  </si>
  <si>
    <t>(No. Metas cumplidas de acuerdo con lo programado en el trimestre / No. metas programadas en el trimestre)*100%</t>
  </si>
  <si>
    <t>El Plan de Ajuste y Sostenibilidad MIPG, reporta un avance del 32% para la política de servicio al ciudadano y un 100% para la política de transparencia</t>
  </si>
  <si>
    <t xml:space="preserve">PROPOSITO </t>
  </si>
  <si>
    <t>PROGRAMA ESTRATÉGICO</t>
  </si>
  <si>
    <t xml:space="preserve">PROYECTO ASOCIADO </t>
  </si>
  <si>
    <t>CODIGO META SECTORIAL</t>
  </si>
  <si>
    <t xml:space="preserve">DESCRIPCIÓN META SECTORIAL </t>
  </si>
  <si>
    <t>NOMBRE INDICADOR</t>
  </si>
  <si>
    <t xml:space="preserve">PROGRAMADO CUATRIENIO </t>
  </si>
  <si>
    <t>MAGNITUD PROGRAMADO 2022</t>
  </si>
  <si>
    <t>EJECUTADO 31 MARZO</t>
  </si>
  <si>
    <t>Hacer un nuevo contrato social con igualdad de oportunidades para la inclusión social, productiva y política.</t>
  </si>
  <si>
    <t>Mejores ingresos de los hogares y combatir la feminización de la pobreza</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</si>
  <si>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</si>
  <si>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Nivel de implementación de la  estrategia de prevención. participación y movilización social</t>
  </si>
  <si>
    <t>0,60</t>
  </si>
  <si>
    <t>0,33</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</si>
  <si>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t>
  </si>
  <si>
    <t>Nivel de implementación de la estrategia de gestión interinstitucional para la movilización social y el desarrollo de capacidades de los adultos identificados en pobreza oculta</t>
  </si>
  <si>
    <t xml:space="preserve">Implementar una estrategia de acompañamiento de hogares pobres.  en vulnerabilidad y riesgo social derivada de la pandemia del COVID 19.  identificados poblacional diferencial  y geográficamente en los barrios con mayor pobreza evidente  y oculta del distrito. </t>
  </si>
  <si>
    <t>Nivel de implementación de la estrategia de acompañamiento de hogares pobres en vulnerabilidad y riesgo social</t>
  </si>
  <si>
    <t>0,03</t>
  </si>
  <si>
    <t xml:space="preserve">Número de hogares pobres en vulnerabilidad y riesgo social con búsqueda activa por parte de la Tropa Social
</t>
  </si>
  <si>
    <t xml:space="preserve">Porcentaje de hogares priorizados por tipología de alertas inmediatas con gestión de respuestas sectoriales </t>
  </si>
  <si>
    <t>Implementar una estrategia móvil de abordaje en calle dirigida a ciudadanos y ciudadanas habitantes de calle acorde al contexto social y sanitario de la emergencia.</t>
  </si>
  <si>
    <t xml:space="preserve">Nivel de implementación de la de la estrategia móvil de abordaje en calle </t>
  </si>
  <si>
    <t xml:space="preserve">Numero de atenciones realizadas  a ciudadanos y ciudadanas habitantes de calle a través de la estrategia móvil de abordaje en calle </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</si>
  <si>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</si>
  <si>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Número de cupos para la atención de ciudadanos y ciudadanas habitantes de calle en Bogotá</t>
  </si>
  <si>
    <t>*</t>
  </si>
  <si>
    <t>Sistema Distrital de cuidado</t>
  </si>
  <si>
    <t>Atender en las 20 localidades del distrito a la población en flujos migratorios mixtos y retornados que solicitan la oferta de servicios de la SDIS</t>
  </si>
  <si>
    <t>Número de personas en flujos migratorios mixtos y retornados atendidas en las 20 localidades del distrito</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</si>
  <si>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</si>
  <si>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 xml:space="preserve">Número de personas atendidas mediante la implementación de 2 centros comunitarios LGBTI. para fortalecer la implementación de la política publica. </t>
  </si>
  <si>
    <t>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</si>
  <si>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Nivel de implementación del modelo de inclusión social para las personas de los sectores LGBTI.</t>
  </si>
  <si>
    <t>0,25</t>
  </si>
  <si>
    <t>0,09</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</si>
  <si>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</si>
  <si>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Porcentaje de avance en la actualización, implementación y de seguimiento de la Política Pública de Infancia y Adolescencia.</t>
  </si>
  <si>
    <t>0,65</t>
  </si>
  <si>
    <t>0,46</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</si>
  <si>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</si>
  <si>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 Número de niñas y niños atendidos en servicios de educación inicial de la SDIS (Incluye gestantes de acuerdo a la Ley 1804 de 2016) .</t>
  </si>
  <si>
    <t>Atender con enfoque diferencial y de manera flexible a 15.000 niñas, niños y adolescentes del distrito en riesgo de trabajo infantil y violencias sexuales; y migrantes en riesgo de vulneración de sus derechos.</t>
  </si>
  <si>
    <t>Número de niñas, niños y adolescentes atendidos en riesgo o situación de vulneración de derechos como trabajo infantil y violencia sexual, asi como población migrante.</t>
  </si>
  <si>
    <t>Atender integralmente al 100% de niñas y niños en ubicación institucional. generando procesos de fortalecimiento de sus familias para la garantía de sus derechos y para el reintegro familiar.</t>
  </si>
  <si>
    <t>Porcentaje de niños niñas en ubicación institucional atendidos integralmente</t>
  </si>
  <si>
    <t>Beneficiar a 15.000 mujeres gestantes, lactantes y niños menores de 2 años con servicios nutricionales, con énfasis en los mil días de oportunidades para la vida</t>
  </si>
  <si>
    <t>Número de mujeres gestantes, lactantes y niños menores de 2 años beneficiados con servicios nutricionales.</t>
  </si>
  <si>
    <t>Beneficiar a 4.500 familias en situación de pobreza, vulnerabilidad y/o fragilidad social a través de una estrategia de inclusión social y de apoyos económicos, dirigidos a garantizar el acceso y consumo de alimentos, que favorezcan hábitos de vida saludable.</t>
  </si>
  <si>
    <t xml:space="preserve"> Número de familias en situación de pobreza, vulnerabilidad y/o fragilidad social beneficiadas a través de una estrategia de inclusión social y de apoyos económicos</t>
  </si>
  <si>
    <t>Contribuir a la construcción de la memoria, la convivencia y la reconciliación en el marco del acuerdo de paz, a través de la atención de 8.300 niños, niñas y adolescentes víctimas y afectados por el conflicto armado, desde un enfoque territorial.</t>
  </si>
  <si>
    <t>Número de niños, niñas y adolescentes víctimas y afectados por el conflicto armado atendidos por la Estrategia Atrapasueños</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</si>
  <si>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</si>
  <si>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Número de localidades con redes de cuidado comunitario dinamizadas</t>
  </si>
  <si>
    <t>Entregar el 100% de apoyos alimentarios a través de los comedores comunitarios en sus diferentes modalidades,  teniendo en cuenta las necesidades de los territorios y poblaciones</t>
  </si>
  <si>
    <t>Porcentaje de apoyos  alimentarios entregados a través de los comedores comunitarios en sus diferentes modalidades</t>
  </si>
  <si>
    <t>98,49</t>
  </si>
  <si>
    <t>Entregar el 100% de los apoyos alimentarios requeridos por la población beneficiaria de los servicios sociales de integración social</t>
  </si>
  <si>
    <t xml:space="preserve">Porcentaje de apoyos alimentarios entregados a población beneficiaria de los servicios sociales </t>
  </si>
  <si>
    <t>97,48</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</si>
  <si>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</si>
  <si>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 xml:space="preserve">1 estrategia de inclusión social formulada e implementada  dirigida a los participantes de los servicios sociales con apoyo alimentario  </t>
  </si>
  <si>
    <t>Formular. implementar. monitorear y evaluar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</si>
  <si>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Nivel de avance del Plan Distrital de Prevención Integral de las Violencias contra las niñas. los niños. adolescentes. mujeres y personas mayores.</t>
  </si>
  <si>
    <t>0,34</t>
  </si>
  <si>
    <t>Implementar una (1) estrategia territorial para cuidadores y cuidadoras de personas con discapacidad que contribuya al reconocimiento socioeconómico y redistribución de roles en el marco del Sistema Distrital de Cuidado</t>
  </si>
  <si>
    <t>Nivel de implementación de la estrategia
territorial para cuidadores y cuidadoras de
personas con discapacidad</t>
  </si>
  <si>
    <t>0,45</t>
  </si>
  <si>
    <t>0,07</t>
  </si>
  <si>
    <t>Incrementar en 30% la atención de las personas con discapacidad.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</si>
  <si>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Porcentaje  de personas con
discapacidad en Bogotá atendidas</t>
  </si>
  <si>
    <t>27,85%</t>
  </si>
  <si>
    <t>26,15</t>
  </si>
  <si>
    <t>Numero de personas con discapacidad atendidas</t>
  </si>
  <si>
    <t>Incrementar en 40% los procesos de inclusión educativa y productiva de las personas con discapacidad. sus cuidadores y cuidadoras</t>
  </si>
  <si>
    <t>Porcentaje de personas con discapacidad y sus cuidadores que participan en procesos de inclusión educativa y productiva</t>
  </si>
  <si>
    <t>10,81%</t>
  </si>
  <si>
    <t>1,34</t>
  </si>
  <si>
    <t>Numero de personas con discapacidad y sus cuidadores que participan en procesos de inclusión educativa y productiva</t>
  </si>
  <si>
    <t>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t>
  </si>
  <si>
    <t xml:space="preserve">porcentaje  la participación de personas mayores en procesos que fortalezcan su autonomía, desarrollando sus capacidades y reentreanmiento laboral </t>
  </si>
  <si>
    <t>46,0%</t>
  </si>
  <si>
    <t xml:space="preserve">Numero de personas mayores participantes en procesos que fortalezcan su auntonomìa, desarrollo de sus capacidades  y reentrenamiento laboral </t>
  </si>
  <si>
    <t>Incrementar progresivamente en un 60% el valor de los apoyos económicos y ampliar los cupos para personas mayores contribuyendo a mejorar su calidad de vida e incrementar su autonomía en el entorno familiar y social.</t>
  </si>
  <si>
    <t>Porcentaje de incremento del valor del apoyo económico</t>
  </si>
  <si>
    <t xml:space="preserve">numero de cupos en el servicio de apoyos econòmicos </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</si>
  <si>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</si>
  <si>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Porcentaje de unidades operativas optimizadas</t>
  </si>
  <si>
    <t>12,14</t>
  </si>
  <si>
    <t xml:space="preserve">Numero de obras nuevas construidas </t>
  </si>
  <si>
    <t xml:space="preserve">Porcentaje de equipamientos con mantenimiento </t>
  </si>
  <si>
    <t xml:space="preserve">Numero de equipamientos administrados por la  SDIS con reforzamiento </t>
  </si>
  <si>
    <t>Promover en las 20 localidades una estrategia de territorios cuidadores a partir de la identificación y caracterización de las acciones para la respuesta a emergencias sociales. sanitarias. naturales. antrópicas y de vulnerabilidad inminente.</t>
  </si>
  <si>
    <t>Nivel de implementacion de la estrategia de territorios cuidadores en las 20 localidades</t>
  </si>
  <si>
    <t>0,20</t>
  </si>
  <si>
    <t>0,04</t>
  </si>
  <si>
    <t xml:space="preserve">Numero de personas atendidas de acuerdo a sus realidades por servicios en emergencia social, natural, antropica, sanitaria y de vulnerabilidad inminente </t>
  </si>
  <si>
    <t>Suministrar el 100% de apoyos humanitarios, impulsando las compras locales y el consumo sostenible, teniendo en cuenta las necesidades territoriales y poblacionales diferenciales.</t>
  </si>
  <si>
    <t xml:space="preserve">Porcentaje de apoyos humanitarios suministrados por emergencia </t>
  </si>
  <si>
    <t>Reducir la maternidad y paternidad temprana en mujeres menores o iguales a 19 años. así como la violencia sexual contra las niñas y mujeres jóvenes. fortaleciendo capacidades de niñas. niños. adolescentes. jóvenes y sus familias sobre derechos sexuales y derechos reproductivos.</t>
  </si>
  <si>
    <t>Número de niñas. niños. adolescentes y jóvenes informados y sensibilizados en derechos sexuales y derechos reproductivo</t>
  </si>
  <si>
    <t>Oportunidades de educación, salud y cultura para mujeres, jóvenes, niños, niñas y adolescentes</t>
  </si>
  <si>
    <t>Atender 2400 adolescentes y jovenes con sanciones no privativas de la libertado en apoyo al restablecimiento en administraicón de justicia en los centros Forjar.</t>
  </si>
  <si>
    <t xml:space="preserve">Numero de jovenes atendidos con sanciones no privativas de la libertad o en apoyo al restablecimiento de derechos en administración de justicia en Centros Forjar </t>
  </si>
  <si>
    <t>Implementar una estrategia de oportunidades juveniles, por medio de la entrega de transferencias monetarias condicionadas a 5.900 jóvenes con alto grado de vulnerabilidad</t>
  </si>
  <si>
    <t>Número de Jóvenes beneficiados con Transferencias Monetarias condicionadas</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</si>
  <si>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</si>
  <si>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Porcentaje de Jóvenes atendidos por la Secretaría de Integración Social</t>
  </si>
  <si>
    <t>26,31%</t>
  </si>
  <si>
    <t>4,36</t>
  </si>
  <si>
    <t>Numero de jóvenes atendidos por la Secretaría de Integración Social_x000D_</t>
  </si>
  <si>
    <t>numero de jovenes en riesgo identificados y caracterizados en el marco de la imploementaciòn de la estrategia RETo</t>
  </si>
  <si>
    <t>Inspirar confianza y legitimidad para vivir sin miedo y ser epicentro de cultura ciudadana, paz y reconciliación.</t>
  </si>
  <si>
    <t xml:space="preserve">Seguridad, convivencia y justicia </t>
  </si>
  <si>
    <t>Fortalecer el 100% de las Comisarías de Familia en su estructura organizacional y su capacidad operativa. humana y tecnológica. para garantizar a las víctimas de violencia intrafamiliar el oportuno acceso a la justicia y la garantía integral de sus derechos.</t>
  </si>
  <si>
    <t>Porcentjaje  de Comisarías de Familia fortalecidas</t>
  </si>
  <si>
    <t>28,0%</t>
  </si>
  <si>
    <t>Construir Bogotá Región con gobierno abierto, transparente y ciudadanía consciente.</t>
  </si>
  <si>
    <t xml:space="preserve">Gestión pública efectiva, abierta y transparente </t>
  </si>
  <si>
    <t>Diseñar e implementar una estrategia de focalización ajustada a las realidades poblacionales y territoriales
en el marco de la Estrategia Territorial Integral Social - ETIS</t>
  </si>
  <si>
    <t>Nivel de avance  de la estrategia de focalización</t>
  </si>
  <si>
    <t>70,0%</t>
  </si>
  <si>
    <t>47,5</t>
  </si>
  <si>
    <t>Diseñar e implementar una solución tecnológica que facilite la participación de la ciudadanía en la gestión
y oferta institucional</t>
  </si>
  <si>
    <t>Nivel de avance de la solución tecnologica</t>
  </si>
  <si>
    <t>100,0%</t>
  </si>
  <si>
    <t>92,5</t>
  </si>
  <si>
    <t>Aumentar 5 puntos en la calificación del índice distrital de servicio a la ciudadanía. de la Secretaria Distrital de Integración Social</t>
  </si>
  <si>
    <t>Índice distrital de servicios a la ciudadanía</t>
  </si>
  <si>
    <t>Aumentar en un 43% la inspección y vigilancia en los servicios y programas prestados por la Secretaría Distrital de Integración Social que cuentan con estándares de calidad.</t>
  </si>
  <si>
    <t xml:space="preserve">Porcentaje de servicios sociales con inspección y vigilancia  </t>
  </si>
  <si>
    <t>25,0%</t>
  </si>
  <si>
    <t>19,6</t>
  </si>
  <si>
    <t>Garantizar la eficiencia y la eficacia ambiental. logística. operativa y de gestión documental de la entidad. para la oportuna prestación de los servicios sociales incluyendo componentes que demanden la reformulación de los programas.</t>
  </si>
  <si>
    <t>Porcentaje de unidades operativas con servicios logísticos. operativos. de gestión ambiental y documental.</t>
  </si>
  <si>
    <t>59,46</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</si>
  <si>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</si>
  <si>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Porcentaje de implementación del plan de acción de la política pública de gestión integral del talento humano</t>
  </si>
  <si>
    <t>47,14</t>
  </si>
  <si>
    <t xml:space="preserve">Fortalecer procesos territoriales en las 20 localidades. a partir de la Estrategia Territorial Social - ETIS. vinculando instancias de participación local. formas organizativas  solidarias  y comunitarias de la ciudadanía. </t>
  </si>
  <si>
    <t>Número de localidades fortalecidas en procesos territoriales</t>
  </si>
  <si>
    <t xml:space="preserve"> Implementar (1) una estrategia de innovación social que permita la construcción de acciones transectoriales para aprender y responder a las necesidades emergentes de los territorios de Bogotá y de ésta con la Región Central</t>
  </si>
  <si>
    <t>Nivel de avance de la estrategia de innovación social</t>
  </si>
  <si>
    <t>30,0%</t>
  </si>
  <si>
    <t>1,87</t>
  </si>
  <si>
    <t>SECRETARÍA DISTRITAL DE INTEGRACIÓN SOCIAL
PLAN DE ACCIÓN INSTITUCIONAL 2022
PROGRAMACIÓN DE PRESUPUESTO</t>
  </si>
  <si>
    <t xml:space="preserve">Fuente: Bogdata </t>
  </si>
  <si>
    <t>Avance 30 de abril de 2022</t>
  </si>
  <si>
    <t>Proyecto de Inversión</t>
  </si>
  <si>
    <t>Nombre Proyecto de Inversión</t>
  </si>
  <si>
    <t>Fuente de Financiación</t>
  </si>
  <si>
    <t>Presupuesto enero 2022</t>
  </si>
  <si>
    <t>Presupuesto vigente</t>
  </si>
  <si>
    <t>Compromisos</t>
  </si>
  <si>
    <t>% Avance</t>
  </si>
  <si>
    <t>1-100-F001  VA-Recursos distrito</t>
  </si>
  <si>
    <t>Implementación de  estrategias y servicios integrales para el abordaje del fenómeno de habitabilidad en calle en Bogotá</t>
  </si>
  <si>
    <t>1-100-I008  VA-Fondo de pobres y espectáculos</t>
  </si>
  <si>
    <t>1-601-I008  PAS-Fondo pobres y espectáculos p</t>
  </si>
  <si>
    <t>1-601-I052  PAS-SGP propósito general</t>
  </si>
  <si>
    <t>1-602-I008  PAS-RB-Fondo pobres y espectáculo</t>
  </si>
  <si>
    <t>1-602-I049  PAS-RB-SGP propósito general</t>
  </si>
  <si>
    <t>2-100-I009  VA-SGP propósito general</t>
  </si>
  <si>
    <t>Implementación de una estrategia de acompañamiento  a  hogares  con mayor pobreza evidente y oculta  de Bogotá</t>
  </si>
  <si>
    <t>Servicio de atención a la población proveniente de flujos migratorios mixtos en Bogotá</t>
  </si>
  <si>
    <t>Compromiso social por la diversidad en Bogotá</t>
  </si>
  <si>
    <t>1-100-F039  VA-Crédito</t>
  </si>
  <si>
    <t>Espacios adecuados, inclusivos y seguros para el desarrollo social integral</t>
  </si>
  <si>
    <t>1-100-I012  VA-Estampilla propersonas mayores</t>
  </si>
  <si>
    <t>1-601-I012  PAS-Estampilla propersonas mayore</t>
  </si>
  <si>
    <t>1-601-F001  PAS-Otros distrito</t>
  </si>
  <si>
    <t>Generación de Oportunidades para el Desarrollo Integral de la Niñez y la Adolescencia de Bogotá</t>
  </si>
  <si>
    <t>1-200-I049  RB-SGP propósito general</t>
  </si>
  <si>
    <t>1-601-I039  PAS-Otras nación</t>
  </si>
  <si>
    <t>2-100-I016  VA-Otras transferencias nación</t>
  </si>
  <si>
    <t>Compromiso por una alimentación integral en Bogotá</t>
  </si>
  <si>
    <t>1-200-F001  RB-Otros distrito</t>
  </si>
  <si>
    <t>1-601-I004  PAS-1% ingresos corrientes-Ley 99</t>
  </si>
  <si>
    <t>1-601-I015  PAS-Multas de tránsito</t>
  </si>
  <si>
    <t>1-601-I025  PAS-Derechos de tránsito</t>
  </si>
  <si>
    <t>1-200-I012  RB-Estampilla propersonas mayores</t>
  </si>
  <si>
    <t>Estrategia de territorios cuidadores que reconozca y fortalezca las acciones de cuidado en el marco de las situciones de emergencias sociales, sanitarias, naturales, antrópicas y de vulnerabilidad inminente, en los territorios de Bogotá.</t>
  </si>
  <si>
    <t>Contribución a la protección de los derechos de las familias especialmente de sus integrantes afectados por la violencia intrafamiliar en la ciudad de Bogotá</t>
  </si>
  <si>
    <t>Compromiso con el envejecimiento activo y una Bogotá cuidadora e incluyente.</t>
  </si>
  <si>
    <t>1-300-I010  REAF-Estampilla propersonas mayor</t>
  </si>
  <si>
    <t>Fortalecimiento de las oportunidades de  inclusión de las personas con discapacidad y sus familias, cuidadores-as en Bogotá</t>
  </si>
  <si>
    <t>1-604-I023  PAS-RF-SGP propósito general</t>
  </si>
  <si>
    <t>Prevención de la Maternidad y la Paternidad Temprana en Bogotá</t>
  </si>
  <si>
    <t>Generación "Jóvenes con derechos" en Bogotá.</t>
  </si>
  <si>
    <t>Mejoramiento de la capacidad de respuesta institucional de las Comisarías de Familia en Bogotá</t>
  </si>
  <si>
    <t>Fortalecimiento de la gestión de la información y el conocimiento con enfoque participativo y territorial</t>
  </si>
  <si>
    <t>Fortalecimiento institucional para una gestión pública efectiva y transparente en la ciudad de Bogotá</t>
  </si>
  <si>
    <t>Fortalecimiento de la Gestión Institucional y Desarrollo Integral del Talento Humano</t>
  </si>
  <si>
    <t>Fortalecimiento de los procesos territoriales y la construcción de respuestas integradoras e innovadoras en los territorios de la Bogotá – Región</t>
  </si>
  <si>
    <t>Total</t>
  </si>
  <si>
    <t>PROCESO SISTEMA DE GESTIÓN
FORMATO FORMULACIÓN Y SEGUIMIENTO A INDICADORES DE GESTIÓN</t>
  </si>
  <si>
    <t>Código: FOR-SG-010</t>
  </si>
  <si>
    <t>Versión: 2</t>
  </si>
  <si>
    <t>Fecha: Memo  I2021033080 - 02/11/2021</t>
  </si>
  <si>
    <t>PERIODO DEL SEGUIMIENTO:</t>
  </si>
  <si>
    <t>De</t>
  </si>
  <si>
    <t>Enero</t>
  </si>
  <si>
    <t>A</t>
  </si>
  <si>
    <t>Marzo</t>
  </si>
  <si>
    <t>FORMULACIÓN DEL INDICADOR</t>
  </si>
  <si>
    <t>SEGUIMIENTO DEL INDICADOR</t>
  </si>
  <si>
    <t>Cuadro de control 1: Seguimiento indicadores según lo programado hasta el corte del informe</t>
  </si>
  <si>
    <t>Cuadro de control 2: Seguimiento indicadores según meta anual programada</t>
  </si>
  <si>
    <t>Ubicación estratégica</t>
  </si>
  <si>
    <t>Identificación general</t>
  </si>
  <si>
    <t>Características indicador</t>
  </si>
  <si>
    <t>Horizonte</t>
  </si>
  <si>
    <t>Febrero</t>
  </si>
  <si>
    <t>Abril</t>
  </si>
  <si>
    <t>Mayo</t>
  </si>
  <si>
    <t>Junio</t>
  </si>
  <si>
    <t>Julio</t>
  </si>
  <si>
    <t>Agosto</t>
  </si>
  <si>
    <t>Septiembre</t>
  </si>
  <si>
    <t>Octubre</t>
  </si>
  <si>
    <t>Noviembre</t>
  </si>
  <si>
    <t>Diciembre</t>
  </si>
  <si>
    <t>Proceso institucional</t>
  </si>
  <si>
    <t>Objetivo estratégico al que aporta el Indicador</t>
  </si>
  <si>
    <t>Código del indicador</t>
  </si>
  <si>
    <t>Fecha de oficialización del indicador</t>
  </si>
  <si>
    <t>Nombre del indicador</t>
  </si>
  <si>
    <t>Objetivo del indicador</t>
  </si>
  <si>
    <t>Factor crítico de éxito</t>
  </si>
  <si>
    <t>Tipo de indicador</t>
  </si>
  <si>
    <t>Fórmula de cálculo</t>
  </si>
  <si>
    <t>Fuente de datos</t>
  </si>
  <si>
    <t>Descripción del método de cálculo</t>
  </si>
  <si>
    <t>Unidad de medida del indicador</t>
  </si>
  <si>
    <t>Evidencia</t>
  </si>
  <si>
    <t>Periodicidad del indicador</t>
  </si>
  <si>
    <t>Tendencia anual del indicador</t>
  </si>
  <si>
    <t>Línea base</t>
  </si>
  <si>
    <t>Unidad de medida de la línea base</t>
  </si>
  <si>
    <t>Meta del indicador</t>
  </si>
  <si>
    <t>Análisis anual</t>
  </si>
  <si>
    <t>Resultado del indicador acumulado</t>
  </si>
  <si>
    <t>Programado del indicador acumulado</t>
  </si>
  <si>
    <t>Porcentaje de avance acumulado</t>
  </si>
  <si>
    <t>Resultado del indicador para la vigencia</t>
  </si>
  <si>
    <t>Meta anual del indicador para la vigencia</t>
  </si>
  <si>
    <t>Porcentaje de avance para la vigencia</t>
  </si>
  <si>
    <t>Gráfica</t>
  </si>
  <si>
    <t>No Aplica</t>
  </si>
  <si>
    <t>ATC-001</t>
  </si>
  <si>
    <t>Circular No. 007 del 28/02//2022</t>
  </si>
  <si>
    <t>Respuestas a requerimientos realizados por la ciudadanía, entregadas oportunamente</t>
  </si>
  <si>
    <t xml:space="preserve">Determinar el nivel de cumplimiento en los tiempos de entrega, de las respuestas a los requerimientos de la ciudadanía </t>
  </si>
  <si>
    <t>Reporte oportuno al SIAC del cambio del designado por parte de las áreas.
Agilidad en la aprobación de la respuesta, para continuar con su respectivo trámite.</t>
  </si>
  <si>
    <t>Eficiencia</t>
  </si>
  <si>
    <t>(No. de respuestas a requerimientos de la ciudadanía entregadas dentro de los términos en el periodo / No. total de requerimientos con respuesta definitiva en el periodo) *100</t>
  </si>
  <si>
    <t>Bogotá te escucha Sistema Distrital de quejas y soluciones - SDQS.</t>
  </si>
  <si>
    <t xml:space="preserve">Identificar en el reporte del SDQS, la hoja denominada "Indicadores de gestión":
1. Numerador: corresponde al valor de la columna "Gestión oportuna".
2. Denominador: corresponde al valor de la columna "Total general".
Nota: para el cálculo del indicador de la vigencia, tanto el numerador como el denominador corresponderán a la suma de todos los periodos. </t>
  </si>
  <si>
    <t>Porcentaje</t>
  </si>
  <si>
    <t>Reporte SDQS</t>
  </si>
  <si>
    <t>Trimestral</t>
  </si>
  <si>
    <t>Para el período reportado (enero), el quipo SIAC no contaba con la totalidad del talento humano para realizar las obligaciones asociadas al trámite de requerimientos ciudadanos, por lo que se priorizó la asignación de peticiones a las dependencias competentes de emitir respuesta, así como la remisión de alertas tempranas, a través de correo electrónico, a las dependencias con peticiones próximas a vencer como acción preventiva para la entrega oportuna de las respuestas. 
De igual manera, se continúa en contacto permanente con designados (as), a través del grupo de WhatsApp, para brindar soporte en tiempo real sobre las dudas respecto al trámite de las peticiones y operación de la plataforma Bogotá te escucha.</t>
  </si>
  <si>
    <t xml:space="preserve">11/03/2022:
No se generan observaciones respecto al análisis reportado para el seguimiento del indicador. </t>
  </si>
  <si>
    <r>
      <t xml:space="preserve">Durante el mes de febrero el equipo SIAC (componente trámite de requerimientos ciudadanos), en función del cumplimiento de la oportunidad en la entrega de respuestas a peticiones ciudadanas realizó las siguientes actividades:
• Coordinación en mesa de trabajo con la Secretaría General para definir acuerdos entre entidades que permitan el adecuado y oportuno direccionamiento de las peticiones ciudadanas entre el Distrito y la Nación, específicamente con el Instituto Colombiano de Bienestar Familiar -ICBF-. 
• Socialización vía mailing, al talento humano de la entidad de pieza comunicativa relacionada con el criterio de oportunidad recordando las tipologías de las peticiones y los tiempos de respuesta definidos por la Ley 1755 de 2015. 
• De igual manera, se continúa enviando alertas semanales a través de correos electrónicos, como acción preventiva para la entrega oportuna de las respuestas; así como el soporte permanente con designados (as), a través del grupo de WhatsApp, para aclarar dudas respecto al trámite de las peticiones y operación de la plataforma </t>
    </r>
    <r>
      <rPr>
        <i/>
        <sz val="9"/>
        <rFont val="Arial"/>
        <family val="2"/>
      </rPr>
      <t xml:space="preserve">Bogotá te escucha. </t>
    </r>
  </si>
  <si>
    <r>
      <t xml:space="preserve">Durante el  período reportado (1 de enero  a marzo 31 de 2022), el indicador  alcanzó un 97.11% respecto a la meta programada, es decir, de siete mil ochocientas treinta (7.830) peticiones ciudadanas gestionadas, siete mil seiscientas cuatro (7.604) se respondieron dentro de los términos legales.  
Las causas por las cuales no se  alcanzó  la meta del 100% son las siguientes: 
● Se continúan recibiendo un número considerable de peticiones ciudadanas a través del canal virtual (medio correo electrónico y Contáctenos), de competencia y no competencia de la SDIS.
● Cambios en el talento humano responsable de la emisión de respuestas a peticiones ciudadanas en los diferentes proyectos y servicios. 
● Represamiento de peticiones recibidas en trimestres anteriores, y respondidas en el período reportado, lo que influyó en la oportunidad del trámite por parte de las dependencias competentes.
●Cargue extemporáneo de respuestas a peticiones ciudadanas, en la plataforma </t>
    </r>
    <r>
      <rPr>
        <i/>
        <sz val="9"/>
        <rFont val="Arial"/>
        <family val="2"/>
      </rPr>
      <t>Bogotá Te Escucha</t>
    </r>
    <r>
      <rPr>
        <sz val="9"/>
        <rFont val="Arial"/>
        <family val="2"/>
      </rPr>
      <t>, aun cuando la entrega se realizó en los términos de ley, por lo cual, el SIAC continúa implementado el “Instrumento de verificación a respuestas a peticiones entregadas oportunas"; a fin de que las dependencias indiquen la fecha real en la que se emitió respuesta a la ciudadanía. 
Además, el equipo SIAC viene implementado estrategias de mejora a través de acciones de seguimiento,  que han incidido positivamente para que se mantenga un nivel de oportunidad mayor al 95%:  
●Trabajo articulado  con equipos de contingencia, tanto en el SIAC como en las Subdirecciones Locales y Técnicas con el fin de garantizar la oportunidad en las respuestas emitidas a la ciudadanía. 
●Seguimiento permanente a la entrega oportuna de las respuestas a las peticiones ciudadanas, a través del envío semanal de alertas tempranas (correos electrónicos) a las dependencias parametrizadas, con requerimientos próximos a vencer. 
●Soporte permanente (a través de WhatsApp) a los designados para la operación de Bogotá te escucha, sobre el trámite de peticiones ciudadanas en la entidad, y el uso eficiente de la plataforma. 
●Acompañamiento en mesas de trabajo con las dependencias que han sido reiterativas en la falta de oportunidad en la emisión de respuestas y adelantando procesos de inducción y reinducción, que se requieran (a los servidores, servidoras y contratistas de la entidad).
●Socialización  vía email  de una pieza  comunicativas sobre  tips de  oportunidad  acerca de los tiempos legales para el tramite de las peticiones.</t>
    </r>
  </si>
  <si>
    <t xml:space="preserve">08/04/2022:
No se generan observaciones respecto al análisis y evidencias reportados para el seguimiento del indicador. </t>
  </si>
  <si>
    <t>ATC-002</t>
  </si>
  <si>
    <t>Respuestas coherentes con los requerimientos realizados por la ciudadanía</t>
  </si>
  <si>
    <t>Determinar el nivel de  coherencia en las respuestas a los requerimientos de la ciudadanía.</t>
  </si>
  <si>
    <t>Conocimiento del tema por parte del designado para dar la respuesta. 
Tener claridad sobre los servicios sociales para dar respuesta a los requerimientos.</t>
  </si>
  <si>
    <t>Efectividad</t>
  </si>
  <si>
    <t>(No. de respuestas coherentes con los requerimientos de la ciudadanía (establecido por el aplicativo Epi-info) en el periodo / No. total de requerimientos de la muestra establecida por el aplicativo Epi-info, del periodo) * 100</t>
  </si>
  <si>
    <t>Bogotá te escucha Sistema Distrital de quejas y soluciones
Reporte estadístico del aplicativo Epi-info</t>
  </si>
  <si>
    <t xml:space="preserve">1. Identificar el número total de respuestas definitivas a requerimientos ciudadanos entregados mensualmente a la ciudadanía (tamaño de la población), las cuales se exportan del Sistema Distrital para la Gestión de Peticiones Ciudadanas – Bogotá te escucha-, SDQS.
2. Ingresar mensualmente al aplicativo Epi-info el número de requerimientos con respuesta definitiva para obtener el tamaño de la muestra a evaluar (la muestra es establecida según la fórmula* con un margen de confiabilidad del 90%, margen de error del 10% y una ocurrencia del 0,5; estos márgenes los establece el SIAC y serán constantes durante la vigencia).
3. Ingresar en hoja de Excel (macro) el tamaño de la muestra y el tamaño de la población para obtener aleatoriamente los requerimientos a evaluar.
4. Ubicar los requerimientos seleccionados en la base de datos exportada mensualmente de Bogotá te escucha -SDQS-, y descargar la respuesta definitiva para verificar el criterio de coherencia.
5.  Evaluar que la respuesta emitida corresponda a lo solicitado por el/la ciudadano/a.
6. Consolidar trimestralmente las bases de datos con respuestas y criterio de coherencia verificado durante el mes (la cual corresponde al denominador del indicador).
7.Si el dato arrojado (cumple -Sí) para el atributo de coherencia será el numerador del indicador.  
*Nota: para el cálculo del indicador de la vigencia, tanto el numerador como el denominador corresponderán a la suma de todos los periodos. 
*    
</t>
  </si>
  <si>
    <t>Reporte Epi-info</t>
  </si>
  <si>
    <t xml:space="preserve">En el mes de enero, el equipo del Servicio Integral de Atención a la Ciudadanía -SIAC (nivel central), realizó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t>
  </si>
  <si>
    <t xml:space="preserve">Durante el mes de febrero, el equipo del Servicio Integral de Atención a la Ciudadanía -SIAC (nivel central), realizó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Por otra parte, se socializó, vía mailing, al talento humano de la entidad pieza comunicativa relacionada con el criterio de claridad recordando aspectos clave a tener en cuenta en la emisión de respuestas a las peticiones ciudadanas. </t>
  </si>
  <si>
    <r>
      <t xml:space="preserve">Entre el 1 de enero y el 31 de marzo de 2022, el indicador alcanzó un 91% respecto a la meta programada.                                                                                                                                                                                               Al respecto, el equipo del Servicio Integral de Atención a la Ciudadanía -SIAC, realizó seguimiento al cumplimiento del criterio de coherencia a las respuestas a peticiones ciudadanas emitidas por la entidad, de un universo de siete mil ochocientos cincuenta y uno  (7.851) peticiones con respuesta definitiva , se tomó una muestra aleatoria (a través del aplicativo Epi-info) de ciento noventa y ocho (198), para analizar el cumplimiento de criterios de calidad (coherencia, claridad y calidez) de las cuales, nueve (9) hacen referencia a reconocimientos positivos, una (1) petición se cierra por desistimiento tácito, y siete (7)  peticiones se cerraron con el evento de cierre con respuesta definitiva, sin embargo, no tienen la respuesta formal cargada en el sistema de </t>
    </r>
    <r>
      <rPr>
        <i/>
        <sz val="9"/>
        <rFont val="Arial"/>
        <family val="2"/>
      </rPr>
      <t>Bogotá Te Escucha</t>
    </r>
    <r>
      <rPr>
        <sz val="9"/>
        <rFont val="Arial"/>
        <family val="2"/>
      </rPr>
      <t xml:space="preserve"> o se utilizaron documentos  que no permiten realizar el análisis por lo tanto no aplican.                                                                                                                                             
En este orden de ideas, se verifica el cumplimiento a ciento ochenta y un (181) respuestas, encontrando que todas cumplen  el criterio de coherencia, sin embargo, siete (7) respuestas no cumplen con el criterio de calidez. 
Como estrategia de mejora el equipo SIAC realizo durante este periodo las siguientes acciones: 
● Memorando interno  informando a las áreas responsables sobre los hallazgos encontrados en el análisis realizado aportando alternativas de mejora (tips de lenguaje claro, claves para la redacción, entre otros) para cumplir con los criterios de calidad. 
● Soporte permanente a los/as designados/as para la operación Sistema Distrital para la Gestión de Peticiones Ciudadanas (a través de WhatsApp) sobre el trámite de requerimientos ciudadanos, entre ellos, los criterios de calidad de las respuestas.                                                                                               
● Socialización vía e-mail  de una pieza comunicativa acerca de los de tips de lenguaje claro sobre el criterio de coherencia .
Con lo anterior, medir el criterio de coherencia en las respuestas a las peticiones ciudadanas permite definir acciones de mejora respecto a la calidad en la comunicación entre la ciudadanía y la SDIS; así como, en la credibilidad de esta en la gestión institucional.</t>
    </r>
  </si>
  <si>
    <t>ATC-7733-001</t>
  </si>
  <si>
    <t>Respuestas a requerimientos de Control Político entregadas oportunamente</t>
  </si>
  <si>
    <t xml:space="preserve">Determinar el nivel de cumplimiento en los tiempos de entrega de las respuestas proyectadas a los requerimientos (Proposiciones, Derechos de petición) allegados a la SDIS por el Concejo y el Congreso de la República. </t>
  </si>
  <si>
    <t xml:space="preserve">Cumplimiento por parte de las dependencias, de la remisión de los insumos para la consolidación y respuesta final del requerimiento, dentro de los tiempos establecidos </t>
  </si>
  <si>
    <t>(No. de respuestas a requerimientos del Concejo y el Congreso de la República entregadas dentro de los términos en el periodo / No. Total de requerimientos del Concejo y el Congreso de la República cuyo tiempo de respuesta vence en el periodo) *100</t>
  </si>
  <si>
    <t>Archivo físico y registros digitales.
Matriz de seguimiento.</t>
  </si>
  <si>
    <t xml:space="preserve">Identificar en la matriz de seguimiento:
1. Cantidad total de requerimientos cuyos términos vencen en el periodo (denominador)
2. De ese total, la cantidad de respuestas realizadas en los términos (numerador).
Nota: para el cálculo del indicador de la vigencia, tanto el numerador como el denominador corresponderán a la suma de todos los periodos. </t>
  </si>
  <si>
    <t>Matriz de seguimiento</t>
  </si>
  <si>
    <t>Mensual</t>
  </si>
  <si>
    <t>Para el mes de enero el indicador presenta un resultado del 86%, el cual corresponde a 36 respuestas a requerimientos y proposiciones entregados dentro de los términos legales, de un total de 42 requerimientos y proposiciones cuyos tiempos de respuesta vencían en el período.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Ahora bien, con el fin de cumplir con la respuesta en términos los requerimientos recibidos, el equipo de Direccionamiento Político emite alertas a las áreas a través de la remisión de una matriz que permite evidenciar a las dependencias el estado de los requerimientos y si la remisión de insumos está en oportunidad o fuera de plazo. En consecuencia, se emiten alertas tempranas para mitigar el riesgo de incumplimiento de respuesta en los términos de tiempo correspondientes.
El conjunto de acciones de control contribuyó al seguimiento y gestión efectiva de los requerimientos.</t>
  </si>
  <si>
    <t xml:space="preserve">11/03/2022:
No se generan observaciones respecto al análisis y evidencias reportados para el seguimiento del indicador. </t>
  </si>
  <si>
    <t xml:space="preserve">Para el mes de febrero el indicador presenta un resultado del 93%, el cual corresponde a 64 respuestas a requerimientos y proposiciones entregados dentro de los términos legales, de un total de 69 requerimientos y proposiciones cuyos tiempos de respuesta vencían en el período.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El conjunto de acciones de control contribuyó al seguimiento y gestión efectiva de los requerimientos.
</t>
  </si>
  <si>
    <t>Para el mes de marzo el indicador presenta un resultado del 98%, el cual corresponde a 65 respuestas a requerimientos y proposiciones entregados dentro de los términos legales, de un total de 66 requerimientos y proposiciones cuyos tiempos de respuesta vencían en el período.
Es de anotar que el retraso en la respuesta, obedece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El conjunto de acciones de control contribuyó al seguimiento y gestión efectiva de los requerimientos.</t>
  </si>
  <si>
    <t>ATC-7733-002</t>
  </si>
  <si>
    <t>Respuestas a solicitudes de conceptos a proyectos y acuerdos de Ley entregadas oportunamente</t>
  </si>
  <si>
    <t>Determinar el nivel de cumplimiento en los tiempos de entrega de los conceptos a proyectos de Acuerdo y de Ley.</t>
  </si>
  <si>
    <t xml:space="preserve">Cumplimiento por parte de las dependencias, de la remisión de los insumos para la consolidación y respuesta final de la solicitud de conceptos a proyectos y acuerdos de ley, dentro de los tiempos establecidos </t>
  </si>
  <si>
    <t>(No. de respuestas a solicitudes de conceptos a proyectos y acuerdos de ley entregadas dentro de  los términos en el periodo / No. total de solicitudes de conceptos a proyectos y acuerdos de ley cuyo tiempo de respuesta vence en el periodo) *100</t>
  </si>
  <si>
    <t>Archivo físico y registros digitales
Matriz de seguimiento</t>
  </si>
  <si>
    <t xml:space="preserve">En el mes de enero, se realizó la revisión, direccionamiento y consolidación de las solicitudes de concepto a los Proyectos de Acuerdo, de conformidad con el procedimiento establecido en el Equipo de Direccionamiento Político.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Finalmente,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
</t>
  </si>
  <si>
    <t>En el mes de febrero, se realizó la revisión, direccionamiento y consolidación de las solicitudes de concepto a los Proyectos de Acuerdo, de conformidad con el procedimiento establecido en el Equipo de Direccionamiento Político.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Finalmente,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</si>
  <si>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 xml:space="preserve">El indicador para el trimestre de enero, febrero y marzo, presentó un resultado del 8%, dadas las siguientes circunstancias:
Para el primer trimestre del año 2022, la Secretaría Distrital de Gobierno solicitó el concepto de 25 proyectos de acuerdo, sin embargo, 16 de los proyectos de acuerdo fueron archivados teniendo en cuenta la clausura de sesiones ordinarias del Concejo de Bogotá, como se indica en la comunicación remitida por correo electrónico (30 de marzo) por parte de la Coordinación de Asuntos Normativos de la Secretaría Distrital de Gobierno, quien señaló que “En respuesta a tu consulta, los proyectos de acuerdo radicados en las ordinarias del febrero fueron archivados”.
Por otra parte, los conceptos a los proyectos de acuerdo que se reportan vencidos, corresponden a la entrega de insumos por fuera de los tiempos establecidos por parte de las áreas de la Entidad, afectando la cadena de revisión y por consiguiente la entrega oportuna de los conceptos.
Finalmente, respecto del concepto al proyecto de ley, se indica que está pendiente la mesa de trabajo con los sectores coordinadores para establecer el procedimiento con la nueva legislatura.
Con el fin de continuar con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
</t>
  </si>
  <si>
    <t>08/04/2022:
Se recomienda revisar la ejecución de este indicador toda vez que el porcentaje de cumplimiento es demasiado bajo para este trimestre si se tiene en cuenta que la meta es del 100%. Respecto a las evidencias no se generan observaciones.</t>
  </si>
  <si>
    <t>AC-001</t>
  </si>
  <si>
    <t>Circular N° 013 del 28/04/2021</t>
  </si>
  <si>
    <t>Cumplimiento del Plan Anual de Auditoría</t>
  </si>
  <si>
    <t>Controlar el cumplimiento del plan anual de auditorias, con el fin de asegurar la ejecución de los roles asignados a  la oficina de control interno.</t>
  </si>
  <si>
    <t>Ejecución de las actividades aprobadas por el Comité Institucional de Coordinación del Sistema de Control Interno</t>
  </si>
  <si>
    <t>(No. de actividades ejecutadas en el trimestre / No. de actividades programadas para el trimestre) *100</t>
  </si>
  <si>
    <t>Plan Anual de Auditorias</t>
  </si>
  <si>
    <t>1. Identificar el número de actividades finalizadas en el trimestre objeto de medición, de acuerdo con lo establecido en el plan anual de auditorias de la vigencia
2.  Identificar el número de actividades programadas para finalizar en el trimestre objeto de medición, de acuerdo con lo establecido en el plan anual de auditorias de la vigencia.
3. Comparar las actividades ejecutadas con las programadas para el trimestre objeto de medición, de acuerdo con lo establecido en el plan anual de auditorias de la vigencia.
Nota: el resultado del indicar al final de la vigencia será acumulado, es decir se suma el cumplimiento de cada trimestre.</t>
  </si>
  <si>
    <t>1. Plan anual de Auditorias.
2. Informes de Auditoria.
3. Informes de Seguimiento.
4. Actas de Comité Institucional de Coordinación del Sistema de Control Interno
5. Actas internas de reunión.</t>
  </si>
  <si>
    <t>Sin información</t>
  </si>
  <si>
    <t xml:space="preserve">Porcentaje </t>
  </si>
  <si>
    <r>
      <t xml:space="preserve">Se realizaron las actividades establecidas en el Plan Anual de Auditoría, cumpliendo al 100% lo programado para el mes de enero de 2022. </t>
    </r>
    <r>
      <rPr>
        <u/>
        <sz val="9"/>
        <rFont val="Arial"/>
        <family val="2"/>
      </rPr>
      <t xml:space="preserve">
Observación:</t>
    </r>
    <r>
      <rPr>
        <sz val="9"/>
        <rFont val="Arial"/>
        <family val="2"/>
      </rPr>
      <t xml:space="preserve"> Se precisa que, el análisis presentado para este mes no refleja el mismo nivel de detalle reportado en la vigencia 2021, es decir que no es comparable, debido al cambio de metodología impartido por la nueva jefe de la Oficina de Control Interno para realizar el seguimiento al Plan Anual de Auditoría para el 2022.</t>
    </r>
  </si>
  <si>
    <t>18/03/2022. No se generan observaciones o recomendaciones respecto al análisis presentado en el seguimiento al indicador de gestión.</t>
  </si>
  <si>
    <r>
      <t xml:space="preserve">Se realizaron las actividades establecidas en el Plan Anual de Auditoría, cumpliendo al 100% lo programado para el mes de febrero de 2022. </t>
    </r>
    <r>
      <rPr>
        <u/>
        <sz val="9"/>
        <rFont val="Arial"/>
        <family val="2"/>
      </rPr>
      <t xml:space="preserve">
Observación:</t>
    </r>
    <r>
      <rPr>
        <sz val="9"/>
        <rFont val="Arial"/>
        <family val="2"/>
      </rPr>
      <t xml:space="preserve"> Se precisa que, el análisis presentado para este mes, no refleja el mismo nivel de detalle reportado en la vigencia 2021, debido a la nueva metodología para realizar el seguimiento al Plan Anual de Auditoría para el 2022, tal como se mencionó en el análisis mensual de enero.
Actualmente, se esta trabajando en una propuesta de nuevos indicadores que permitan monitorear el cumplimiento del Plan Anual de Auditoría en el marco de los roles de la Oficina de Control Interno. </t>
    </r>
  </si>
  <si>
    <r>
      <t xml:space="preserve">Se realizaron las actividades establecidas en el Plan Anual de Auditoría, cumpliendo al 100% lo programado para el mes de marzo de 2022. </t>
    </r>
    <r>
      <rPr>
        <u/>
        <sz val="9"/>
        <rFont val="Arial"/>
        <family val="2"/>
      </rPr>
      <t xml:space="preserve">
Observación:</t>
    </r>
    <r>
      <rPr>
        <sz val="9"/>
        <rFont val="Arial"/>
        <family val="2"/>
      </rPr>
      <t xml:space="preserve"> Se precisa que, el análisis presentado para este mes, no refleja el mismo nivel de detalle reportado en la vigencia 2021, debido a la nueva metodología para realizar el seguimiento al Plan Anual de Auditoría para el 2022, tal como se mencionó en el análisis mensual de enero y febrero.
El 06/04/2022 se remitió comunicación interna Rad: I2022012141, a la Subdirección de Diseño, Evaluación y Sistematización, solicitando la  derogación de este indicador y la creación de 5 indicadores de gestión, que permitirán monitorear el cumplimiento de las actividades del Plan Anual de Auditoría, con el fin de asegurar la ejecución de las funciones y competencias de la Oficina de Control Interno..</t>
    </r>
  </si>
  <si>
    <t>09/04/2022. No se generan observaciones o recomendaciones respecto al análisis presentado en el seguimiento al indicador de gestión.</t>
  </si>
  <si>
    <t>CE-001</t>
  </si>
  <si>
    <t>Circular 013 - 28/04/2021</t>
  </si>
  <si>
    <t>Clientes internos satisfechos con la atención de la Oficina Asesora de Comunicaciones</t>
  </si>
  <si>
    <t>Identificar el nivel de satisfacción de las dependencias de la SDIS respecto a la gestión adelantada para dar respuesta a las solicitudes realizadas a la Oficina Asesora de Comunicaciones.</t>
  </si>
  <si>
    <t>Calidad y oportunidad de mejora en la atención de solicitudes recibidas por la Oficina Asesora de Comunicaciones.</t>
  </si>
  <si>
    <t>Eficacia</t>
  </si>
  <si>
    <t>(No. de clientes internos satisfechos en el periodo / No. de clientes internos encuestados en el periodo) * 100</t>
  </si>
  <si>
    <t xml:space="preserve">Encuesta </t>
  </si>
  <si>
    <t xml:space="preserve">Se realiza el envío masivo de la encuesta a los correos institucionales invitando a los servidores a calificar la gestión de la OAC. La encuesta es tabulada y analizada por el coordinador de comunicación interna de la OAC. </t>
  </si>
  <si>
    <t xml:space="preserve">Tabulación de la encuesta </t>
  </si>
  <si>
    <t>Semestral</t>
  </si>
  <si>
    <t>Con base en los datos obtenidos mediante la aplicación de la encuesta de satisfacción aplicada en la vigencia inmediatamente anterior; en el mes de enero se analizó y generó  cambios  en preguntas  esto con el fin de aterrizar varios aspectos susceptibles a evaluar, medir y mejorar.</t>
  </si>
  <si>
    <t>11/03/2022
No se generan observaciones ni recomendaciones para el periodo.</t>
  </si>
  <si>
    <t xml:space="preserve">La Oficina Asesora de Comunicaciones  elevó mediante las herramientas de comunicación Yammer , compay communicator y mensajería instantánea, la invitación de diligenciamiento de la encuentra de satisfacción ,esto con el  fin  de medir  el impacto, la utilidad y la satisfacción en cada punto de contacto a lo largo de la gestión de las solicitudes allegadas por parte de las dependencias  de la SDIS,  garantizando  de esta manera establecer líneas base para medir el rendimiento y mejoras en el proceso  de comunicación estratégica.
Es importante resaltar que la encuesta  no se aplicó durante el mes de enero ya que la entidad  se encontraba en el proceso de ingreso y posesión  de la totalidad de sus colaboradores y no se obtenía la captación y  número de respuestas esperadas.  
</t>
  </si>
  <si>
    <t xml:space="preserve">Durante el primer trimestre de la vigencia 2022  se han recibido 129 encuestas diligenciadas  las cuales fueron  remitidas  mediante las herramientas de comunicación Yammer , compay garantizar  la base para medir el rendimiento y mejoras en el proceso  de comunicación estratégica con las respuestas emitidas por las dependencias demandantes de los servicios  de la Oficina Asesora de Comunicaciones .
Es importante resaltar, que se realizó un primer envió de encuestas solicitando la opinión de los servicios prestados durante los meses de enero y febrero  con la finalidad de obtener datos  cualitativos para estos meses que permitan tomar medidas acertadas para el servicio prestado  por la OAC ,
Igualmente, para marzo se remitió la encuesta para adquirir datos en el respectivo mes. </t>
  </si>
  <si>
    <t>18/04/2022
No se generan observaciones  para el periodo.
Se reitera la necesidad de actualización de los indicadores del proceso para la vigencia 2022.</t>
  </si>
  <si>
    <t>Debido a que el indicador es semestral, para el reporte con corte a marzo no se genera gráfica.</t>
  </si>
  <si>
    <t xml:space="preserve">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 </t>
  </si>
  <si>
    <t>CE-002</t>
  </si>
  <si>
    <t>Registros positivos de la entidad en medios de comunicación.</t>
  </si>
  <si>
    <t xml:space="preserve">Monitorear en los medios de comunicación el impacto de las noticias o información publicada sobre la gestión de la entidad. </t>
  </si>
  <si>
    <t>Noticias positivas en medios de comunicación relacionadas con la SDIS</t>
  </si>
  <si>
    <t>(No. de notas positivas en medios de comunicación acerca de la SDIS monitoreados en el periodo / No. total de notas sobre la SDIS en medios de comunicación monitoreados en el periodo) * 100</t>
  </si>
  <si>
    <t>Empresa de monitoreo</t>
  </si>
  <si>
    <t>Identificar en el informe mensual de monitoreo el registro de menciones o apariciones de la entidad en medios y verificar el número de notas positivas y/o neutras.</t>
  </si>
  <si>
    <t>Informe mensual de monitoreo de medios</t>
  </si>
  <si>
    <t xml:space="preserve">Durante el mes de enero la Oficina Asesora de Comunicaciones mediante el uso de la metodología de monitoreo de medios y clasificación del material noticioso (menciones y/o apariciones) inició el seguimiento y reporte de las notas positivas, negativas y neutras de las que la Secretaría Distrital de Integración Social fue objeto.
Mediante este monitoreo la OAC busca obtener un panorama cuanti-cualitativo en el impacto entre la ciudadanía y las políticas públicas sociales y servicios, mediante los cuales la entidad propende por la protección de las diferencias étnicas, culturas, condiciones y orientaciones de cada ciudadano y territorio.   
</t>
  </si>
  <si>
    <t xml:space="preserve">Durante el mes de febrero, la Oficina Asesora de Comunicaciones realizó el segundo reporte anual de  monitoreo de medios y clasificación del material noticioso.
Es importante resaltar que el  volumen  de menciones   es de noticias informativas para nuestra población de interés. 
</t>
  </si>
  <si>
    <t>11/03/2022
El análisis cualitativo está igual al de enero, de hecho se menciona Enero en la redacción. Por lo que se sugiere verificar y ajustar.
15/03/2022
No se generan observaciones ni recomendaciones adicionales para el periodo.</t>
  </si>
  <si>
    <t xml:space="preserve">Durante el primer trimestre de la vigencia  2022 se obtuvo los siguientes datos :  Enero se presentaron 77 Noticias neutras , Febrero 64 Noticias Neutras  y Marzo 32 Noticias Neutras, 37 Positivas y 7 negativas. Para un total de 217 noticias monitoreadas. 
Por tanto, se remitió mediante correo electrónico el informe de monitoreo de medios a las áreas de las cuales provienen los servicios que se traducen en insumos noticioso, Con el fin de proveer insumos para mejora o sostenimiento de la calidad de dichos productos .
</t>
  </si>
  <si>
    <t>CE-003</t>
  </si>
  <si>
    <t>Noticias publicadas en la página web</t>
  </si>
  <si>
    <t>Identificar la cantidad de noticias publicadas en la página web institucional</t>
  </si>
  <si>
    <t xml:space="preserve">La divulgación de la información y gestión institucional en la página web </t>
  </si>
  <si>
    <t>(No.  De notas publicadas en la página web del periodo reportado/ sumatoria de notas publicadas en la pagina web de los periodos anteriores)*100</t>
  </si>
  <si>
    <t xml:space="preserve">Portal web institucional </t>
  </si>
  <si>
    <t>Verificar en la matriz one drive de indicadores de la OAC el registro mensual de las publicaciones en la web. El numerador es el dato correspondiente al mes del reporte y el denominador se obtiene de la suma de todos los meses anteriores al mes reportado.</t>
  </si>
  <si>
    <t xml:space="preserve">La página web y/o la matriz one drive de indicadores OAC </t>
  </si>
  <si>
    <t xml:space="preserve">Durante el mes de enero, la Oficina Asesora de Comunicaciones realizó la publicación de 15 notas asociadas a la divulgación de información de: Infancia y adolescencia, juventud, familia, discapacidad, LGBTI, adultez, alimentación, emergencia social y natural, vejez y noticias. 
Igualmente se realizaron 15 divulgaciones de documentos de la sección transparencia y notificaciones administrativas. 
Mediante estas publicaciones la OAC garantizó que la tanto los ciudadanos como los colaboradores de la SDIS conocieran la gestión de la entidad.
</t>
  </si>
  <si>
    <t xml:space="preserve">11/03/2022
No se generan observaciones ni recomendaciones para el periodo.
Se sugiere verificar la pertinencia del indicador para la vigencia 2022, debido a que los resultados obtenidos en vigencias anteriores superan el 100% de la meta establecida. </t>
  </si>
  <si>
    <t xml:space="preserve">Mediante  las publicaciones de notas informativas y divulgaciones  durante el mes de febrero la OAC garantizó  tanto  a los ciudadanos como a los colaboradores de la SDIS  la gestión de la entidad.
Es importante resaltar que durante el mes de febrero la Oficina Asesora de Comunicaciones publicó 62 notas asociadas a la divulgación de información de: Infancia y adolescencia, juventud, familia, discapacidad, LGBTI, adultez, alimentación, emergencia social y natural, vejez  y  30 divulgaciones  de documentos de la sección transparencia y notificaciones administrativas, denotando así  un ascenso  en la necesidad de divulgación de información de la entidad.
</t>
  </si>
  <si>
    <t xml:space="preserve">11/03/2022
El análisis cualitativo está igual al de enero, de hecho se menciona Enero en la redacción. Por lo que se sugiere verificar y ajustar.
Se sugiere verificar la pertinencia del indicador para la vigencia 2022, debido a que los resultados obtenidos en vigencias anteriores superan el 100% de la meta establecida. </t>
  </si>
  <si>
    <t>Para el mes de marzo se realizó la publicación de 150 notas informativas de la siguiente manera :60 boletines periodísticos y 90 Documentos publicados según solicitud de las dependencias de la SDIS. Garantizando de esta manera la información tanto a ciudadanos como funcionarios demandantes de los servicios de la Secretaria de Integración social.</t>
  </si>
  <si>
    <t>3. Transformar los servicios sociales de la SDIS con el fin de responder a los aspectos clave del Plan Distrital de Desarrollo como el Sistema Distrital de Cuidado, la Estrategia Territorial de Integración Social y el Ingreso Mínimo Garantizado.</t>
  </si>
  <si>
    <t>DIS-003</t>
  </si>
  <si>
    <t>Circular No 007 del 28/02/2022</t>
  </si>
  <si>
    <t>Cumplimiento de las actividades a desarrollar para la construcción de la política de calidad de los servicios sociales de la SDIS.</t>
  </si>
  <si>
    <t xml:space="preserve">.
Cumplir con las actividades definidas para la construcción de la Política de calidad de los servicios sociales de la Secretaría Distrital de Integración Social, con el fin de garantizar la prestación de los servicios con calidad, la satisfacción de la ciudadanía y el uso eficiente de los recursos. </t>
  </si>
  <si>
    <t xml:space="preserve">Que exista coordinación y articulación para el diseño de la Política entre  la Dirección de Análisis y Diseño Estratégico - DADE, la Oficina Asesora Jurídica, y las áreas técnicas a cargo de los servicios sociales. 
</t>
  </si>
  <si>
    <t>(No. de actividades realizadas para la expedición de la Política de Calidad de los servicios sociales de la Secretaría Distrital de Integración Social en el periodo
/(No. de actividades programadas para la expedición de la Política de calidad de  los servicios sociales de la  Secretaría Distrital de Integración Social en el periodo )*100</t>
  </si>
  <si>
    <t>Actas de reunión.
Cronograma de actividades.</t>
  </si>
  <si>
    <t xml:space="preserve">El numerador corresponde al número de actividades realizadas para la expedición de la Política de calidad de los servicios sociales de la Secretaría Distrital de Integración Social en el periodo del reporte, a partir de las actas presentadas.
El denominador corresponde al número de actividades programadas en el período para expedición de la Política de calidad de los servicios sociales de la Secretaría Distrital de Integración Social, producto del cronograma definido.
Nota 1: el resultado del indicador de la vigencia se calculará sumando los resultados de cada período.
</t>
  </si>
  <si>
    <t>Registro de actividades programadas y  realizadas (archivo en Excel).
Actas de realización de actividades.
Cronograma de actividades.</t>
  </si>
  <si>
    <t>No aplica</t>
  </si>
  <si>
    <t xml:space="preserve">En el mes de enero se avanzó en la elaboración del cronograma, el cual determina las actividades, productos, responsables y los tiempos definidos para su desarrollo para así dar cumplimiento a lo establecido para la presente vigencia.   </t>
  </si>
  <si>
    <t xml:space="preserve">En el mes de febrero se avanzó con la actividad  "Identificación por servicio junto con sus modalidades en referentes de calidad para la prestación de los servicios sociales, estándares de calidad u otra figura contemplada en el mapa de procesos". </t>
  </si>
  <si>
    <t>De acuerdo con el cronograma definido para la formulación de la Política de calidad de los servicios sociales de la SDIS, en marzo de 2022, se avanzó con la actividad  "Diseño de Propuesta Borrador  Resolución de la Política de Calidad para los  servicios sociales de la SDIS", dando así cumplimiento a lo establecido.</t>
  </si>
  <si>
    <t xml:space="preserve">08/04/2022:
No se generan observaciones respecto al análisis reportado para el seguimiento del indicador. </t>
  </si>
  <si>
    <t xml:space="preserve">Gestión ambiental </t>
  </si>
  <si>
    <t>GA-001</t>
  </si>
  <si>
    <t>Circular No. 007 del 28/02/2022</t>
  </si>
  <si>
    <t>Unidades operativas con medición del nivel de implementación de los lineamientos ambientales institucionales.</t>
  </si>
  <si>
    <t>Establecer el porcentaje de unidades operativas a las que se les realiza la medición de implementación de lineamientos ambientales institucionales.</t>
  </si>
  <si>
    <t>Atención oportuna por parte de las unidades operativas a los responsables de desarrollar la medición de la implementación de los lineamientos ambientales institucionales de conformidad a la programación establecida.  
Actualización constante de la programación de intervenciones ambientales de conformidad a la dinámica de la entidad y factores externos que modifiquen la disponibilidad de la unidades operativas para el desarrollo de la intervención.</t>
  </si>
  <si>
    <t xml:space="preserve">(No. de unidades operativas con medición del nivel de implementación de los lineamientos ambientales institucionales / No. total de unidades operativas bajo inventario en el periodo ) * 100  </t>
  </si>
  <si>
    <t>* Lista y acta de asistencia de la intervención (medición del nivel de implementación de los lineamientos ambientales institucionales)
* Programación de unidades operativas a intervenir ambientalmente</t>
  </si>
  <si>
    <t>Numerador: Sumar las unidades operativas programadas con soportes de intervención ambiental (medición del nivel de implementación de los lineamientos ambientales institucionales) acumuladas.
Denominador: Se tomará el numero de unidades operativas del último inventario del periodo.
Nota: La tendencia del indicador es creciente en el año, por lo cual el resultado de la vigencia corresponderá a la medición del ultimo periodo.</t>
  </si>
  <si>
    <t>Acta de intervención con su respectiva lista de asistencia
Base de excel con la programación del periodo.</t>
  </si>
  <si>
    <t>Dando cumplimiento a las metas ambientales establecidas por la entidad para el presente año desde la Dirección Corporativa - Equipo de Gestión Ambiental, se adelantó durante este mes la consolidación de las acciones de planeación ambiental que se requieren para el cumplimiento de dichas metas.
Por lo anterior, se logró establecer la metodología para adelantar las intervenciones ambientales presenciales en las unidades operativas y administrativas de la Secretaría Distrital de Integración Social - SDIS por parte  del equipo de gestión ambiental y los referentes ambientales técnicos, garantizando la medición del nivel de implementación de los lineamientos ambientales institucionales y la normatividad ambiental vigente.</t>
  </si>
  <si>
    <t>10/03/2022
No se generan observaciones o recomendaciones respecto al análisis presentado en el seguimiento al indicador de gestión.</t>
  </si>
  <si>
    <t>Para este mes se logró cumplir con las intervenciones ambientales programadas de manera presencial, de tal forma que los referentes ambientales de las subdirecciones técnicas y gestores ambientales locales del Equipo de Gestión Ambiental adelantaron el acompañamiento, seguimiento, verificación, control y reporte del cumplimento de los lineamientos ambientales junto con los responsables ambientales en cada unidad operativa y/o administrativa, consolidando el porcentaje de implementación ambiental de cada unidad visitada y mejorando las condiciones ambientales institucionales.</t>
  </si>
  <si>
    <t>Durante el primer trimestre desde la Dirección de Gestión Corporativa - Equipo de Gestión Ambiental se realizaron y aprobaron un  total de 184 intervenciones ambientales a unidades operativas, las cuales fueron programadas y se encuentran distribuidas de la siguiente manera: en el mes de febrero 64 intervenciones ambientales y en el mes de marzo 120 intervenciones ambientales, teniendo como consolidado en el trimestre  un total de 184 intervenciones de las 727 unidades operativas activas al corte de este reporte. Estas visitas de evaluación y seguimiento del cumplimiento de los requisitos y lineamientos  ambientales, fueron adelantadas por los referentes ambientales técnicos y gestores ambientales locales de la entidad.
Estas intervenciones ambientales se encuentran territorializadas por localidades de la siguiente manera:
Total trimestre: Antonio Nariño 2, Barrios Unidos 2, Bosa 17, Chapinero 9, Ciudad Bolívar 3, Engativá 9, Fontibón 6, Fuera de Bogotá 10, Kennedy 15, La Candelaria 2, Los Mártires 4, Puente Aranda 7, Rafael Uribe Uribe 11, San Cristóbal 14, Santa Fé 16, Suba 29, Teusaquillo 2, Tunjuelito 13, Usaquén 9, Usme 4.
Evidencias: se tiene una carpeta para cada mes, en donde se encuentra los 184 archivos en pdf con las actas de intervención ambiental para cada unidad operativa intervenida (matriz de intervención) y la lista de asistencia de intervención. Adicionalmente se remite matriz con la consolidación de las intervenciones realizadas con la fechas y matriz con el inventario con corte a marzo con la cantidad de unidades operativas activas.</t>
  </si>
  <si>
    <t>12/04/2022
No se generan observaciones o recomendaciones respecto al análisis presentado en el seguimiento al indicador de gestión.</t>
  </si>
  <si>
    <t xml:space="preserve">  </t>
  </si>
  <si>
    <t xml:space="preserve">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 </t>
  </si>
  <si>
    <t>GPS-001</t>
  </si>
  <si>
    <t>Seguimiento a la ejecución de las políticas públicas sociales que lidera la Secretaría Distrital de Integración Social</t>
  </si>
  <si>
    <t>Verificar el seguimiento a la  implementación de las políticas públicas sociales lideradas por la Secretaría Distrital de Integración Social (infancia y adolescencia,  familias, envejecimiento y vejez, adultez, habitabilidad en calle y juventud) a través del informe semestral</t>
  </si>
  <si>
    <t>Seguimiento a las Subdirecciones Técnicas Poblacionales en la implementación de las políticas públicas sociales a cargo de la Secretaría Distrital de Integración Social</t>
  </si>
  <si>
    <t>(Número de informes entregados / Número de políticas lideradas por la entidad) * 100</t>
  </si>
  <si>
    <t>Diligenciamiento total del formato Informe de seguimiento y autocontrol de las políticas públicas sociales (FOR-GPS-004)</t>
  </si>
  <si>
    <t>Para obtener el numerador se suma semestralmente  el número de informes presentados oportunamente en el formato establecido
El denominador corresponde a las seis (6) políticas que lidera la entidad
El cumplimiento de la meta corresponde a 6 informes semestrales, es decir uno por cada política pública liderada por la entidad.
Nota: el resultado al final de la vigencia es acumulado.</t>
  </si>
  <si>
    <t>Formato Informe de seguimiento y autocontrol de las políticas públicas sociales (FOR-GPS-004) diligenciado</t>
  </si>
  <si>
    <r>
      <t xml:space="preserve">El equipo de política del proceso, se encuentra realizando la oficialización del formato Informe de seguimiento y autocontrol de las políticas públicas sociales ante el Sistema de Gestión.  
</t>
    </r>
    <r>
      <rPr>
        <strike/>
        <sz val="9"/>
        <rFont val="Arial"/>
        <family val="2"/>
      </rPr>
      <t xml:space="preserve">
</t>
    </r>
    <r>
      <rPr>
        <sz val="9"/>
        <rFont val="Arial"/>
        <family val="2"/>
      </rPr>
      <t>Este formato permitirá consolidar información de manera homogénea y periódica de los avances de las políticas públicas lideradas por la entidad.</t>
    </r>
  </si>
  <si>
    <t>10/03/2022 Se recomienda brindar un análisis estratégico de la gestión realizada.
14/03/2022 Verificar ajustes y complementar.
15/03/2022 No se generan observaciones respecto al análisis reportado para el seguimiento del indicador.</t>
  </si>
  <si>
    <t>Se realiza primera reunión ampliada del equipo de política (18 de febrero) donde participaron las Subdirecciones Técnicas, Dirección de Análisis y Diseño Estratégico, Dirección Poblacional y Subsecretaría, allí se define el plan de trabajo y se brindan orientaciones para la implementación de las políticas durante la vigencia 2022.  
Se proyecta memorando I2022006792 para la solicitud de oficialización del formato de informe Seguimiento y autocontrol, el cual permitirá registrar avances y realizar el seguimiento semestral a las políticas públicas lideradas por la entidad.</t>
  </si>
  <si>
    <t>10/03/2022 No se generan observaciones respecto al análisis reportado para el seguimiento del indicador.</t>
  </si>
  <si>
    <r>
      <rPr>
        <sz val="9"/>
        <color indexed="10"/>
        <rFont val="Arial"/>
        <family val="2"/>
      </rPr>
      <t xml:space="preserve">
</t>
    </r>
    <r>
      <rPr>
        <sz val="9"/>
        <color indexed="8"/>
        <rFont val="Arial"/>
        <family val="2"/>
      </rPr>
      <t xml:space="preserve">
La Dirección Poblacional junto con la Subsecretaría y la Dirección de Análisis y Diseño Estratégico realizaron la revisión de los informes cualitativos de seguimiento vigencia 2021, de las Políticas Públicas que lidera la entidad, los cuales fueron remitidos a la Secretaria Distrital de Planeación, para su respectiva retroalimentación. 
Actualmente el procedimiento de elaboración de informes y formato de informe de seguimiento y autocontrol se encuentran en ajustes, de acuerdo a  las observaciones y retroalimentación de la Subsecretaría.</t>
    </r>
    <r>
      <rPr>
        <sz val="9"/>
        <rFont val="Arial"/>
        <family val="2"/>
      </rPr>
      <t xml:space="preserve">
</t>
    </r>
  </si>
  <si>
    <t>08/04/2022 Se recomienda verificar el análisis reportado ya que no es clara la relación del primer párrafo con el indicador, así mismo, no se identifica que paso con la oficialización del formato reportado en los anteriores meses.
13/04/2022 Se recomienda complementar el análisis con el fin d indicar que gestión se ha realizado para cumplir con el indicador y su meta.
18/04/2022 10/03/2022 No se generan más observaciones respecto al análisis reportado para el seguimiento del indicador.</t>
  </si>
  <si>
    <t>GEC-001</t>
  </si>
  <si>
    <t>Circular N° 013 del 28/04/2020</t>
  </si>
  <si>
    <t xml:space="preserve">Solicitud de liquidaciones de contratos tramitadas </t>
  </si>
  <si>
    <t>Determinar el número de liquidaciones tramitadas de contratos, convenios y terminaciones anticipadas en el periodo, gestionadas por el equipo de Liquidaciones para la firma de la Asesora del Despacho delegada. En las liquidaciones las partes establecen las condiciones jurídicas, técnicas y financieras, que le pongan  fin al negocio jurídico, respetando las condiciones contractuales pactadas y cumpliendo a cabalidad con los principios generales que rigen el estatuto de contratación para la administración pública.</t>
  </si>
  <si>
    <t>Radicación para tramite de liquidación por fuera de los términos legales y con la documentación pertinente, de acuerdo a lo estipulado en el artículo 60 de la Ley 80 de 1993, modificado por el artículo 217 del Decreto Nacional 019 del 2012 y el artículo 11 de la Ley 1150 del 2007.</t>
  </si>
  <si>
    <t>(No. de solicitudes de liquidaciones tramitadas en el periodo / No. de solicitudes de liquidaciones radicadas en el período) * 100</t>
  </si>
  <si>
    <t xml:space="preserve">Base consolidada de liquidaciones </t>
  </si>
  <si>
    <t>Tomar el número de solicitudes de liquidaciones y terminaciones anticipadas tramitadas por el equipo de liquidaciones en el periodo, del 1 al 30 de cada mes y dividirlo en el número de solicitudes radiadas en el periodo, del 20 al 20 de cada mes.
Nota: el resultado del indicar al final de la vigencia será acumulado.</t>
  </si>
  <si>
    <t>Base consolidada de liquidaciones con el resumen de la gestión realizada</t>
  </si>
  <si>
    <t xml:space="preserve">Para enero del 2022 los supervisores e interventores, radicaron ante el grupo de liquidaciones 30 solicitudes de liquidaciones de contratos y 8 terminaciones anticipadas, para un total de 38 solicitudes de trámite liquidatorio, de las cuales se tramitaron en el mes de enero 30, con un cumplimiento de un 79%.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</si>
  <si>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15/03/2022 No se generan observaciones respecto al análisis presentado en el seguimiento al indicador de gestión. Se deja la siguiente recomendación: se debe adelantar todas las acciones pertinentes para dar cumplimiento a la meta propuesta.
Por favor revisar ortografía antes de enviar el reporte.</t>
  </si>
  <si>
    <t xml:space="preserve">Para febrero los supervisores e interventores, radicaron ante el grupo de liquidaciones 29 solicitudes de liquidaciones de contratos y 5 terminaciones anticipadas, para un total de 34 solicitudes de trámite liquidatorio, de las cuales se tramitaron en el mes de febrero 27, con un cumplimiento de un 79%.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</si>
  <si>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 xml:space="preserve">Para marzo los supervisores e interventores, radicaron ante el grupo de liquidaciones  83 solicitudes de liquidaciones de contratos y 8 terminaciones anticipadas, para un total de 91 solicitudes de trámite liquidatorio, de las cuales se tramitaron en el mes de marzo 70, con un cumplimiento de un 77%.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</si>
  <si>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19/04/2022 No se generan observaciones respecto al análisis presentado en el seguimiento al indicador de gestión. Se deja la siguiente recomendación: se debe adelantar todas las acciones pertinentes para dar cumplimiento a la meta propuesta.</t>
  </si>
  <si>
    <t>GEC-002</t>
  </si>
  <si>
    <t>Solicitudes de modificaciones tramitadas</t>
  </si>
  <si>
    <t>Establecer el porcentaje  de solicitudes de modificaciones contractuales tramitadas en la Subdirección de Contratación, frente a las solicitudes radicadas.</t>
  </si>
  <si>
    <t xml:space="preserve"> Administración del contrato</t>
  </si>
  <si>
    <t>(No. de modificaciones de contratos tramitadas dentro del término (10 días hábiles desde la fecha de entrega de la solicitud de modificación en la Subdirección de Contratación) / No. total de solicitudes de modificación de contratos radicadas) * 100</t>
  </si>
  <si>
    <t>seguimiento de modificaciones Contractuales</t>
  </si>
  <si>
    <t>Se toman las modificaciones tramitadas y se divide sobre las modificaciones radicadas por 100.
Nota: el resultado del indicar al final de la vigencia será acumulado.</t>
  </si>
  <si>
    <t>Registro de seguimiento a las modificaciones contractuales</t>
  </si>
  <si>
    <t xml:space="preserve">Para el mes de enero del 2022, el estado de las solicitudes de modificaciones contractuales radicadas se da de la siguiente manera: de un total 243 solicitudes de modificaciones de contratos radicadas, se tramitaron dentro del término 228 para un resultado de 94%, las 15 restantes se devolvieron por solicitud del área técnica o porque se enviaron ya vencidas y se debían rechazar. </t>
  </si>
  <si>
    <t xml:space="preserve">Para el mes de febrero del 2022, el estado de las solicitudes de modificaciones contractuales radicadas se da de la siguiente manera: de un total 357 solicitudes de modificaciones de contratos radicadas, se tramitaron dentro del término 343 para un resultado de 96%, las 14 restantes se devolvieron por solicitud del área técnica o porque se enviaron ya vencidas y se debían rechazar. </t>
  </si>
  <si>
    <t xml:space="preserve">Para el mes de marzo del 2022, el estado de las solicitudes de modificaciones contractuales radicadas se da de la siguiente manera: de un total 104 solicitudes de modificaciones de contratos radicadas, se tramitaron dentro del término 92 para un resultado de 88%, las 14 restantes se devolvieron por solicitud del área técnica o porque se enviaron ya vencidas y se debían rechazar. </t>
  </si>
  <si>
    <t>GEC-003</t>
  </si>
  <si>
    <t>Cumplimiento de procesos radicados</t>
  </si>
  <si>
    <t>Establecer el nivel de cumplimiento de los procesos radicados por las diferentes áreas de la entidad, frente a los contratos avalados por la Subdirección de Contratación para que las áreas técnicas aprueben e inicien su ejecución contractual.</t>
  </si>
  <si>
    <t>Radicación de los procesos contractuales formulados en Plan Anual de Adquisiciones que cuenten con los lineamientos establecidos en el Manual de contratación y supervisión y el documento interno de trabajo (Cartilla ABC de contratación)</t>
  </si>
  <si>
    <t>(No. de contratos radicados en la Subdirección de Contratación / No. de contratos gestionados y avalados por la Subdirección de Contratación en el mes) * 100</t>
  </si>
  <si>
    <t>Registro obtenido de matriz de contratación.</t>
  </si>
  <si>
    <t>Se toma el numero de los contratos radicados por las diferentes áreas y registrados en la matriz de contratación en el periodo del 1 al 30 de cada mes y se divide por el número de contratos gestionados y avalados por la Subdirección de Contratación, para que las áreas técnicas aprueben e inicien la ejecución contractual del 20 al 20 de cada mes.
Nota: el resultado del indicar al final de la vigencia será acumulado.</t>
  </si>
  <si>
    <t xml:space="preserve">Base de datos mensual </t>
  </si>
  <si>
    <t xml:space="preserve">Para el mes de enero del 2022 y de acuerdo con los cambios que ha tenido la modernización de la contratación, se radicaron un total de 2.595 contratos de prestación de recurso humano, para este mes se tramitaron 1.551 contratos, dando un cumplimiento del 54% en el indicador.  El resto de contratos quedaron para el mes de febrero, dado que no se alcanzo a sacar el registro presupuestal.
</t>
  </si>
  <si>
    <t xml:space="preserve">
Para el mes de febrero no se recibió radicación de contratos de prestación de servicios, dado que de acuerdo a la Ley de garantías de 996 del 2005. circular 100-006 del 2021, por lo anterior solo se reportar los contratos que se encontraban pendientes de registro presupuestal que fueron un total de 326 registros presupuestales, los 718 restantes son procesos contractuales a los cuales no se le ha dado inicio a la ejecución.</t>
  </si>
  <si>
    <t>15/03/2022 tengo la siguiente observación frente al análisis presentando en el seguimiento: según lo descrito en el análisis de enero quedaron pendientes (1.044 contratos) para hacer seguimiento en el mes de febrero. Siendo así la programación para este mes debe ser 1.044 y lo ejecutado 326. Por favor justificar porque no se ejecutaron los demás contratos y cuál va ser el plan de acción para lograr el cumplimiento de la meta.
17/03/2022 no tengo ninguna otra observación y/o recomendación frente al análisis presentado en el seguimiento.</t>
  </si>
  <si>
    <t xml:space="preserve">
Para el mes de marzo no se recibió radicación de contratos de prestación de servicios, de acuerdo a la Ley de garantías de 996 del 2005. Circular 100-006 del 2021. Por lo anterior este indicado se reporta en 0.</t>
  </si>
  <si>
    <t>19/04/2022 No se generan observaciones respecto al análisis presentado en el seguimiento al indicador de gestión. Se deja la siguiente recomendación: se debe adelantar todas las acciones pertinentes para dar cumplimiento a la meta propuesta ya que actualmente se encuentra en un rezago de 18 puntos por debajo de la meta (70%) .</t>
  </si>
  <si>
    <t>GIF-7565-001</t>
  </si>
  <si>
    <t>Circular No. 007 del 28/03/2022</t>
  </si>
  <si>
    <t>Construcción y reforzamiento y/o restitución de equipamientos.</t>
  </si>
  <si>
    <t>Determinar el número de obras construidas, reforzadas y/o restituidas en relación con los predios administrados por la Secretaría Distrital de Integración Social, para garantizar la prestación de los servicios sociales.</t>
  </si>
  <si>
    <t>Gestión predial, asignación de recursos, desarrollo de estudios y diseños completos, obtención de Licencias de construcción, Gestión precontractual (Contratos adjudicados y legalizados), cumplimiento de protocolos de bioseguridad en respuesta a situaciones de emergencia social y sanitaria, así como el seguimiento adecuado.</t>
  </si>
  <si>
    <t>(No. de proyectos construidos, reforzados y/o restituidos/ No. de proyectos programados para construir, reforzar y/o restituir) *100</t>
  </si>
  <si>
    <t>Plan de acción proyecto estratégico 7565 - Subdirección de Plantas Físicas.</t>
  </si>
  <si>
    <t>El indicador se mide con respecto a los proyectos de obra nueva, reforzamiento y/o restitución terminados, de la programación anual de la meta.
La magnitud programada para la vigencia 2022, será de 1 proyecto de reforzamiento estructural y/o restitución y 1 proyecto de obra nueva</t>
  </si>
  <si>
    <t>Informes mensuales o semanales de interventoría o supervisión o acta de terminación.</t>
  </si>
  <si>
    <t>Durante la vigencia se proyecta la terminación de 2 proyectos de obra, 1 en modalidad de obra nueva y 1 en modalidad de reforzamiento estructural, al cierre del mes de enero presenta el siguiente avance:
Obra nueva:
CD SAN DAVID. Según el reporte semanal No 53 entregado por la interventoría, a corte del 23 de enero de 2022, el proyecto presenta un avance programado del 79,59% y un avance ejecutado del 82,01%, lo cual evidencia un adelanto del 2,41%. Se suscribe un modificatorio el 26 de enero de 2022 ampliando el plazo del contrato de obra y de interventoría por treinta y nueve (39) días con fecha de terminación 5 de marzo de 2022. 
Obra de reforzamiento estructural y/o restitución:
El contrato se encuentra en fase 1 de ejecución, que corresponde a la revisión y  ajuste de los estudios y diseños y presenta un avance de 76,9%. Es importante resaltar que, el avance aquí mencionado corresponde a la primera etapa del proyecto, no obstante, el avance con respecto a la totalidad del proyecto corresponde a 27,5%.</t>
  </si>
  <si>
    <t>15/03/2022 No se generan observaciones respecto al análisis reportado para el seguimiento del indicador.</t>
  </si>
  <si>
    <t>Durante la vigencia se proyecta la terminación de 2 proyectos de obra, 1 en Modalidad de obra nueva y 1 en modalidad de reforzamiento estructural, al cierre del mes de febrero presenta el siguiente avance:
OBRA NUEVA:
CD SAN DAVID. Según el reporte semanal No 58 con corte del 27 de febrero de 2022,  el proyecto presenta un avance físico programado de 87,60% contra un avance físico ejecutado del 85,33%.Avanza en acabados interiores y de fachada.
OBRA DE REFORZAMIENTO ESTRUCTURAL Y/O RESTITUCIÓN:
Se adelanta la ejecución de la etapa 1 del proyecto, que corresponde a la revisión y actualización de Estudios y Diseños, de la cual al cierre del periodo presenta una ejecución programada del 94,2% contra un porcentaje ejecutado de 91,5%, del total del contrato corresponde a un avance programado del 33,64%, con respecto a un avance ejecutado del 32,67%. A la fecha se ha adelantado la revisión de los diseños arquitectónicos, estructurales, hidrosanitario y eléctrico. Para iniciar la etapa 2 de construcción el contratista debe presentar los ajustes respondiente a las observaciones realizadas por la interventoría en los diferentes componentes, el ajuste del presupuesto y la actualización de la licencia de construcción.</t>
  </si>
  <si>
    <t>Durante la vigencia se proyecta la terminación de dos proyectos de obra, 1 en Modalidad de obra nueva y 1 en modalidad de reforzamiento estructural, al cierre del mes de febrero presenta el siguiente avance:
OBRA NUEVA:
CD SAN DAVID  MARZO DE 2022:  De acuerdo con el informe semanal No 62 entregado por la Interventoría a corte del 28 de marzo de 2022, el proyecto presenta un avance programado del 98,46% y un avance ejecutado del 90,31%, se evidencia un atraso del 8,15%, que corresponde consecución de piedra muñeca para la culminación de la fachada, trámites de conexiones definitivas de servicios públicos y lluvias presentadas en el sector. La Interventoría solicitó plan de contingencia para subsanar el atraso presentado que fue avalado el 22 de marzo de 2022.
OBRA DE REFORZAMIENTO ESTRUCTURAL Y/O RESTITUCIÓN:
CD CAMPO VERDE:
MARZO DE 2022: De acuerdo con el informe semanal No 21 entregado por la Interventoría,  a corte del 27 de marzo de 2022 el proyecto presenta un avance programado del 100% y un ejecutado del 97%, se evidencia un atraso del 3%, que corresponde a la revisión del componente de presupuesto, especificaciones técnicas y análisis de precios unitarios, documentos que están siendo revisados por la Interventoría para dar su respectivo aval. El 28 de marzo de 2022 se realizó la entrega del predio al Consorcio Divina Providencia Actual constructor responsable de la obra,  para el inicio de la Etapa 2 de construcción.</t>
  </si>
  <si>
    <t>11/04/2022 No se generan observaciones respecto al análisis reportado para el seguimiento del indicador.</t>
  </si>
  <si>
    <t>GIF-7565-002</t>
  </si>
  <si>
    <t>Nivel de cumplimiento de seguridad y salubridad de los inmuebles administrados por la SDIS.</t>
  </si>
  <si>
    <t>Determinar el nivel de cumplimiento de seguridad y salubridad de los inmuebles administrados por la Secretaría Distrital de integración Social.</t>
  </si>
  <si>
    <t>Asignación de recursos, cumplimiento de protocolos de bioseguridad en respuesta a situaciones de emergencia social y sanitaria y seguimiento adecuado.</t>
  </si>
  <si>
    <t>(No. de equipamientos con intervenciones de mantenimiento / Total de equipamientos de la Secretaría Distrital de Integración Social) *100</t>
  </si>
  <si>
    <t>Base de datos de mantenimiento.</t>
  </si>
  <si>
    <t>El indicador se mide con respecto a las intervenciones terminadas en modalidad de reparaciones locativas, optimización de infraestructura o realizadas por personal técnico de la subdirección de plantas físicas, con respecto al total de equipamientos administrados por la SDIS, que para la vigencia 2022 será de 498 equipamientos, y su meta de ejecución será al menos el 60%.
Para calcular el avance del indicador se realizará con el último reporte de la vigencia.</t>
  </si>
  <si>
    <t>Anual</t>
  </si>
  <si>
    <t>En el marco del Plan de Desarrollo " Un nuevo contrato social y ambiental para el siglo XXI", la Secretaría Distrital de Integración Social, intervino 48  equipamientos de la SDIS durante el mes de enero, en modalidad de mantenimiento preventivo o correctivo para garantizar una atención de calidad a la ciudadanía</t>
  </si>
  <si>
    <t>En el marco del Plan de Desarrollo " Un nuevo contrato social y ambiental para el siglo XXI", la Secretaría Distrital de Integración Social, intervino 76  equipamientos de la SDIS durante el mes de enero, en modalidad de mantenimiento preventivo o correctivo para garantizar una atención de calidad a la ciudadanía</t>
  </si>
  <si>
    <t>En el marco del Plan de Desarrollo " Un nuevo contrato social y ambiental para el siglo XXI", la Secretaría Distrital de Integración Social, intervino 62 equipamientos de la SDIS durante el mes de marzo, en modalidad de mantenimiento preventivo o correctivo para garantizar una atención de calidad a la ciudadanía</t>
  </si>
  <si>
    <t>Debido a que el indicador es anual, para el reporte con corte a marzo no se genera gráfica.</t>
  </si>
  <si>
    <t>Gestión de soporte y mantenimiento tecnológico</t>
  </si>
  <si>
    <t>SMT-001</t>
  </si>
  <si>
    <t>Circular No. 010 del 31/03/2022</t>
  </si>
  <si>
    <t>Satisfacción de los usuarios de la mesa de servicio.</t>
  </si>
  <si>
    <t>Calcular el porcentaje de satisfacción de los usuarios de la mesa de servicio  a través de la calificación otorgada en la herramienta Aranda (calificaciones entre 4 y 5), respecto a la meta porcentual establecida para el periodo, con el fin de evaluar la satisfacción de los usuarios de los servicios tecnológicos</t>
  </si>
  <si>
    <t xml:space="preserve">Solución efectiva y oportuna de los casos de la mesa de servicio </t>
  </si>
  <si>
    <t>Porcentaje de casos de mesa  de servicio calificados en la herramienta Aranda como excelente o bueno (puntajes entre 4 y 5) / Meta porcentual de satisfacción de los usuarios de la mesa de servicio para el periodo</t>
  </si>
  <si>
    <t>Reporte en Excel de la herramienta "Aranda" generada el  día 5 hábil de cada mes</t>
  </si>
  <si>
    <t>1. Identificar en el reporte mensual de la herramienta Aranda Query Manager, la cantidad de casos de mesa de servicio calificados como excelente o bueno (entre 4 y 5)  en el periodo.
2.  Identificar en el reporte mensual de la herramienta Aranda Query Manager, la cantidad de casos de mesa de servicio calificados en el periodo
3. Comparar el número de casos calificados como excelente o bueno, con el total de casos calificados.
4. Comparar el porcentaje anterior, con la meta porcentual de satisfacción de los usuarios de la mesa de servicio para el periodo</t>
  </si>
  <si>
    <t>Reporte en Excel de la herramienta  "Aranda"</t>
  </si>
  <si>
    <t xml:space="preserve">Al cierre del 31 de enero de 2022, los tickets en estado SOLUCIONADO fueron 56 y los tickets en estado CERRADO fueron 5.468 para un total de 5.524 tickets gestionados de manera efectiva, de los 5.960 casos totales (No se tienen en cuenta 58 casos en estado ANULADO. Sin embargo, 47 casos fueron anulados por falta de información, debido a que no se recibió la información completa por parte de los usuarios, en estos casos se realizo gestión por parte de los analistas MDS, se realizo seguimiento durante 3 días hábiles y se estableció comunicación con los usuarios, pero no se obtuvo respuesta). Adicional, se evidencia en los resultados que comparados con el mes anterior ingresaron 1.885 casos de más debido a la coyuntura de creación y activación de usuarios.
De los casos gestionados, los usuarios contestaron 1.295 encuestas de satisfacción, correspondiente al 23% de los casos gestionados. En 1.139 de las encuestas, la calificación del usuario sobre la satisfacción del servicio de la Mesa tuvo puntajes promedio de 4 a 5, es decir, BUENO o EXCELENTE (primer nivel 745 de 814 es decir un 92% de satisfacción y segundo nivel 394 de 481 es decir un 82% de satisfacción), obteniendo como resultado general un 88% de satisfacción de usuarios en estas calificaciones, que comparado con la meta del 90%, nos arroja un cumplimiento del indicador en un 98%. </t>
  </si>
  <si>
    <t>14/03/2022 No se generan observaciones respecto al análisis presentado en el seguimiento al indicador de gestión. Se deja la siguiente recomendación: adelantar las acciones pertinentes para lograr el cumplimiento con respecto a la meta propuesta.</t>
  </si>
  <si>
    <t>Al cierre del 28 de febrero de 2022, los tickets en estado SOLUCIONADO fueron 85 y los tickets en estado CERRADO fueron 6.225 para un total de 6.310 tickets gestionados de manera efectiva, de los 6.809 casos totales (No se tienen en cuenta 51 casos en estado ANULADO. 
De los casos gestionados, los usuarios contestaron 1.783 encuestas de satisfacción, correspondiente al 28% de los casos gestionados. En 1.490 de las encuestas, la calificación del usuario sobre la satisfacción del servicio de la Mesa tuvo puntajes promedio de 4 a 5, es decir, BUENO o EXCELENTE, obteniendo como resultado general un 84% de satisfacción de usuarios en estas calificaciones, que comparado con la meta del 90%, nos arroja un cumplimiento del indicador en un 93%.</t>
  </si>
  <si>
    <t xml:space="preserve">Al cierre del 31 de marzo de 2022, los tickets en estado SOLUCIONADO fueron 494 y los tickets en estado CERRADO fueron 4.876 para un total de 5.370 tickets gestionados de manera efectiva, de los 5.797 casos totales (No se tienen en cuenta 32 casos en estado ANULADO.
De los casos gestionados, los usuarios contestaron 1.675 encuestas de satisfacción, correspondiente al 31% de los casos gestionados. En 1.461 de las encuestas, la calificación del usuario sobre la satisfacción del servicio de la Mesa tuvo puntajes promedio de 4 a 5, es decir, BUENO o EXCELENTE, obteniendo como resultado general un 87% de satisfacción de usuarios en estas calificaciones, que comparado con la meta del 90%, nos arroja un cumplimiento del indicador en un 97%. </t>
  </si>
  <si>
    <t>19/04/2021 No se generan observaciones y/o recomendaciones respecto al análisis presentado en el seguimiento al indicador de gestión.</t>
  </si>
  <si>
    <t>SMT-7741-002</t>
  </si>
  <si>
    <t>Circular No. 005 del 11/02/2022</t>
  </si>
  <si>
    <t>Casos gestionados a través de la mesa de servicios tecnológicos</t>
  </si>
  <si>
    <t>Calcular el porcentaje de casos recibidos por la mesa de servicios en un periodo de tiempo que fueron atendidos por la Subdirección de Investigación e Información, respecto a la meta porcentual establecida para el periodo, con el fin de medir la efectividad en la solución de las solicitudes de servicios tecnológicos por parte de la Subdirección de Investigación e Información.</t>
  </si>
  <si>
    <t>Gestión efectiva de los casos de la mesa de servicio tecnológica</t>
  </si>
  <si>
    <t xml:space="preserve">(Porcentaje de casos recibidos en mesa de servicio en el periodo, que se encuentren atendidos / Meta porcentual de atención de casos para el periodo) </t>
  </si>
  <si>
    <t>1. Identificar en el reporte mensual de la herramienta Aranda Query Manager, la cantidad de casos abiertos en el periodo que se encuentren en estado "solucionado" o estado "cerrado" 2.  Identificar en el reporte mensual de la herramienta Aranda Query Manager, la cantidad de casos abiertos en mesa de servicio en el periodo 3. Comparar el número de casos gestionados  (en estado "solucionado" o estado "cerrado")  con el total de casos recibidos en el periodo. 4. Comparar el porcentaje anterior, con la meta porcentual de atención de casos definida para el periodo.1. Extraer  de la herramienta Aranda Query Manager, un reporte  de los casos creados en el mes anterior
2. Identificar en el reporte mensual los casos creados cuyo especialista no pertenezca a la Subdirección de Investigación e Información
3. Identificar en el reporte mensual los casos creados  que se encuentren en estado "anulado"
4. Crear un reporte depurado del número de casos del periodo, eliminando del reporte mensual extraído de la herramienta Aranda Query Manager (punto 1) los casos que no fueron asignados a la Subdirección de Investigación e Información (punto 2) así como los casos en estado "anulado" (punto 3) 
5. Identificar en el reporte mensual  depurado (punto 4)  la cantidad de casos creados que fueron gestionados (casos se encuentren en estado "solucionado" o en estado "cerrado")
 6. Dividir el número de casos gestionados  (punto 5) sobre el número depurado de casos creados en el periodo (punto 4). 
7. Dividir el porcentaje anterior (punto 6), con la meta porcentual de gestión de casos definida para el mes.</t>
  </si>
  <si>
    <t>Reporte en Excel de la herramienta  "Aranda" sobre los casos de la Mesa de servicios tecnológicos creados en el mes de medición.</t>
  </si>
  <si>
    <t xml:space="preserve">Al cierre del 31 de enero de 2022, los tickets en estado SOLUCIONADO fueron 56 y los tickets en estado CERRADO fueron 5.468 para un total de 5.524 tickets gestionados de manera efectiva, de los 5.960 casos totales (No se tienen en cuenta 58 casos en estado ANULADO, de los cuales 47  fueron anulados por falta de información). Con lo cual el resultado de atención fue de 93%, que comparado con la meta del 95% se logra un cumplimiento del 98% de lo planeado. En comparación con el mes de diciembre 2021 se evidencia un aumento de 1.885 casos relacionados con la coyuntura de creación y activación de usuarios.
Durante el mes, 362 casos quedaron en estado SUSPENDIDO, los cuales 347 pertenecen a primer nivel (283 por falta de licencia de correo, 33 por repuestos),11 a segundo nivel de infraestructura y 4  a segundo nivel desarrollo.
59 casos quedaron  en estado EN PROCESO, de los cuales 5 pertenecen a primer nivel, 4 a segundo nivel de infraestructura, 1 a segundo nivel de desarrollo, 49 al proveedor Gran Imagen (impresoras).
14 casos quedaron en estado REGISTRADO, de los cuales 8 pertenecen a primer nivel, 1 a segundo nivel infraestructura y 5 a proveedor Gran Imagen (impresoras).
1 caso quedo  en estado DESAPROBADO, el cual pertenece a primer nivel.
La mayoría de los casos se relacionaron con Directorio Activo (2.226), Sirbe (519),  IOPS (511), AZ Digital (458), Seven (424), Información de usuario (369), Correo (212), Laser (198), Equipo Completo (144), Celular (111) y Focalización (108). </t>
  </si>
  <si>
    <t xml:space="preserve">Al cierre del 28 de febrero de 2022, los tickets en estado SOLUCIONADO fueron 85 y los tickets en estado CERRADO fueron 6.225 para un total de 6.310 tickets gestionados de manera efectiva, de los 6.809 casos totales (No se tienen en cuenta 51 casos en estado ANULADO). Obteniendo como resultado de atención un 93%, que comparado con la meta del 95% se logra un cumplimiento del 98% de lo planeado. 
Durante el mes, 359 casos quedaron en estado SUSPENDIDO, los cuales 336 pertenecen a primer nivel (222 por falta de licencia de correo, 53 por repuestos entre otros),17 a segundo nivel de infraestructura y 6  a segundo nivel desarrollo y servicios.
118 casos quedaron  en estado EN PROCESO, de los cuales 11 pertenecen a primer nivel, 3 a segundo nivel de infraestructura, 2 a segundo nivel desarrollo y  servicios, 102 al proveedor Gran Imagen (impresoras).
13 casos quedaron en estado REGISTRADO, de los cuales 11 pertenecen a primer nivel, 1 a segundo nivel infraestructura y 1 segundo nivel desarrollo y  servicios.
8 caso quedo  en estado DESAPROBADO, el cual pertenece 1 a primer nivel, 1 a segundo nivel desarrollo, 6 al proveedor Gran Imagen (impresoras).
1 caso quedo  en estado PENDIENTE el cual pertenece a segundo nivel infraestructura.
 La mayoría de los casos se relacionaron con Directorio Activo (1.970), IOPS (864), Sirbe (764), Información de usuario (504), AZ Digital (495), Seven (395), Equipo Completo (358),  Laser (304),Correo (252), CPU (133) y Focalización (106). </t>
  </si>
  <si>
    <t xml:space="preserve">Al cierre del 31 de marzo de 2022, los tickets en estado SOLUCIONADO fueron 494 y los tickets en estado CERRADO fueron 4.876 para un total de 5.370 tickets gestionados de manera efectiva, de los 5.797 casos totales (No se tienen en cuenta 32 casos en estado ANULADO. Obteniendo como resultado de atención un 93%, que comparado con la meta del 95% se logra un cumplimiento del 98% de lo planeado. 
Durante el mes, 252 casos quedaron en estado SUSPENDIDO, los cuales 197 pertenecen a primer nivel (109 por falta de licencia de correo, 65 por repuestos, entre otros),50 a segundo nivel de infraestructura y 5 a segundo nivel desarrollo y servicios.
96 casos quedaron  en estado EN PROCESO, de los cuales 3 pertenecen a primer nivel, 9 a segundo nivel de infraestructura, 10 a segundo nivel desarrollo y  servicios, 74 al proveedor Gran Imagen (impresoras).
26 casos quedaron en estado REGISTRADO, de los cuales 17 pertenecen a primer nivel, 4 a segundo nivel infraestructura, 3 segundo nivel desarrollo y  servicios y 2 al proveedor Gran Imagen (impresoras).
21 casos quedaron  en estado DESAPROBADO, el cual pertenece 1 a segundo nivel infraestructura, 12 a segundo nivel desarrollo y 8 al proveedor Gran Imagen (impresoras).
La mayoría de los casos se relacionaron con Directorio Activo (1.224), IOPS (726), Sirbe (684), AZ Digital (410),  Focalización (394), Seven (351), Laser (326), Equipo Completo (317), Información de usuario (253), Correo (251) y CPU (136). </t>
  </si>
  <si>
    <t>07/04/2022 No se generan observaciones respecto al análisis presentado en el seguimiento al indicador de gestión. Se deja la siguiente recomendación: adelantar las acciones pertinentes para lograr el cumplimiento con respecto a la meta propuesta.</t>
  </si>
  <si>
    <t>4.Adelantar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</si>
  <si>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TH-001</t>
  </si>
  <si>
    <t>Circular No. 010 del 31/03/2022.</t>
  </si>
  <si>
    <t>Disminución de la brecha de conocimiento mediante las jornadas de capacitación</t>
  </si>
  <si>
    <t>Monitorear el comportamiento de la brecha generada entre el conocimiento existente y el esperado, con la implementación del plan institucional de capacitación PIC</t>
  </si>
  <si>
    <t>Aplicación oportuna del test pre y post por parte de los capacitadores</t>
  </si>
  <si>
    <t>(número de personas que superaron la calificación inicial de evaluación pre / número de personas que diligenciaron la evaluación pre y post)100.</t>
  </si>
  <si>
    <t xml:space="preserve">Formatos de evaluación pre y post diligenciado
</t>
  </si>
  <si>
    <t>Primero registrar para cada servidor participante, el valor de la evaluación pre test y luego registrar el valor de la evaluación post test, posteriormente calcular del 100% de las personas que diligenciaron la evaluación pre y post test, cuántos incrementaron su calificación.</t>
  </si>
  <si>
    <t>Base de datos con resultados de evaluaciones Pre y Post test con el porcentaje de incremento individual que contenga el número de personas que alcanzaron superar la brecha</t>
  </si>
  <si>
    <t>Durante el mes de enero se construyó, revisó y adoptó el Plan Institucional de Capacitación para la vigencia 2022</t>
  </si>
  <si>
    <t>15/03/2022
No se generan observaciones ni recomendaciones para el periodo.</t>
  </si>
  <si>
    <t>Durante este mes no se llevaron a cabo actividades de capacitación a las que se les aplique la medición de cierre de brecha, teniendo en cuenta que solo se realizó la inducción institucional al personal nuevo en la entidad y no contempla la aplicación de esta medición.</t>
  </si>
  <si>
    <t>Durante el mes de marzo se dio inicio a los diplomados en ejecución del Plan Institucional de Capacitación, los cuales tienen una duración de 100 horas y contarán con la medición de cierre de brecha una vez finalizadas las horas proyectadas, lo cual se estima que se de en el mes de junio. 
Igualmente, para el tema de redacción y ortografía, que dio inicio durante este mismo mes, una vez finalicen las 12 horas de formación para todos los grupos, se realizará la medición, lo cual se estima que finalice en el mes de abril.</t>
  </si>
  <si>
    <t>18/04/2022
No se generan observaciones ni recomendaciones para el periodo.</t>
  </si>
  <si>
    <t>Debido a que el indicador inicia su medición en el primer semestre de la vigencia, para el reporte con corte a marzo no se genera gráfica.</t>
  </si>
  <si>
    <t>TH-002</t>
  </si>
  <si>
    <t>Medición del nivel de satisfacción de los funcionarios frente a las actividades para el bienestar</t>
  </si>
  <si>
    <t>Establecer el nivel de satisfacción de los funcionarios frente a las actividades del plan de bienestar</t>
  </si>
  <si>
    <t xml:space="preserve">Diligenciamiento oportuno de encuestas de satisfacción </t>
  </si>
  <si>
    <t>(Número total de personas con nivel  de satisfacción excelente en el periodo + número total de personas con nivel de satisfacción bueno en el periodo)  / (Número total de personas encuestadas en el periodo según la muestra)*100</t>
  </si>
  <si>
    <t>Encuestas diligenciadas</t>
  </si>
  <si>
    <r>
      <t xml:space="preserve">Medir  las actividades ejecutadas del plan de bienestar el grado de satisfacción sobre una muestra de funcionarios participantes. Calcular la suma del número de personas que contestaron la encuesta como "excelente" y "bueno" y sumar sus resultados . El resultado anterior se relaciona con el número de personas encuestadas, según la muestra. 
</t>
    </r>
    <r>
      <rPr>
        <b/>
        <u/>
        <sz val="11"/>
        <rFont val="Arial"/>
        <family val="2"/>
      </rPr>
      <t/>
    </r>
  </si>
  <si>
    <t xml:space="preserve">Una Matriz de encuestas tabuladas de satisfacción </t>
  </si>
  <si>
    <t xml:space="preserve">Durante el mes de enero se elaboró, revisó y aprobó el Plan Anual de Bienestar e Incentivos vigencia 2022, y fue publicado en la página web de la entidad. </t>
  </si>
  <si>
    <t>Durante el mes de febrero se llevaron a cabo 15 actividades programadas en el marco de la ejecución del Plan Anual de Bienestar, 12 de ellas relacionadas con los grupos de Coro, Danza y Teatro, 1 actividad de envío de tarjetas de cumpleaños  y 2 actividades a las que se les aplicó la encuesta de satisfacción así: 
1). Charla Pre pensionados sobre “traslado de fondo”, para esta actividad 32 personas respondieron la encuesta de satisfacción y la percepción de impacto positivo en la calidad de vida laboral y personal, de esta actividad fue del 90,6%, mientras un 9,4% manifestó no percibir un impacto positivo en su calidad de vida laboral y/o personal asociado a la actividad. 
Entre los comentarios recibidos por parte de los asistentes se encuentran, conocimiento sobre régimen pensional, aclarar dudas respecto a las pensiones, toma informada de decisiones, y conocer beneficios, entre otros.
2). Desayuno de bienvenida como terminación del proceso de inducción institucional de los nuevos funcionarios y funcionarias que ingresaron en el marco de la Convocatoria Distrito IV, para esta actividad 232 personas contestaron la encuesta de satisfacción, el 99.6% percibe un impacto positivo en su calidad de vida, mientras un 0.4% manifiesta no percibir un impacto positivo en su calidad de vida laboral y/o personal.
Entre los comentarios recibidos por parte de los asistentes, la actividad contribuye a su aprendizaje, motivación, conocimiento, integración y sentido de pertenencia por la institución.</t>
  </si>
  <si>
    <t>De las 36 actividades desarrolladas durante el primer trimestre de 2022, con las cuales se impactaron 6.024 servidores (as), es importante precisar que se llevaron encuestas sobre 4 actividades, toda vez, que la mayoría de actividades se encuentran pendientes de cierre y consolidación de productos finales, con lo cual, aún no han sido aplicadas las encuestas de satisfacción en su totalidad. Las actividades a las cuales se les aplicó esta encuesta son: 2 dirigidas a pre-pensionados, 1 Ciclo de conferencias a Mujeres; y 1 a la bienvenida de los nuevos servidores de la Convocatoria Distrito IV.
A continuación el detalle:
1. Dos (2) Charlas Pre pensionados:
1.1 traslado de fondo: para esta actividad 32 personas respondieron la encuesta de satisfacción y la percepción de impacto positivo en la calidad de vida laboral y personal, de esta actividad fue del 90,6%, mientras un 9,4% manifestó no percibir un impacto positivo en su calidad de vida laboral y/o personal asociado a la actividad.  
1.2 Manejo del Tiempo Libre: para esta actividad, el 37.8% manifestó sentirse super feliz durante el encuentro, seguido de un 56.6 % que manifestó haberse sentido feliz durante el encuentro, un 4.4% que manifestó haberse sentido bien y un 2.2% manifestó haberse sentido mal (no se encuentran comentarios relacionados con esta percepción).
2. Desayuno de bienvenida como terminación del proceso de inducción institucional de los nuevos funcionarios y funcionarias que ingresaron en el marco de la Convocatoria Distrito IV, para esta actividad 232 personas contestaron la encuesta de satisfacción, el 99.6% percibe un impacto positivo en su calidad de vida, mientras un 0.4% manifiesta no percibir un impacto positivo en su calidad de vida laboral y/o personal. Entre los comentarios recibidos por parte de los asistentes, la actividad contribuye a su aprendizaje, motivación, conocimiento, integración y sentido de pertenencia por la institución. 
3. Ciclo de Conferencia “hablando de Mujeres y Feminismos”, de las 107 personas que respondieron la encuesta, el 38.3% manifestó sentirse super feliz durante el encuentro, seguido de un 42.1 % que manifiesta haberse sentido feliz durante el encuentro, un 15.9% que manifiesta haberse sentido bien, en porcentajes menores al 1% se manifiestan opiniones frente a la dinámica y contenido de la conferencia.</t>
  </si>
  <si>
    <t>18/04/2022
Ajustar dato cuantitativo y análisis cualitativo ya que según la evidencia, el número de personas que contestaron como satisfactorias las encuestas fueron 408.
Se sugiere aplicar las respectivas encuestas de satisfacción a la totalidad de las actividades desarrolladas y reportar los resultados obtenidos en el siguiente trimestre con el fin de asegurar el seguimiento a todas las actividades de bienestar que la entidad ha estado implementando.
18/04/2022
No se generan recomendaciones ni sugerencias adicionales para el periodo reportado.</t>
  </si>
  <si>
    <t>TH-007</t>
  </si>
  <si>
    <t xml:space="preserve">Cobertura del Plan de Bienestar e Incentivos </t>
  </si>
  <si>
    <t>Fomentar la participación de los servidores públicos de la entidad, en las actividades formuladas en el plan de bienestar e incentivos.</t>
  </si>
  <si>
    <t>Participación de los Servidores públicos de la Entidad</t>
  </si>
  <si>
    <t>Número de Servidores públicos participantes/ Número total de servidores públicos activos en el periodo.</t>
  </si>
  <si>
    <t>Listados de Asistencia y/o Documentos que sustenten la participación en la actividad</t>
  </si>
  <si>
    <t>Una Matriz con los nombres de los servidores y todas las actividades en las que participó, y cuando sean presenciales se tomarán los listados de asistencia y se relacionaran en la matriz.
Nota : Todas las participaciones en las diferentes actividades, de los servidores públicos, serán registradas en la Matriz, sin embargo para efectos de cobertura solo se tendrá en cuenta una participación por servidor durante la vigencia.</t>
  </si>
  <si>
    <t>Matriz de control de participación en actividades programadas de Bienestar (Documento No Controlado)</t>
  </si>
  <si>
    <t>Durante el mes de enero se elaboró, revisó y aprobó el Plan Anual de Bienestar e Incentivos vigencia 2022, y fue publicado en la página web de la entidad. 
No se cuenta con encuestas de satisfacción por tratarse de actividades de planeación.</t>
  </si>
  <si>
    <t xml:space="preserve">Durante el mes de febrero se llevaron a cabo 15 actividades programadas, con las cuales se impactó un total de 614 servidores en el marco de la ejecución del Plan Anual de Bienestar, así: 
Componente formativo: 
*Charla- Pre pensionados sobre “traslado de fondo”, a la cual asistieron 56 personas. 
*Desayuno de bienvenida como terminación del proceso de inducción institucional de los nuevos funcionarios y funcionarias que ingresaron en el marco de la Convocatoria Distrito IV, con una asistencia de 314 personas. 
Componente social: 
*Actividad de CORO: 4 sesiones, con una asistencia de 36 personas. 
*Actividad de DANZA: 4 sesiones, con una asistencia de 44 personas. 
*Actividad de TEATRO: 4 sesiones, con una asistencia de 29 personas. No se tiene la percepción de estas actividades (coro, danza y teatro), puesto que aun se encuentran en ejecución).               
*Tarjetas de cumpleaños: para el periodo que se reporta, fueron enviadas 135 tarjetas de cumpleaños  a funcionarios y funcionarias  </t>
  </si>
  <si>
    <t>Durante el primer trimestre de 2022 se llevaron a cabo 36 actividades, algunas de ellas programadas en el marco de la ejecución del Plan Anual de Bienestar 2021, y otras (cumpleaños y actividades a coste cero) programadas en el Plan Anual de Bienestar 2022. Dentro de las actividades desarrolladas, 13 de ellas fueron relacionadas con las sesiones de los talleres de Coro, Danza y Teatro, con un número de 116 personas; 8 actividades relacionadas con visitas de Tu Boleta para la redención de Bonos de navidad y Cumpleaños otorgados en el marco de la ejecución del Contrato 10428 de 2021 suscrito entre la SDIS y el Instituto Distrital de Artes (IDARTES), apoyando a 181 servidores y servidoras en la redención de los Bonos; 3 visitas por parte de compensar brindando asesoría en salud y Caja de Compensación a 30 personas en el Nivel Central; 3 actividades de envío de tarjetas de cumpleaños con las cuales se impactaron 449 a servidores y servidoras SDIS; 3 actividades en el marco del Ciclo de conferencias por la conmemoración del Día Internacional de la mujer a las que asistieron 167 personas; 2 actividades para prepensionados llegando a 101 personas de la SDIS con dicho perfil; 1 campaña en conmemoración del Día Internacional de la mujer con la que se llegó a 4.000 personas de la SDIS; 1 actividad relacionada con las Olimpiadas llegando a 650 personas; 1 actividad de bienvenida para los nuevos servidores que ingresaron en el marco del Plan Anual de Bienestar e Incentivos, al cual asistieron 314 personas.
Para el cálculo del indicador se tuvieron en cuenta las actividades en las que se impactaron a los servidores de planta durante el período reportado, para un total de 1105 y con una Planta definida de 2175 empleos para la Entidad, logramos un 51% de avance sobre la meta.</t>
  </si>
  <si>
    <t>18/04/2022
En la evidencia entregada  se indica un total de 6024 participantes y no se identifican las 1105 personas impactadas según lo reportado. Se debe tener en cuenta que en el soporte del indicador se debe poder verificar el numerador y denominador del indicador para el periodo reportado.
18/04/2022
No se generan recomendaciones ni sugerencias adicionales para el periodo reportado.</t>
  </si>
  <si>
    <t>TH-008</t>
  </si>
  <si>
    <t>Frecuencia de Accidentalidad</t>
  </si>
  <si>
    <t>Monitorear el  comportamiento de la accidentalidad, con el fin de implementar acciones de prevención y corrección de los agentes causantes.</t>
  </si>
  <si>
    <t>Reporte oportuno de accidentes de trabajo por parte de colaboradores</t>
  </si>
  <si>
    <t>(N° accidentes de trabajo del periodo / N° total de Colaboradores activos del periodo)* 100</t>
  </si>
  <si>
    <t>*Formato único de reportes de accidentes de trabajo
*Matriz Registros de accidentalidad 
* Base de datos ARL
* Bases de datos de funcionarios de planta y contratistas</t>
  </si>
  <si>
    <t>Determinar el número de accidentes presentados en un periodo,  en relación con el número total de los colaboradores activos de la entidad.
Nota: El límite para este indicador es 2.0% mensual, lo que significa que los valores superiores generan una alerta y los inferiores un buen desempeño.</t>
  </si>
  <si>
    <t>Base de datos de accidentalidad</t>
  </si>
  <si>
    <t>En el mes de Enero 2022 se presentaron 52 eventos,  los cuales han sido reportados a la ARL Positiva, de estos accidentes 35 fueron por causa del COVID-19 (prueba confirmada) que corresponde al 67% de los accidentes ocurridos en el mes, el otro 33% corresponden a accidentes ocurridos por Golpes, lesiones múltiples, violencia y torceduras.
Para un total de 10411 entre funcionarios de planta y contratistas la frecuencia de la accidentalidad fue de 0,5%
A fin de reducir la accidentalidad se realizaron las siguientes acciones:
* Se estableció el cronograma de inspecciones 2022  para todas las Unidades Operativas de la SDIS .
* Se realizaron Inspecciones locativas, de emergencias y de verificación del Protocolo de Bioseguridad a las Unidades Operativas.
• Se estableció el cronograma de actividades de capacitación vigencia 2022, de acuerdo con la identificación de los riesgos y peligros a que se encuentran expuestos, capacitación en protocolo de Bioseguridad y prevención de caídas para el mes de febrero de 2022.</t>
  </si>
  <si>
    <t>En el mes de febrero 2022 se presentaron 42 eventos,  los cuales han sido reportados a la ARL Positiva, de estos accidentes 22 fueron por causa de golpes o contusiones que corresponde al 52% de los accidentes ocurridos en el mes, el otro 48% corresponde a accidentes ocurridos por COVID-19, torcedura esguince, golpe herida, trauma superficial, herida y lesiones múltiples.
Para un total de 10263 entre funcionarios de planta y contratistas la frecuencia de la accidentalidad fue de 0,41%
A fin de reducir la accidentalidad se realizaron las siguientes acciones:
* Se realizaron Inspecciones locativas, de emergencias y de verificación del Protocolo de Bioseguridad a las Unidades Operativas.
• Se realizaron actividades contenidas en el cronograma de actividades de capacitación vigencia 2022, de acuerdo a la identificación de los riesgos y peligros a que se encuentran expuestos, capacitación en protocolo de Bioseguridad y prevención de riesgos en el 2022.</t>
  </si>
  <si>
    <t xml:space="preserve">En el mes de marzo 2022 se presentaron 46 eventos, los cuales han sido reportados a la ARL Positiva, de estos accidentes 20 fueron por causa de golpes, contusiones o aplastamientos que corresponden al 43% de los accidentes ocurridos en el período, 12 corresponden a accidentes ocurridos por torcedura, esguince, desgarro muscular, herida o laceración de músculo o tendón sin heridas y representan un 26% y 14 por otras lesiones lo que representa un 31%. 
Para el mes de marzo con un total de 10,385 funcionarios de planta y contrato, la frecuencia de la accidentalidad fue de 0,44%, porcentaje por debajo del techo fijado.
Desde el equipo de seguridad y salud en el trabajo a fin de reducir la accidentalidad se realizaron las siguientes acciones en el periodo:
* Se realiza la ejecución del cronograma de inspecciones 2022 para todas las Unidades Operativas de la SDIS  frente al proceso de visitas de segunda ronda.
* Se realizaron Inspecciones locativas de emergencias y de verificación del Protocolo de Bioseguridad a las Unidades Operativas programadas para el periodo evaluado.
• Se realiza la ejecución del cronograma de actividades de capacitación vigencia 2022, de acuerdo con la identificación de los riesgos y peligros a que se encuentran expuestos, de los cuales se abarcaron temas como: capacitación en protocolo de Bioseguridad, capacitación en manejo de emergencias manejo de extintores, control de fugas y derrames, prevención de autocuidado y accidentalidad, manejo seguro de sustancias químicas y primeros auxilios psicológicos entre otros.
</t>
  </si>
  <si>
    <t>TH-009</t>
  </si>
  <si>
    <t>Ausentismo por causa médica</t>
  </si>
  <si>
    <t>Verificar el impacto de las actividades en promoción y prevención que se ejecutan, a través del Monitoreo del ausentismo por causa medicas.</t>
  </si>
  <si>
    <t>Reporte oportuno de incapacidades</t>
  </si>
  <si>
    <t>(No. de días de ausencia por incapacidad laboral y común en el periodo / (No. de días de trabajo programados en la entidad para el periodo * el número de servidores activos del periodo)*100</t>
  </si>
  <si>
    <t xml:space="preserve">* Base de datos ARL
* Bases de datos de trabajadores de planta
* Información de incapacidades medicas </t>
  </si>
  <si>
    <t>Calcular el número de días de ausencia por incapacidad medica laboral y común presentados en un periodo en relación con el número total de días programados por la entidad para laborar.
Nota: El límite para este indicador es 1.8% mensual, lo que significa que los valores superiores generan una alerta y los inferiores un buen desempeño.</t>
  </si>
  <si>
    <t>Matriz de registro de incapacidades filtrada para el período</t>
  </si>
  <si>
    <t>En el mes de enero se registraron 113 casos de ausencias por incapacidad médica certificada, por diferente origen, como lo son: 5 por accidente de trabajo, 107 enfermedad general, y 1 enfermedad laboral.
Derivado de estas incapacidades, se generaron 673 días de ausencia, registrando 600 días por enfermedad general, 70 días por accidente de trabajo y 3 días por enfermedad laboral.
En el mes se perdió el 0,32 % de días programados de trabajo, por incapacidad médica, muy por debajo de la meta esperada, teniendo en cuenta que se contaron con un total de 10.411 trabajadores, 20 días de trabajo programados en el mes, para un total de 208.220 número de días de trabajo programados en la empresa por el número de trabajadores.
Como resultado del análisis se encontró que los mayores grupos de enfermedad causantes de incapacidad  están generados por síntomas, signos y hallazgos anormales clínicos y de laboratorio, no clasificados en otra parte, traumatismos, envenenamientos y algunas otras consecuencias de causa externa, enfermedades del sistema respiratorio, enfermedades del sistema osteomuscular, enfermedades del aparato digestivo, neoplasias, enfermedades del sistema nervioso, ciertas enfermedades infecciosas y parasitarias, enfermedades del aparato genitourinario, enfermedades del oído y de la apófisis mastoides, trastornos mentales y del comportamiento.</t>
  </si>
  <si>
    <t>En el mes de febrero se registraron 128 casos de ausencias por incapacidad médica certificada, por diferente origen, como lo son: 6 por accidente de trabajo, 121 enfermedad general, y 1 enfermedad laboral.
Derivado de estas incapacidades, se generaron 685 días de ausencia, registrando 630 días por enfermedad general, 51 días por accidente de trabajo y 4 días por enfermedad laboral.
En el mes se perdió el 0,33 % de días programados de trabajo, por incapacidad médica, muy por debajo de la meta esperada, teniendo en cuenta que se contaron con un total de 10.263 trabajadores, 20 días de trabajo programados en el mes, para un total de 205.260 número de días de trabajo programados en la empresa por el número de trabajadores.
Como resultado del análisis se encontró que los mayores grupos de enfermedad causantes de incapacidad  están generados por síntomas, signos y hallazgos anormales clínicos y de laboratorio, no clasificados en otra parte, traumatismos, envenenamientos y algunas otras consecuencias de causa externa, enfermedades del sistema respiratorio, enfermedades del sistema osteomuscular, enfermedades del aparato digestivo, neoplasias, enfermedades del sistema nervioso, ciertas enfermedades infecciosas y parasitarias, enfermedades del aparato genitourinario, Enfermedades del oído y de la apófisis mastoides, trastornos mentales y del comportamiento.</t>
  </si>
  <si>
    <r>
      <t>En lo transcurrido del primer trimestre del año 2022, se registraron 374 casos de ausencia por causa médica (113 en el mes de enero, 128 en el mes de febrero y 133 en el mes de marzo), derivado de estas ausencias se registraron 2207 días perdidos (673 en el mes de enero, 685 en el mes de febrero, 849 en el mes de marzo), por diferentes tipos de origen.
En el mes de marzo se presentaron 133 casos de ausencias por incapacidad médica certificada, derivado de estas incapacidades se generaron 849 días de ausencia, registrando 718 días por enfermedad general, 126 días por accidente de trabajo, y 5 por enfermedad laboral, es decir que se perdió el 0,37 % de días programados de trabajo, contando con un total de 10.385 funcionarios de planta y contrato y 22 días trabajados. 
El promedio para el primer trimestre es 0,34% resultado por debajo del techo fijado.
Como resultado del análisis se encontró que los mayores grupos de enfermedad causantes de incapacidad están generados por:</t>
    </r>
    <r>
      <rPr>
        <sz val="9"/>
        <color indexed="10"/>
        <rFont val="Arial"/>
        <family val="2"/>
      </rPr>
      <t xml:space="preserve"> </t>
    </r>
    <r>
      <rPr>
        <sz val="9"/>
        <rFont val="Arial"/>
        <family val="2"/>
      </rPr>
      <t>Códigos para uso de emergencia (u027), con 78 casos</t>
    </r>
    <r>
      <rPr>
        <sz val="9"/>
        <color indexed="10"/>
        <rFont val="Arial"/>
        <family val="2"/>
      </rPr>
      <t>,</t>
    </r>
    <r>
      <rPr>
        <sz val="9"/>
        <color indexed="8"/>
        <rFont val="Arial"/>
        <family val="2"/>
      </rPr>
      <t xml:space="preserve"> seguido por enfermedades del sistema osteomuscular y del tejido conjuntivo con 52 casos, 50 casos por enfermedades respiratorias, entre otras.
Como evidencia se aporta la base de datos de ausentismo. (Para el numerador ver fila 19 "Días perdidos" columnas E, H y K y para el denominador ver Fila 17 "Número de días de trabajo programados" columnas E, H y K).</t>
    </r>
  </si>
  <si>
    <t>TH-010</t>
  </si>
  <si>
    <t>Seguimiento a la Provisión de Empleos en SDIS</t>
  </si>
  <si>
    <t>Realizar el monitoreo a los empleos ocupados o cubiertos  del total de empleos que conforman la planta de la SDIS</t>
  </si>
  <si>
    <t>Implementación de las estrategias definidas en el Plan de Vacantes y Provisión de empleos de la vigencia 2022.</t>
  </si>
  <si>
    <t>(Número de empleos provistos en el periodo/Número total de cargos de planta establecidos en el Decreto vigente)*100</t>
  </si>
  <si>
    <t>* Base de datos con la Planta de empleos de la SDIS
* Nombramientos (Actos Administrativos)</t>
  </si>
  <si>
    <t>Primero determinar el número de empleos provistos en el período, posteriormente verificar con la base de datos con la planta vigente de empleos de la SDIS.
Nota: El denominador será el total de la planta de empleos para la vigencia 2022, según Decreto 460 del 12 de noviembre de 2021 Por medio del cual se modifica la planta de empleos de la Secretaría Distrital de Integración Social.</t>
  </si>
  <si>
    <t>Matriz de registro donde se evidencie la cantidad de empleos provistos en el período</t>
  </si>
  <si>
    <t>La planta de personal de la entidad se encuentra definida en el Decreto 460 del 12 de noviembre de 2021, en el cual  se establecen 2.174 empleos para la entidad. Sin embargo, en atención a un fallo de tutela, esta cifra se aumenta en 1 empleo adicional, para un total de 2.175. De este total de empleos, con corte al mes de marzo se encuentran provistos 1.777 empleos así: 1186 corresponden a carrera administrativa, 62 a libre nombramiento y remoción, 1 en período fijo, 330 en periodo de prueba , 30 en ascenso y 168 vinculados provisionalmente.
Como evidencia se aporta la Matriz de registro con la cantidad de empleos provistos en el período.</t>
  </si>
  <si>
    <t>18/04/2022
Se sugiere que la evidencia presentada contenga el periodo al que corresponde la información, para este caso Trimestre 1 de 2022.
18/04/2022
No se generan recomendaciones ni sugerencias adicionales para el periodo reportado.</t>
  </si>
  <si>
    <t xml:space="preserve">TH-7748-001 </t>
  </si>
  <si>
    <t xml:space="preserve">Circular No. 043 del  28/09/2021 </t>
  </si>
  <si>
    <t>Presupuesto ejecutado del proyecto de inversión</t>
  </si>
  <si>
    <t xml:space="preserve">Realizar seguimiento al presupuesto ejecutado para cada meta del proyecto de inversión, con el fin de tomar decisiones oportunas y asegurar una línea base para la próxima vigencia.
</t>
  </si>
  <si>
    <t>Ejecución de presupuesto programado por meta.</t>
  </si>
  <si>
    <t>(∑presupuesto  acumulado ejecutado de las metas del proyecto / ∑presupuesto acumulado programado de las metas del proyecto )*100</t>
  </si>
  <si>
    <t xml:space="preserve">Plan Anual de Adquisiciones
Ejecución PAC </t>
  </si>
  <si>
    <t xml:space="preserve">Programación :
1.Se distribuye el valor de PAA en el formato de PAC trimestralmente (PAC Vigencia)
Seguimiento:
1. Se realiza sumando la ejecución mensual para obtener el valor del seguimiento trimestral </t>
  </si>
  <si>
    <t>Informe programación y ejecución presupuestal por meta</t>
  </si>
  <si>
    <t>Algunos de los pagos previstos no se tramitaron durante el mes de enero y se reprogramaran para el mes de febrero, las renuncias que se presentaron durante el mes afectaron el pago total de nómina.</t>
  </si>
  <si>
    <t xml:space="preserve">15/03/2022
El formato fue ajustado en su formulación hasta la actualización por medio de circular para la vigencia 2022. </t>
  </si>
  <si>
    <t>Para este mes la ejecución de lo programado fue más baja con respecto al mes de enero debido a que no se realizaron algunos pagos que se tenían previstos relacionados con procesos en curso  y se han tenido que reprogramar para el mes de marzo.</t>
  </si>
  <si>
    <t xml:space="preserve">15/03/2022
No se generan observaciones ni recomendaciones para el periodo reportado. </t>
  </si>
  <si>
    <t>09/04/2022
El valor programado para el primer trimestre de la vigencia no corresponde al valor que figura en el PAC, se debe verificar ya que el dato  cuantitativo reportado debe corresponder a la evidencia presentada.
Adicionalmente se recuerda que es necesario realizar la actualización de los indicadores de gestión par la vigencia 2022.
12/04/2022
El valor programado para el primer trimestre de la vigencia no corresponde al valor que figura en el PAC, el c cual se constituye como la evidencia que soporta el indicador, por lo cual no es posible validar el dato cuantitativo presentado.
13/04/2022
El dato cuantitativo para el programado no coincide con la evidencia presentada,  por lo cual no es posible validar el reporte del periodo.</t>
  </si>
  <si>
    <t>TH-7748-002</t>
  </si>
  <si>
    <t>Seguimiento a la ejecución de tareas del proyecto de inversión</t>
  </si>
  <si>
    <t xml:space="preserve">Controlar la planeación y ejecución integral y sistemática de todas las metas - actividades - tareas que deben desarrollarse para el proyecto de inversión.
</t>
  </si>
  <si>
    <t>Cumplimiento de tareas programadas.</t>
  </si>
  <si>
    <t>(# de tareas ejecutadas en el periodo / Total de tareas programadas en el periodo) *100%</t>
  </si>
  <si>
    <t>Plan de Acción - SPI</t>
  </si>
  <si>
    <t>Programación :
Sumar las tareas que están programadas por cada uno de los meses por cada una de las actividades
Seguimiento:
Validar que las tareas estén ejecutadas
Sumar las tareas que se ejecutaron  y reportarlas mensualmente</t>
  </si>
  <si>
    <t>Plan de Acción - SPI con seguimiento para el periodo.</t>
  </si>
  <si>
    <t>Se cumplió con la ejecución total de las actividades programadas para el mes de enero de 2022</t>
  </si>
  <si>
    <t>15/03/2022
El formato fue ajustado en su formulación hasta la actualización por medio de circular para la vigencia 2022. 
Se debe remitir la evidencia SPI para poder verificar el dato cuantitativo reportado en el periodo.
15/03/2022
El dato cuantitativo correspondiente a las actividades ejecutadas no coincide con el SPI para el mes de enero de 2022, en el que no se identifica avance de las actividades programadas. Se debe verificar.
22/03/2022
No se generan observaciones ni recomendaciones adicionales para el periodo reportado.</t>
  </si>
  <si>
    <t>Para este periodo no se cumplió con la totalidad de las actividades programadas teniendo en cuenta que no se emitió la Resolución de Caja Menor por falta de recursos, y así mismo la actividad relacionada con gestión documental del monitoreo de condiciones medio ambientales para el Archivo Central y Archivos de Gestión de la entidad, se cumplió parcialmente por demoras en la entrega de los equipos adquiridos para dicho proceso.</t>
  </si>
  <si>
    <t xml:space="preserve">15/03/2022
Se debe remitir la evidencia SPI para poder verificar el dato cuantitativo reportado en el periodo.
15/03/2022
No se generan observaciones ni recomendaciones adicionales para el periodo reportado.
</t>
  </si>
  <si>
    <t>Para este periodo se programaron 23 tareas, de las cuales se ejecutaron las 23  tareas programadas, aunque la actividad relacionada con la caja menor no cumplió con el 100%  ya que se tramitó la Resolución de Caja Menor pero no se realizaron desembolsos.</t>
  </si>
  <si>
    <t>09/04/2022
Según el SPI para el mes de marzo se tiene programadas 23 tareas las cuales se ejecutaron en su totalidad, se debe verificar ya que el dato  cuantitativo reportado debe corresponder a la evidencia presentada. Adicionalmente se recuerda que es necesario realizar la actualización de los indicadores de gestión par la vigencia 2022.
12/04/2022
Las tareas programadas y ejecutadas para el mes de marzo  según el SPI son 23 y no 22, por lo cual no es posible validar los datos cuantitativos reportados. 
13/04/2022
No se tienen observaciones ni sugerencias adicionales frente al reporte del periodo.</t>
  </si>
  <si>
    <t>GC-001</t>
  </si>
  <si>
    <t>Circular No. 010 - 31/03/2022</t>
  </si>
  <si>
    <t>Implementación de la gestión del conocimiento</t>
  </si>
  <si>
    <t>Determinar el porcentaje de cumplimiento de las actividades planificadas para la implementación de la Gestión del conocimiento de acuerdo con los lineamientos definidos por la Política de Gestión del Conocimiento y la Innovación en el marco del MIPG.</t>
  </si>
  <si>
    <t>Ejecución de las actividades de implementación de la Gestión del conocimiento programadas en el periodo.</t>
  </si>
  <si>
    <t>(Porcentaje promedio de avance en las actividades ejecutadas / Porcentaje promedio programado para las actividades identificadas en el Plan de  implementación de Gestión del conocimiento planificadas) *100</t>
  </si>
  <si>
    <t>Plan de implementación de Gestión del conocimiento</t>
  </si>
  <si>
    <t>1. Para el cálculo del numerador se tomarán las actividades programadas para el periodo de reporte en el Plan de Implementación de Gestión del Conocimiento y se tomará el porcentaje promedio de avance en tales  actividades .
2. Para el Denominador se tomará el porcentaje promedio programado para el periodo.</t>
  </si>
  <si>
    <t>1. Plan de implementación de Gestión del conocimiento con reportes de seguimiento</t>
  </si>
  <si>
    <t xml:space="preserve">Para el mes de enero, se inició la formulación del plan de implementación de gestión del conocimiento 2022 de la SDIS. Esto de acuerdo a lo definido en el Plan de ajuste y sostenibilidad del MIPG.
Para la primera versión se incluyeron aspectos tales como: 1. Actividades que, en la vigencia anterior 2021, se señalaron debían ser adelantadas durante el presente año. 2.Revisión nuevamente de los resultados obtenidos y observaciones generadas en el autodiagnóstico en el plan de acción del Modelo Integrado de Gestión y Planeación (MIPG) para ser incluidos en la planeación institucional. 3. Los resultados con baja calificación remitidos por la Veeduría Distrital en el Índice de Innovación Pública. 
Asimismo, para esta primera versión se hicieron reuniones semanales con el equipo, se les compartió lo que se iba adelantando y se les notificaba a terceros relacionados con tareas del plan. </t>
  </si>
  <si>
    <t>15/03/2022. No se generan observaciones o recomendaciones respecto al análisis presentado en el seguimiento al indicador de gestión.</t>
  </si>
  <si>
    <t>Para el mes de febrero se adelantó la consolidación del plan de implementación del proceso de gestión del conocimiento en la SDIS 2022. Para ello, se han adelantado seis versiones con el equipo que conforma el proceso.
Asimismo, se ha convocado y compartido con terceros relacionados con tareas del plan, con: el área de Talento Humano, los encargados de la subdirección de alianzas estratégicas y el equipo de investigación. Esto a fin de terminar la consolidación del total de actividades del plan. 
Se está cualificando la forma en la que se va medir trimestralmente el plan para cada una de las actividades propuestas. Se espera para el mes de marzo finalizar la formulación del plan, oficializarlo e iniciar su implementación. Esto una vez se aprobado por la directora del DADE y lo remitido a la Subdirección.
Por último, se asistieron a talleres del diligenciamiento del FURAG, el cual ha servido como insumo para la consolidación del plan de implementación de gestión del conocimiento de la presente vigencia.</t>
  </si>
  <si>
    <t>17/03/2022
No se generan observaciones o recomendaciones respecto al análisis presentado en el seguimiento al indicador de gestión.
15/03/2022. Se solicita ajustar a 0% la cifra reportada de ejecución e incluir la cifra de programación para el bimestre puesto que el Plan de Implementación, el cual es la evidencia del indicador, registra 0% de avance para la única actividad programa en el periodo. Como el método de cálculo del indicador se aplica sobre las actividades programadas y ejecutadas del Plan durante el periodo, los avances en su construcción y consolidación no pueden contar como actividades ejecutadas dentro del Plan por lo que no se puede registrar avance del 100% sobre una programación del 100%.
Adicionalmente, se recomienda ajustar la periodicidad del indicador a trimestral para que coincida con el seguimiento trimestral del Plan y el indicador pueda mostrar información sobre el avance en la implementación del Plan.</t>
  </si>
  <si>
    <t>En el mes de marzo se oficializó el plan de implementación de Gestión del Conocimiento vigencia 2022, mediante memorando I2022012083.Para ello, se concretaron las actividades, fechas, metas, indicadores, responsables, etc., y se añadieron nuevas actividades al plan conforme con las indicaciones y observaciones señaladas por la directora de DADE para un total de 19 actividades.
Igualmente, de acuerdo con lo programado en el plan de implementación de gestión del conocimiento, se cumplió con la revisión de los 24 documentos que fueron programados para el primer trimestre del año, actividad que resultó en la decisión de derogarlos.</t>
  </si>
  <si>
    <t>19/04/2022
No se generan observaciones o recomendaciones respecto al análisis presentado en el seguimiento al indicador de gestión.
12/04/2022. Se solicita ajustar la cifra reportada de ejecución e incluir la cifra de programación para el trimestre ajustada. El análisis explica que "se cumplió en un 100% la actividad No. 8 programada para el primer trimestre" pero la actividad tiene programadas actividades entre enero y octubre -no únicamente en el primer trimestre- por lo cual no es posible que la totalidad de la actividad se haya ejecutado en el primer trimestre. Sugiero explicar que la totalidad de la programación del periodo de 24 (de 45) documentos revisados se cumplió en su totalidad. Es importante mencionar también en qué consiste la actividad 8 (documentos revisados) para que el lector sepa en qué consistió el avance puesto que él no conoce el plan en detalle.</t>
  </si>
  <si>
    <t xml:space="preserve">Gestión documental </t>
  </si>
  <si>
    <t>GD-001</t>
  </si>
  <si>
    <t>Circular N° 007 del 28/02/2022</t>
  </si>
  <si>
    <t>Dependencias con seguimiento de la implementación de los lineamientos archivísticos.</t>
  </si>
  <si>
    <t>Establecer el porcentaje de dependencias a las que se les realiza los seguimientos de implementación de lineamientos archivísticos.</t>
  </si>
  <si>
    <t>Aplicación oportuna de los lineamientos archivísticos  por parte de los responsables de las Subdirecciones Locales y Dependencias para el seguimiento de la implementación.</t>
  </si>
  <si>
    <t>(Número de Dependencias con seguimientos de implementación de los lineamientos archivísticos/ Número total de Dependencias de la entidad con producción documental) * 100</t>
  </si>
  <si>
    <t>*Informe de Visitas de seguimiento.
*Registros de asistencia.</t>
  </si>
  <si>
    <t>Numerador: Sumar las dependencias con seguimientos de implementación de los lineamientos archivísticos.
Denominador: Tomar el total de dependencias de la SDIS con producción documental, para las cuales aplica la implementación de lineamientos archivísticos.
Nota: El resultado del indicador de la vigencia será el del último periodo.</t>
  </si>
  <si>
    <t>Para el mes de enero se diseñó el cronograma de visitas de seguimiento para la verificación de la implementación de la normatividad archivística, lineamientos y directrices, así como, se realizaron visitas a los archivos de gestión de las siguientes dependencias de la Secretaría.
1. Subdirección para la Discapacidad.
2. Subdirección de Nutrición.
3. Subdirección de Abastecimiento.</t>
  </si>
  <si>
    <t>11/03/2022. No se generan observaciones respecto al análisis reportado para el seguimiento del indicador.</t>
  </si>
  <si>
    <t>Para el mes de febrero se remitió memorando dirigido al Despacho, Directores(as), Subdirectores(as) Técnicos(as), Subdirectores(as) Locales y jefes(as) de oficina para comunicar el cronograma de visitas de seguimiento 2022, así como, se realizaron visitas de seguimiento a las dependencias de:
1. Sistema Integral de Atención Ciudadana.
2. Oficina Asesora Jurídica.
3. Oficina Asesora de Comunicaciones.
4. SLIS Usme - Sumapaz.
5. SLIS Ciudad Bolívar.</t>
  </si>
  <si>
    <t>11/03/2022. No se generan observaciones respecto al análisis reportado para el seguimiento del indicador. Sin embargo, se recomienda tener en cuenta que el "Sistema Integral de Atención a la Ciudadanía", no es una dependencia oficial dentro de la estructura orgánica de la entidad, por lo cual ese seguimiento no puede ser considerado dentro de la ejecución cuantitativa del indicador que se deberá reportar dentro del semestre, solamente se considera como una gestión adicional reportada de forma cualitativa.</t>
  </si>
  <si>
    <t>Durante el mes de marzo se realizaron las siguientes visitas de seguimiento: 
1. Oficina de Asuntos Disciplinarios
2. Subdirección de Gestión y Desarrollo del Talento Humano
En este sentido, es pertinente precisar que se dio prioridad por parte del equipo a las actividades relacionadas con la actualización de las TRD ya que se debía dar respuesta al concepto de la evaluación de las mismas por parte del Archivo de Bogotá, por lo cual se definió que las demás visitas programadas se cumplirán durante el trascurso del semestre cumpliendo con toda la programación establecida para el periodo.
Con respecto a la visita de seguimiento al Proyecto de Maternidad y Paternidad Temprana no se realizó debido a que no se obtuvo respuesta frente a la asignación del referente documental por lo cual se decidió adelantar la visita a la SGDTH, y cumplir con la meta del nivel central para el mes.
Así mismo se estableció el cronograma de visitas a comisarías de familia el cual será validado por la referente documental de la Subdirección para la familia y será enviado para aprobación por parte del Subdirector Administrativo y Financiero, para posteriormente dar inicio de visitas en el mes de abril de 2022.</t>
  </si>
  <si>
    <t>18/04/2022. Se recomienda incluir en el análisis mensual, el motivo por el cual no se dio cumplimiento al cronograma de visitas tal como fue diseñado, en el cual se tenían programadas para este mes las visitas a las SLIS de Usaquén y Bosa, y el Proyecto de Maternidad y Paternidad temprana, y no se tenia programada la SGDTH. Adicionalmente, completar la información indicando quien debe aprobar el cronograma de visitas a comisarias.
19/04/2022. No se generan observaciones adicionales respecto al análisis reportado para el seguimiento del indicador.</t>
  </si>
  <si>
    <t>GD-003</t>
  </si>
  <si>
    <t>Nivel de inventario documental</t>
  </si>
  <si>
    <t>Establecer el nivel de avance del levantamiento de inventario documental conforme a los criterios técnicos de archivo, en las dependencias con producción documental de la entidad.</t>
  </si>
  <si>
    <t>Levantamiento de inventario documental y organización conforme a los criterios técnicos de archivo en los archivos de gestión por parte de las dependencias con producción documental de la entidad.</t>
  </si>
  <si>
    <t>(Volumetría documental con FUID conforme a los criterios técnicos de archivo en las dependencias con producción documental/Volumetría total identificada en las dependencias con producción documental)*100</t>
  </si>
  <si>
    <t>*Informe de Visitas de seguimiento.
*FUID de las  Dependencias.</t>
  </si>
  <si>
    <t>Numerador: Sumatoria de la volumetría en metros lineales  con inventario documental (FUID) de las dependencias con producción documental.
Denominador: Sumatoria total de la volumetría en metros lineales, identificada en las visitas de seguimiento en las dependencias con producción documental.</t>
  </si>
  <si>
    <t>*Informe de Visitas de seguimiento.
*FUID de las dependencias con producción documental.</t>
  </si>
  <si>
    <t>Se organizó una mesa de trabajo con el equipo profesional archivista para realizar la formulación de un nuevo indicador el cual fue enviado a la Subdirección de Diseño Evaluación y Sistematización para revisión y retroalimentación, posteriormente se envió memorando de solicitud de oficialización, el cuál fue notificado como creado a través de circular 007 del 28/02/2022.</t>
  </si>
  <si>
    <t>Durante las visitas de seguimiento que fueron realizadas en el mes de marzo, se encontraron los siguientes avances en el levantamiento del inventario documental: 
1. OFICINA DE ASUNTOS DISCIPLINARIOS: 
- 159 cajas que corresponden a 39,75 metros lineales totales
- 25 cajas inventariadas con FUID, que corresponden a 6,25 metros lineales
2. SUBDIRECCIÓN PARA LA GESTION DEL TALENTO HUMANO: 
- 2753 cajas que corresponden a 688,25 metros lineales totales
- 680 cajas inventariadas con FUID, que corresponden a 170 metros lineales.</t>
  </si>
  <si>
    <t>18/04/2022. El análisis cualitativo presentado no da cuenta de los avances para alcanzar el objetivo del indicador; se recomienda tener en cuenta las variables definidas en la formula de cálculo, donde el criterio no es solamente la volumetría total, sino aquella que cuenta con FUID.
19/04/2022. No se generan observaciones adicionales respecto al análisis reportado para el seguimiento del indicador.</t>
  </si>
  <si>
    <t>GF-001</t>
  </si>
  <si>
    <t>Circular No. 007 de 28/02/2022</t>
  </si>
  <si>
    <t>Plan Anual de Caja (PAC) ejecutado</t>
  </si>
  <si>
    <t>Determinar el porcentaje mensual de ejecución del Plan Anual de Caja (PAC)  para realizar seguimiento a la  programación y emitir alertas oportunamente</t>
  </si>
  <si>
    <t>Radicación de cuentas por parte de las dependencias de acuerdo a la programación mensual del PAC</t>
  </si>
  <si>
    <t>(Valor ejecutado del PAC mensual / Valor programado del PAC mensual) * 100)</t>
  </si>
  <si>
    <t>Ejecución del PAC: giros cargados en el aplicativo BogData de la Secretaría Distrital Hacienda, de acuerdo a la radicación de los formatos MC14 en el área financiera.
Programación del PAC: entregada por cada proyecto al área financiera de la entidad y cargada en el aplicativo BogData de la Secretaría Distrital Hacienda</t>
  </si>
  <si>
    <t xml:space="preserve">Numerador:
Corresponde a los giros del mes.
Denominador:
Corresponde al PAC programado del mes
Nota: el resultado de la vigencia corresponde a la aplicación de la fórmula con la sumatoria de todos los periodos.
</t>
  </si>
  <si>
    <t>Ejecución del PAC Sistema BogData - Secretaría Distrital de Hacienda
o
Informe CBN-1001-PROGRAMA ANUAL DE CAJA</t>
  </si>
  <si>
    <t>Para el mes de enero 2022 se tiene una ejecución de PAC del 78%, quedando un porcentaje  de recursos programados sin ejecutar por $4.102.627.494 equivalente al 22%, recursos que quedarán en PAC no ejecutado, por lo tanto se efectuarán las respectivas recomendaciones y orientaciones por parte de la Subdirección Administrativa y Financiera - Asesoría de Recursos Financieros (Grupo de Presupuesto), a las Direcciones y Subdirecciones técnicas para que efectúen las acciones de seguimiento pertinente.</t>
  </si>
  <si>
    <t>Para el mes de febrero se tiene una ejecución de PAC del 84%, quedando un porcentaje  de recursos programados sin ejecutar por $7.116.416.046 equivalente al 16%,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</si>
  <si>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marzo se tiene una ejecución de PAC del 84%, quedando un porcentaje  de recursos programados sin ejecutar por $9.588.205.079 equivalente al 16%,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</si>
  <si>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GF-005</t>
  </si>
  <si>
    <t>Conciliaciones elaboradas</t>
  </si>
  <si>
    <t>Medir la gestión de las conciliaciones elaboradas, para garantizar la razonabilidad en los estados financieros</t>
  </si>
  <si>
    <t>Entrega oportuna de la información financiera por parte de las dependencias al área contable de la entidad</t>
  </si>
  <si>
    <t>(Número de conciliaciones elaboradas en el periodo / Número de conciliaciones programadas en el periodo) *100</t>
  </si>
  <si>
    <t>Conciliaciones elaboradas por el área contable de la entidad</t>
  </si>
  <si>
    <t>Numerador:
conciliaciones elaboradas en el mes
Denominador:
Conciliaciones programadas para el mes
Nota: el resultado de la vigencia corresponde a la aplicación de la fórmula con la sumatoria de todos los periodos.</t>
  </si>
  <si>
    <t>Registro en Excel de conciliaciones programadas y elaboradas</t>
  </si>
  <si>
    <t xml:space="preserve">Para el mes de diciembre se programó la elaboración de 13 conciliaciones de las cuales se efectuaron 13,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</si>
  <si>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enero 2022 se programó la elaboración de 12 conciliaciones de las cuales se efectuaron 10, cumpliendo con el 83% de las mismas. 
- Las conciliaciones faltantes no fue posible realizarlas teniendo en cuenta que el área generadora de información contable no realizó el correspondiente reporte.
Es por ello que desde la Asesoría de recursos Financieros se envía mensualmente de manera personalizada (subdirector área responsable) correo recordatorio de la información que deben reportar y sus respectivos plazos. </t>
  </si>
  <si>
    <t xml:space="preserve">Para el mes de febrero 2022 se programó la elaboración de 13 conciliaciones de las cuales se efectuaron 12, cumpliendo con el 92% de las mismas. 
- La conciliación faltante no fue posible realizarla teniendo en cuenta que el área generadora de información contable no realizó el correspondiente reporte.
Es por ello que desde la Asesoría de recursos Financieros se envía mensualmente de manera personalizada (subdirector área responsable) correo recordatorio de la información que deben reportar y sus respectivos plazos. </t>
  </si>
  <si>
    <t>GJ-002</t>
  </si>
  <si>
    <t xml:space="preserve"> Conciliaciones extrajudiciales atendidas en audiencia de conciliación.</t>
  </si>
  <si>
    <t xml:space="preserve">Verificar la asistencia a las audiencias de conciliación notificadas a la Secretaría Distrital de Integración Social, con el fin de realizar la correspondiente representación judicial en la instancia conciliatoria judicial y extra- judicial. </t>
  </si>
  <si>
    <t xml:space="preserve">Certificado de la Secretaria Técnica del Comité de Conciliación que habilita la asistencia de representación ante la instancia conciliatoria correspondiente. </t>
  </si>
  <si>
    <t>(Número de solicitudes de conciliación extrajudicial atendidas en el periodo / Número de solicitudes de conciliación extrajudiciales recibidas en la SDIS con citación a  audiencia en el periodo) * 100%</t>
  </si>
  <si>
    <t>Base de Datos de Conciliaciones de la OAJ.
Sistema de Información de Procesos Judiciales- SIPROJ WEB-  Módulo de MACS- Fichas de Conciliación.</t>
  </si>
  <si>
    <t>Se toma la base de datos "conciliaciones de la OAJ" y se filtra la columna "Conciliaciones con citación a Audiencia en la Procuraduría" por la fecha del periodo que corresponda.</t>
  </si>
  <si>
    <t>%</t>
  </si>
  <si>
    <r>
      <t>Base de datos Conciliaciones de la OAJ</t>
    </r>
    <r>
      <rPr>
        <strike/>
        <sz val="9"/>
        <color indexed="10"/>
        <rFont val="Arial"/>
        <family val="2"/>
      </rPr>
      <t xml:space="preserve"> 
</t>
    </r>
  </si>
  <si>
    <t>Durante el mes de enero se asistió a tres (3) audiencias de conciliación extrajudicial. 
Se evacuaron 2 sesiones ordinarias del comité de conciliación.</t>
  </si>
  <si>
    <t xml:space="preserve">22/03/2022
No se identifican observaciones frente al reporte del periodo. </t>
  </si>
  <si>
    <t>Durante el mes de febrero se asistió a tres (3) audiencias de conciliación extrajudicial. 
Se evacuaron 2 sesiones ordinarias del comité de conciliación.</t>
  </si>
  <si>
    <r>
      <t xml:space="preserve">Durante el mes de marzo </t>
    </r>
    <r>
      <rPr>
        <sz val="9"/>
        <rFont val="Calibri"/>
        <family val="2"/>
      </rPr>
      <t>se asistió a dos (2)</t>
    </r>
    <r>
      <rPr>
        <sz val="9"/>
        <color indexed="8"/>
        <rFont val="Calibri"/>
        <family val="2"/>
      </rPr>
      <t xml:space="preserve"> audiencias de conciliación extrajudicial. 
Se evacuaron 2 sesiones ordinarias  y una extraordinaria del comité de conciliación.</t>
    </r>
  </si>
  <si>
    <t xml:space="preserve">18/04/2022
No se identifican observaciones ni sugerencias  frente al reporte del periodo. </t>
  </si>
  <si>
    <t>GJ-003</t>
  </si>
  <si>
    <t xml:space="preserve">
Actuaciones de defensa jurídica atendidas</t>
  </si>
  <si>
    <t>Determinar la oportunidad en la defensa judicial de la Entidad, con el fin de evitar condenas y sanciones contra la Secretaría.</t>
  </si>
  <si>
    <t xml:space="preserve">Atención de los estados judiciales que requieren actuaciones dentro del termino establecido por la ley. </t>
  </si>
  <si>
    <t>(Número de actuaciones atendidas en el periodo / Número de actuaciones notificadas por los diferentes despachos judiciales) * 100%</t>
  </si>
  <si>
    <t>Base de Datos de Procesos Judiciales de la OAJ.
Sistema de Información de Procesos Judiciales- SIPROJ WEB-  Módulo Judiciales- Contingente Judicial</t>
  </si>
  <si>
    <t>Se toma la base de datos "Procesos judiciales de la OAJ" y se filtra la columna "Número de actuaciones atendidas" y la comuna "actuaciones notificadas" para el periodo del reporte.</t>
  </si>
  <si>
    <t>Base de datos Procesos judiciales</t>
  </si>
  <si>
    <t>En el mes de enero de 2022,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t>
  </si>
  <si>
    <t>En el mes de febrero de 2022,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t>
  </si>
  <si>
    <t xml:space="preserve">"En el mes de marzo de 2022,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t>
  </si>
  <si>
    <t>GJ-004</t>
  </si>
  <si>
    <t>Seguimientos y recomendaciones a los casos del Deber de Denuncia emitidos por la Oficina Asesora Jurídica- OAJ</t>
  </si>
  <si>
    <t>Atender de manera oportuna los asuntos que competen al Deber de Denuncia, aportando a la protección  de los derechos de los participantes de la SDIS y previniendo el daño antijurídico de la Entidad.</t>
  </si>
  <si>
    <t xml:space="preserve">Informes de deber de denuncia radicados ante la Oficina Asesora Jurídica de contenido administrativo
</t>
  </si>
  <si>
    <t>(Número de seguimientos y recomendaciones remitido(s) a la dependencia(s) competente(s) dentro de los diez días hábiles siguientes a la radicación de los informes en la OAJ / Número de informes de Deber de denuncia de contenido administrativo radicados en la OAJ) * 100%</t>
  </si>
  <si>
    <t>Base de datos de deber de denuncia de la Oficina Asesora Jurídica</t>
  </si>
  <si>
    <t>Se toma la base de datos "deber de denuncia" y se filtra la columna "fecha ingreso" y la columna "fecha de salida" Nota: los casos que llegan a finales de mes se contestan y se contabilizan dentro del siguiente mes, dando cumplimiento a los términos de respuesta.</t>
  </si>
  <si>
    <r>
      <t xml:space="preserve">Base de datos Deber de denuncia </t>
    </r>
    <r>
      <rPr>
        <strike/>
        <sz val="9"/>
        <color indexed="10"/>
        <rFont val="Arial"/>
        <family val="2"/>
      </rPr>
      <t xml:space="preserve">
</t>
    </r>
  </si>
  <si>
    <t>En el mes de enero las diferentes dependencias de la SDIS en el marco del Procedimiento de Deber de Denuncia, reportaron quince (15) informes, de los cuales no se tramitó ninguno, debido al alto flujo que se encontraba pendiente de los meses anteriores. Estos oficios serán tramitados en el mes de febrero de 2022, en término, comoquiera que el trámite de los mismos se vio afectado por la terminación de los contratos de algunos de los profesionales del equipo. 
Durante el mes de enero de 2022 dieciocho (18) oficios pendientes del mes de octubre de 2021, veintinueve (29) oficios pendientes del mes de noviembre de 2021 y siete (7) oficios pendientes del mes de diciembre de 2021.</t>
  </si>
  <si>
    <t>En el mes de febrero las diferentes dependencias de la SDIS reportaron treinta y un (31) informes, de los cuales se tramitó uno (1). Lo anterior, si se tiene en cuenta el alto volumen que se encontraba pendiente de los meses anteriores. Estos oficios serán tramitados en el mes de marzo de 2022, en término, comoquiera que el trámite de los mismos se vio afectado por la terminación de los contratos de algunos de los profesionales del equipo.
Durante el mes de febrero de 2022 se tramitaron cinco (5) oficios pendientes del mes de enero de 2022. En cuanto a los trámites de 2021, durante el mes de febrero de 2022 se tramitaron cinco (5) oficios pendientes del mes de septiembre, tres (3) oficios pendientes del mes de octubre, uno (1) del mes de noviembre y nueve (9) del mes de diciembre
Finalmente, ocho (8) informes del mes de septiembre de 2021, dieciocho (18) informes del mes de octubre de 2021, veintiún (21) informes del mes de noviembre de 2021, veintisiete (27) informes del mes de diciembre de 2021, ocho (8) informes del mes de enero de 2022 y treinta (30) informes del mes de febrero de 2022 se encuentran pendientes y serán tramitados para firma, una vez los profesionales retomen sus obligaciones contractuales.</t>
  </si>
  <si>
    <t xml:space="preserve">En el mes de marzo las diferentes dependencias de la SDIS en el marco del Procedimiento de Deber de Denuncia, reportaron ciento seis (106) informes, de los cuales se tramitaron cinco (5), debido al alto flujo que se encontraba pendiente de los meses anteriores. Estos oficios serán tramitados en el mes de abril de 2022, en término, comoquiera que el trámite de los mismos se vio afectado por el rezago pendiente por respuesta y el incremento en el número de trámites derivado del retorno a la presencialidad a las Unidades Operativas.  
Durante el mes de marzo de 2022 se tramitaron cuatro (4) oficios pendientes del mes de octubre y once (11) oficios pendientes del mes de diciembre de 2021. En cuanto a los trámites de 2022, se tramitó un (1) oficio pendiente del mes de enero y once (11) oficios pendientes del mes de febrero. 
Finalmente, ocho (8) informes del mes de septiembre de 2021, once (11) informes del mes de octubre de 2021, 18 dieciocho informes del mes de noviembre de 2021, (27) informes del mes de diciembre de 2021, seis (6) informes del mes de enero de 2022, diecisiete (17) informes del mes de febrero de 2022 y ciento uno (101) informes del mes de febrero de 2022 se encuentran pendientes y serán tramitados para firma. </t>
  </si>
  <si>
    <t>GJ-005</t>
  </si>
  <si>
    <t xml:space="preserve">
Respuesta oportuna de las acciones de tutela notificadas a la Oficina Asesora Jurídica. </t>
  </si>
  <si>
    <t>Demostrar la oportuna defensa judicial, respecto de la respuesta a las acciones de tutela notificadas a la Oficina Asesora Jurídica dentro de los términos legales establecidos por los diferentes Despachos Judiciales.</t>
  </si>
  <si>
    <t>Contestación en termino legal de las acciones de tutela notificadas a la Oficina Asesora Jurídica</t>
  </si>
  <si>
    <t>(No. de Acciones de Tutela contestadas en el término legal / No. de Acciones de Tutela notificadas a la OAJ) * 100%</t>
  </si>
  <si>
    <t xml:space="preserve">"Base de Datos de Acciones de Tutela de la OAJ "
</t>
  </si>
  <si>
    <t>El Administrador de este procedimiento de acciones tutela, verifica mensualmente la base de datos de acciones de tutela,  verificando el cumplimiento de los términos establecidos por los respectivos despachos judiciales.
Para el cumplimiento del termino se tiene en cuenta la columna "contestada en términos".</t>
  </si>
  <si>
    <r>
      <t>Base de datos Tramite acción de tutela con la verificación mensual de cumplimiento de términos</t>
    </r>
    <r>
      <rPr>
        <strike/>
        <sz val="9"/>
        <color indexed="10"/>
        <rFont val="Arial"/>
        <family val="2"/>
      </rPr>
      <t xml:space="preserve">
</t>
    </r>
  </si>
  <si>
    <t>En el mes de enero de 2022, fueron contestadas setenta (70) acciones de tutela, de estas, cuatro (4) fueron contestadas por fuera del primer término establecido por el Despacho Judicial.
En consecuencia, el 94 % de las acciones de tutela fueron enviadas a los despachos judiciales en el primer tiempo otorgado por el Despacho Judicial.</t>
  </si>
  <si>
    <t>En el mes de febrero de 2022, fueron contestadas ochenta y nueve (89) acciones de tutela, de estas, ocho (8) fueron contestadas por fuera del primer término establecido por el Despacho Judicial.
En consecuencia, el 91 % de las acciones de tutela fueron enviadas a los despachos judiciales en el primer tiempo otorgado por el Despacho Judicial y el 9 % por diferentes situaciones entre ellas, la tardanza del área técnica para aportar los insumos solicitados por la temática de la acción de tutela (convocatoria distrito 4).</t>
  </si>
  <si>
    <t>En el mes de marzo de 2022, fueron contestadas ciento siete (107) acciones de tutela, de estas, ocho (8) fueron contestadas por fuera del primer término establecido por el Despacho Judicial.
En consecuencia, el 93 % de las acciones de tutela fueron enviadas a los despachos judiciales en el primer tiempo otorgado por el Despacho Judicial y el 7 % por diferentes situaciones entre ellas, la tardanza del área técnica para aportar los insumos solicitados</t>
  </si>
  <si>
    <t>GL-001</t>
  </si>
  <si>
    <t>Servicios Logísticos Satisfactorios</t>
  </si>
  <si>
    <r>
      <t xml:space="preserve">
Medir el cumplimiento de los servicios logísticos a través de la atención oportuna de las solicitudes</t>
    </r>
    <r>
      <rPr>
        <strike/>
        <sz val="9"/>
        <color indexed="8"/>
        <rFont val="Arial"/>
        <family val="2"/>
      </rPr>
      <t xml:space="preserve"> </t>
    </r>
    <r>
      <rPr>
        <sz val="9"/>
        <color indexed="8"/>
        <rFont val="Arial"/>
        <family val="2"/>
      </rPr>
      <t>presentadas derivadas de las alertas tempranas, conceptos sanitarios , visitas de supervisión en campo o informes de los operadores.</t>
    </r>
  </si>
  <si>
    <t>Medir el porcentaje de cumplimiento de la atención a los requerimientos logísticos de la entidad presentados  en el periodo</t>
  </si>
  <si>
    <t xml:space="preserve">
(Número de servicios requeridos atendidos dentro de los 30 días calendario siguientes a su recepción / Total de servicios requeridos recibidos durante los 30 días calendario ) *100</t>
  </si>
  <si>
    <t xml:space="preserve">1. Alertas tempranas
2. Conceptos Sanitarios
3. Visitas de Supervisión en Campo
4. Informes de operadores </t>
  </si>
  <si>
    <t>Realizar el conteo de los servicios requeridos atendidos dentro de los 30 días posteriores a la fecha de recepción e Identificar la cantidad de requerimientos allegados al proceso de Gestión Logística en el mismo periodo.</t>
  </si>
  <si>
    <t>Matriz en Excel de los servicios requeridos con la descripción de las acciones realizadas para atención del servicio requerido y sus respectivos soportes</t>
  </si>
  <si>
    <t xml:space="preserve">Sin información </t>
  </si>
  <si>
    <t>En el mes de  enero se recibieron 5375 requerimientos por parte de las diferentes Unidades operativas y subdirecciones locales con referencia a los servicios de vigilancia, transporte y mantenimiento, los cuales fueron gestionados de forma eficiente en el transcurso del periodo</t>
  </si>
  <si>
    <t>En el mes de  enero se recibieron 6246 requerimientos por parte de las diferentes Unidades operativas y subdirecciones locales con referencia a los servicios de vigilancia, transporte, generales y manipulación de alimentos, fotocopiado, papelería y mantenimiento, los cuales fueron gestionados de forma eficiente en el transcurso del periodo</t>
  </si>
  <si>
    <t>En el mes de Marzo se recibieron 6233 (100%), requerimientos por parte de las diferentes Unidades operativas y subdirecciones locales con referencia a los servicios de vigilancia, transporte, servicios generales y manipulación de alimentos, fotocopiado, papelería y mantenimiento, los cuales fueron gestionados de forma eficiente en el transcurso del periodo</t>
  </si>
  <si>
    <t>18/04/2022. No se generan observaciones o recomendaciones respecto al análisis presentado en el seguimiento al indicador de gestión</t>
  </si>
  <si>
    <t>GL-002</t>
  </si>
  <si>
    <t>Sensibilización de uso responsable de los bienes</t>
  </si>
  <si>
    <t>Promover el uso responsable de los bienes públicos de la entidad</t>
  </si>
  <si>
    <t>Buen uso de los bienes institucionales por parte de los funcionarios y contratistas de la SDIS</t>
  </si>
  <si>
    <t>(Campañas de sensibilización ejecutadas en el periodo / Campañas de sensibilización programadas en el periodo) * 100 
2 campañas de sensibilización en el año</t>
  </si>
  <si>
    <t>Normatividad y procedimientos vigentes en lo que concierne al manejo de inventarios en la SDIS</t>
  </si>
  <si>
    <t>Realizar el conteo de las campañas de sensibilización y dividirlo en la cantidad campañas de sensibilización programadas para el periodo.</t>
  </si>
  <si>
    <t>Correos electrónicos, memorandos y/o reuniones, piezas comunicativas</t>
  </si>
  <si>
    <t>El equipo de inventarios realizó el diseño de diferentes piezas comunicativas, las cuales seran difundidas durante la vigencia 2022</t>
  </si>
  <si>
    <t>Es establecio la solicitud con la oficina de comunicaciones para dar inicio a la difusión de las piezas comunicativas, así mismo se vienen desarrollando diferentes reuniones y capacitaciones en pro del buen uso de los bienes de la SDIS</t>
  </si>
  <si>
    <t>El pasado 22 de marzo la oficina de comunicaciones aprobo la primera pieza comunicatiba de la vigencia la cual será difundida en toda la SDIS en los próximos días, así mismo se han venido realizando diferentes reuniones y capacitaciones con referentes de inventarios y coordinadores de las unidades operativas en pro del buen uso de los bienes de la SDIS</t>
  </si>
  <si>
    <t>GL-003</t>
  </si>
  <si>
    <t xml:space="preserve">Traslados realizados en tiempo real </t>
  </si>
  <si>
    <t>Gestionar traslados de bienes en tiempo real</t>
  </si>
  <si>
    <t xml:space="preserve">Actualizar los responsables y ubicación del inventario institucional </t>
  </si>
  <si>
    <t xml:space="preserve">
(Número de solicitudes de traslado  atendidas en el trimestre / Total de solicitudes de traslado recibidas en el trimestre) *100</t>
  </si>
  <si>
    <t>Aplicativo SEVEN</t>
  </si>
  <si>
    <t>Identificar en la base de datos consolidada de inventarios de traslados realizados en el periodo en el aplicativo SEVEN, los cuales deben compararse con el total solicitudes de traslado recibidas en el periodo</t>
  </si>
  <si>
    <t>Matriz en Excel de los traslados atendidos</t>
  </si>
  <si>
    <t>En el mes de enero se recibieron 1446 solicitudes de traslado las cuales fueron atendidas en su totalidad</t>
  </si>
  <si>
    <t>En el mes de febrero se recibieron 674 solicitudes de traslado las cuales fueron atendidas en su totalidad</t>
  </si>
  <si>
    <t>En el mes de marzo fueron recibidas 626 solicitudes de traslado y Durante el trimestre  se recibieron 2746 solicitudes, las cuales fueron atendidas en su totalidadcon un cumplimiento del  100%.</t>
  </si>
  <si>
    <t>GL-005</t>
  </si>
  <si>
    <t>Seguimiento a las pruebas representativas y/o conteos selectivos</t>
  </si>
  <si>
    <t>Realizar el seguimiento a las pruebas representativas ejecutadas por las dependencias, Subdirecciones Locales y unidades operativas en general de la SDIS</t>
  </si>
  <si>
    <t>Realizar seguimientos de la ubicación y estado del inventario institucional</t>
  </si>
  <si>
    <t>(Seguimientos de las pruebas representativas realizadas por las dependencias, Subdirecciones Locales y unidades operativa de la SDIS /   Seguimientos de las pruebas representativas  programados por las dependencias, Subdirecciones Locales y unidades operativa de la SDIS) * 100
12 pruebas representativas y/o conteos selectivos en la vigencia</t>
  </si>
  <si>
    <t>Subdirecciones Locales y unidades operativas en general de la SDIS</t>
  </si>
  <si>
    <t>Identificar en la base de datos consolidada de inventarios de pruebas representativas o selectivas realizadas, los cuales deben compararse con el total de pruebas representativas o selectivas programadas</t>
  </si>
  <si>
    <t>Informe de gestión por cada seguimiento realizado</t>
  </si>
  <si>
    <t>Durante el periodo fueron remitidos los correos de solicitud de los formatos de pruebas representativas. El equipo de inventario se encuentra realizando los seguimientos pertinentes para la consolidación de la información</t>
  </si>
  <si>
    <t>El pasado 29 de marzo se recibieron las primeras pruebas representativas consolidas donde se obtuvo de información de 11.000 bienes en la entidad plenamente identificadas, se dará continuadad a la actividad para obtener información actualizada de los inventarios de la entidad</t>
  </si>
  <si>
    <t>IVC-005</t>
  </si>
  <si>
    <t>Visitas realizadas por primera vez de inspección a las instituciones nuevas inscritas.</t>
  </si>
  <si>
    <t>Medir el porcentaje de cumplimiento de las visitas por primera vez  de Inspección a las Instituciones prestadoras de servicios sociales de Educación Inicial desde el enfoque de Atención Integral a la Primera Infancia - AIPI y de Protección y atención integral a personas mayores en el Distrito Capital, inscritas en el Sistema de Información y Registro de Servicios Sociales - SIRSS.</t>
  </si>
  <si>
    <t>Talento humano suficiente para atender todas las visitas de inspección de primera vez.
Disposición de las instituciones para atender la visita por primera vez.</t>
  </si>
  <si>
    <t xml:space="preserve">(Número de instituciones nuevas inscritas en el SIRSS acumuladas al periodo con visita de inspección por primera vez / Número total  acumulado de instituciones nuevas  inscritas en el SIRSS)*100 
</t>
  </si>
  <si>
    <t xml:space="preserve">Instrumentos Únicos de Verificación - IUV diligenciados en el período.
Base de datos de inscripción en el Sistema de Información y Registro de Servicios Sociales - SIRSS </t>
  </si>
  <si>
    <t xml:space="preserve">El numerador corresponde al número de instituciones nuevas inscritas en el SIRSS que prestan servicios sociales con visitas por primera vez de inspección, realizadas acumuladas.
El denominador corresponde al total acumulado de instituciones nuevas inscritas en el SIRSS que prestan  servicios sociales.
</t>
  </si>
  <si>
    <t>Reporte en Excel de Instituciones prestadoras de servicios sociales de educación inicial y de protección y atención integral a personas mayores en el Distrito Capital, con fecha  de inscripción en el SIRSS, fecha de verificación de la primera visita de inspección</t>
  </si>
  <si>
    <t>En el mes de enero, seis (6) instituciones se inscribieron en el SIRSS para la prestación del servicio social de Educación Inicial y de Atención y Protección a las Personas Mayores.
En este sentido, se planea iniciar las visitas de verificación en los meses de marzo y abril de 2022.</t>
  </si>
  <si>
    <t>En el mes de febrero, tres (3) instituciones se inscribieron en el SIRSS para la prestación del servicio social de Educación Inicial.
Durante el mes no se inscribieron Instituciones de Atención y Protección a las Personas Mayores.
En este sentido, se planea iniciar las visitas de verificación en los meses de marzo y abril de 2022.</t>
  </si>
  <si>
    <t>En el mes de marzo, seis (6) instituciones se inscribieron en el SIRSS para la prestación del servicio social de Educación Inicial y de Atención y Protección a las Personas Mayores.
Durante el periodo se visitaron los dos (2) hogares de persona mayor inscritos, considerando que para el servicio de Educación Inicial se realizó la actualización de los estándares de calidad en el marco de la Resolución 2151 de 2021. Una vez se lleve a cabo el proceso de socialización de los estándares a los jardines, se realizarán las visitas de primera vez.
En este sentido, se planea iniciar las visitas de verificación entre abril y mayo.</t>
  </si>
  <si>
    <t>07/04/2022
Se recomienda realizar las visitas de inspección por primera vez entre abril y mayo para las instituciones inscritas durante el primer trimestre, como se indica en el análisis, e iniciar con las visitas de inspección a las instituciones que se inscriban durante el segundo trimestre para conseguir un nivel de cumplimiento más alto con respecto de la meta en el próximo trimestre.
Por lo demás, no se generan observaciones o recomendaciones adicionales respecto al análisis presentado en el seguimiento al indicador de gestión.</t>
  </si>
  <si>
    <t>IVC-006</t>
  </si>
  <si>
    <t>Instituciones no inscritas, inscritas y activas en el Sistema de Información y Registro de Servicios Sociales (SIRSS), con inspección y/o vigilancia.</t>
  </si>
  <si>
    <t>Establecer el porcentaje de instituciones no inscritas, e  inscritas y activas en el Sistema de Información y Registro de Servicios Sociales (SIRSS), con inspección y/o vigilancia en el marco de la verificación de estándares técnicos de calidad u otros lineamientos.</t>
  </si>
  <si>
    <t>Talento humano suficiente para visitar las instituciones no inscritas, e inscritas y activas.
Disposición de las instituciones para atender la visita de verificación de estándares técnicos de calidad u otros lineamientos</t>
  </si>
  <si>
    <t>(Número total de instituciones no inscritas, inscritas y activas con inspección y/o vigilancia realizadas acumuladas en el período / No. total de instituciones programadas acumuladas en el periodo)*100</t>
  </si>
  <si>
    <t xml:space="preserve">
Base de datos de Instituciones no inscritas.
Base de datos de instituciones inscritas y activas en SIRSS.
Base de datos de las instituciones programadas y visitadas.
</t>
  </si>
  <si>
    <t xml:space="preserve">
El numerador corresponde al número de instituciones no inscritas, inscritas y activas con visita de inspección y/o vigilancia realizadas acumuladas en el marco de la verificación de estándares técnicos de calidad u otros lineamientos.
El denominador corresponde al número total de instituciones programadas acumuladas a visitar en el periodo del reporte.  
</t>
  </si>
  <si>
    <t xml:space="preserve">
Base de datos de las instituciones programadas con la fecha de visita y resultado obtenido.</t>
  </si>
  <si>
    <t>Durante el mes de enero se programaron visitas a hogares para personas mayores, a los cuales se les realizó la verificación de estándares técnicos de calidad y la verificación del lineamiento para la prevención, contención y mitigación de la emergencia sanitaria.
Para este periodo no se programaron jardines infantiles para visitas de inspección y vigilancia considerando la actualización del Instrumento Único de Verificación - IUV en el marco de la nueva Resolución 2151 de diciembre de 2021. En este sentido, las visitas iniciarán entre marzo y abril de 2022.</t>
  </si>
  <si>
    <t>Durante el mes de febrero se programaron visitas a hogares para personas mayores, a los cuales se les realizó la verificación de estándares técnicos de calidad y la verificación del lineamiento para la prevención, contención y mitigación de la emergencia sanitaria.
Para este periodo no se programaron jardines infantiles para visitas de inspección y vigilancia considerando la actualización del Instrumento Único de Verificación - IUV en el marco de la nueva Resolución 2151 de diciembre de 2021. En este sentido, las visitas iniciarán entre marzo y abril de 2022.</t>
  </si>
  <si>
    <t>Durante el trimestre se programaron 194 visitas a hogares para personas mayores, de los cuales 124  fueron efectivas y se les realizó la verificación de estándares técnicos de calidad y la verificación del lineamiento para la prevención, contención y mitigación de la emergencia sanitaria. Las instituciones restantes tuvieron imposibilidad de visita, considerando que por diversos factores manifestados en los Hogares Gerontológicos (HG) no atendieron la visita.
Para este periodo no se programaron jardines infantiles para visitas de inspección y vigilancia considerando la actualización del Instrumento Único de Verificación - IUV en el marco de la nueva Resolución 2151 de diciembre de 2021 y su proceso de socialización con los jardines privados. En este sentido, las visitas iniciarán entre abril y mayo de 2022.</t>
  </si>
  <si>
    <t>07/04/2022
Se recomienda realizar las visitas de inspección de estándares técnicos de calidad y de la verificación del lineamiento entre abril y mayo para las restantes instituciones programadas durante el primer trimestre, como se indica en el análisis, y realizar las visitas de inspección a las instituciones que se programen durante el segundo trimestre para conseguir un nivel de cumplimiento más alto con respecto de la meta en el próximo trimestre.
Por lo demás, no se generan observaciones o recomendaciones adicionales respecto al análisis presentado en el seguimiento al indicador de gestión.</t>
  </si>
  <si>
    <t>PE-001</t>
  </si>
  <si>
    <t>Gestión en la viabilidad de precios de referencia</t>
  </si>
  <si>
    <r>
      <t xml:space="preserve">Revisar, analizar y emitir </t>
    </r>
    <r>
      <rPr>
        <sz val="9"/>
        <rFont val="Arial"/>
        <family val="2"/>
      </rPr>
      <t>el concepto de viabilidad, en cumplimiento del procedimiento de viabilidad de precios de referencia (PCD-PE-014)</t>
    </r>
  </si>
  <si>
    <t>Emitir concepto de viabilidad entre tres (3) y ocho (8) días hábiles, una vez radicada la solicitud.</t>
  </si>
  <si>
    <t>(Número de solicitudes de viabilidad tramitadas oportunamente en el mes / Número de solicitudes de viabilidad radicadas por las dependencias en el mes ) *100</t>
  </si>
  <si>
    <t>Matriz de seguimiento al tramite de solicitudes de viabilidad de precios.</t>
  </si>
  <si>
    <t>Registrar en la matriz las solicitudes de precios de viabilidad e indicar el memorando y la fecha en que se dio respuesta.
Numerador: hace referencia a la cantidad de solicitudes que tramitaron oportunamente en el mes del reporte.
Denominador: corresponde a la cantidad de solicitudes radicadas en el mes (el mes se contará desde el día 23 del mes anterior del reporte hasta el día 22 de mes de reporte).
Nota: el resultado del indicar al final de la vigencia será acumulado.</t>
  </si>
  <si>
    <t>Matriz de seguimiento al tramite de solicitudes de viabilidad de precios</t>
  </si>
  <si>
    <t xml:space="preserve">Los resultados obtenidos obedecen a que se brindó respuestas a las dos solicitudes allegadas al corte comprendidas entre el 1 de enero al 22 de mes, detallado de la siguiente manera:
• Subdirección de Abastecimiento 
   Alimentos
• Gastos de comisión y bolsas
Lo que da un porcentaje de avance del 100% para el indicador.
</t>
  </si>
  <si>
    <t>10/03/2022 Verificar ya que la evidencia no se visualiza en la respectiva carpeta. Adicionalmente, se recomienda usar la estructura sugerida para el análisis del indicador, verificar redacción y evitar el uso de mayúsculas.
15/03/2022 No se generan observaciones respecto al análisis reportado para el seguimiento del indicador.</t>
  </si>
  <si>
    <t>Los resultados obtenidos obedecen a que se brindó respuestas a las 15 solicitudes allegadas al corte comprendidas entre el 23 de enero al 21 de febrero, detallado de la siguiente manera:
• Dirección territorial: Funerarios 2022
• Subdirección administrativa y financiera 
   Porcentaje de comisión bmc proceso transporte 2022 - contrato de   comisión.
  Grupo 1  - buses
  Grupo 2 microbuses y vans
  Grupo 3 transporte de carga
  Grupo 4 taxi
  Grupo 1  - buses - alcance
  Grupo 2 microbuses y vans - alcance
• Subdirección de abastecimiento 
   Interventorías canastas
   Interventorías bonos 
   Interventorías comedores
   Interventorías suministros
   Canastas 2022
   Lista de precios comedores
• Subdirección para la infancia: Jardines infantiles cofinanciados 2022
Lo que da un porcentaje de avance del 100% para el indicador.</t>
  </si>
  <si>
    <t>10/03/2022 Verificar la evidencia ya que no se identifican claramente las solicitudes radicadas y las tramitadas. Adicionalmente, se recomienda usar la estructura sugerida para el análisis del indicador, verificar redacción y evitar el uso de mayúsculas.
15/03/2022 Verificar ya que se indica que se brindo respuesta al total de solicitudes recibidas, pero describe un porcentaje de cumplimiento del 93% como esta en la evidencia, lo cual tampoco es coherente con el resultado reportado (100%). 
No se generan más observaciones respecto al análisis reportado para el seguimiento del indicador.</t>
  </si>
  <si>
    <t>Los resultados obtenidos obedecen a que se brindó respuestas a 4 de las 4 de las solicitudes allegadas al corte comprendidas entre el 21 de febrero hasta el 22 de marzo, detallado de la siguiente manera:
•	Subdirección de Plantas Físicas	
Ferretería
•	Subdirección Administrativa y Financiera	
Fotocopiado	
Combustible Plantas Eléctricas
•	Subdirección para la Discapacidad	
Servicio Integrarte Interno
Lo que da un porcentaje de avance del 100% para el indicador.</t>
  </si>
  <si>
    <t>07/04/2022 No se generan más observaciones respecto al análisis reportado para el seguimiento del indicador.</t>
  </si>
  <si>
    <t>PE-7741-003</t>
  </si>
  <si>
    <t xml:space="preserve">Cumplimiento del plan de acción integrado de las dependencias que hacen parte del proyecto de inversión </t>
  </si>
  <si>
    <t xml:space="preserve">Calcular el promedio del porcentaje de avance de las actividades que conforman el Plan de Acción Institucional Integrado de la Dirección de Análisis y Diseño Estratégico, Subdirección de Diseño, Evaluación y Sistematización, Subdirección de Investigación e Información y Oficina Asesora de Comunicaciones </t>
  </si>
  <si>
    <t xml:space="preserve">Cumplimiento de las actividades del plan de acción institucional integrado para las dependencias Dirección de Análisis y Diseño Estratégico, Subdirección de Diseño, Evaluación y Sistematización, Subdirección de Investigación e Información y Oficina Asesora de Comunicaciones </t>
  </si>
  <si>
    <t xml:space="preserve">Promedio del resultado del seguimiento trimestral de las dependencias Dirección de Análisis y Diseño Estratégico, Subdirección de Diseño, Evaluación y Sistematización, Subdirección de Investigación e Información y Oficina Asesora de Comunicaciones en el Plan de Acción Institucional Integrado </t>
  </si>
  <si>
    <t xml:space="preserve">Reporte en Excel de la ejecución trimestral del plan de acción institucional integrado </t>
  </si>
  <si>
    <t xml:space="preserve">1. Solicitar el resultado del seguimiento trimestral por dependencias al Plan de Acción Institucional Integrado a la Subdirección de Diseño, Evaluación y Sistematización (Reporte en Excel y Acta del Comité Institucional de Gestión y Desempeño) 
2. Sumar el porcentaje de cumplimiento en el Plan de Acción Institucional Integrado de las dependencias Dirección de Análisis y Diseño Estratégico, Subdirección de Diseño, Evaluación y Sistematización, Subdirección de Investigación e Información y Oficina Asesora de Comunicaciones y dividirlo entre el número de dependencias analizadas 
Notas: 
*Para el reporte del I trimestre (corte a 30 de marzo ) se toma la información del reporte del Plan de Acción Institucional Integrado con corte al 31 de diciembre de la vigencia anterior. </t>
  </si>
  <si>
    <t xml:space="preserve">Reporte trimestral de ejecución del Plan de Acción Institucional Integrado 
Acta del Comité Institucional de Gestión y Desempeño con el resultado del seguimiento por dependencias en el Plan de Acción Institucional Integrado </t>
  </si>
  <si>
    <t>Con corte a 31 de enero de 2022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2022 en el Plan de Acción Institucional Integrado, el cual será reportado en la primera semana de abril de 2022.</t>
  </si>
  <si>
    <t>14/03/2022 No se generan observaciones respecto al análisis presentado en el seguimiento al indicador de gestión. Se deja la siguiente recomendación: se debe adelantar todas las acciones pertinentes para dar cumplimiento a la meta propuesta.</t>
  </si>
  <si>
    <t>Con corte a 28 de febrero de 2022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2022 en el Plan de Acción Institucional Integrado, el cual será reportado en la primera semana de abril de 2022.</t>
  </si>
  <si>
    <t xml:space="preserve">De acuerdo con el reporte del Plan de Acción Institucional Integrado (PAII) con corte a 31 de diciembre de 2021, se obtuvo un promedio de ejecución de los productos del PAII de la Dirección de Análisis y Diseño Estratégico del 100%, Subdirección de Diseño, Evaluación y Sistematización un 100%, Subdirección de Investigación e Información un 100% y de la Oficina Asesora de Comunicaciones de 100%, lo que da como resultado un avance promedio del PAII de las dependencias que hacen parte del proyecto de inversión 7741 del 100% </t>
  </si>
  <si>
    <t>07/04/2022 No se generan observaciones respecto al análisis presentado en el seguimiento al indicador de gestión. Se deja la siguiente recomendación: revisar si en los próximos reportes trimestrales seguirá siendo su porcentaje de cumplimiento mayor a la meta 95% propuesta, actualmente el indicador está en 111% de sobrecumplimiento.</t>
  </si>
  <si>
    <t>PSS-7564-002</t>
  </si>
  <si>
    <t>Circular 010 de 31/03/2022</t>
  </si>
  <si>
    <t>Actuaciones de seguimiento a casos de violencia intrafamiliar, delito sexual y maltrato infantil que evidencian resultado en SIRBE</t>
  </si>
  <si>
    <t>Monitorear el registro de actuaciones de seguimiento en SIRBE para los casos de violencia Intrafamiliar, delito sexual y maltrato infantil atendidos por Comisarías de Familia</t>
  </si>
  <si>
    <t>Recibir el reporte de DADE de manera oportuna, contar con el talento humano idóneo y suficiente en el área de seguimiento en las Comisarias de Familia, tener computadores con conectividad y acceso al SIRBE de manera permanente</t>
  </si>
  <si>
    <t>(No. De actuaciones de seguimiento a casos de VIF, Delito sexual y MI / No. De actuaciones de seguimiento a casos de VIF, Delito sexual y MI con resultado en Comisarías de Familia en el periodo) * 100</t>
  </si>
  <si>
    <t>SIRBE Comisarías de Familia</t>
  </si>
  <si>
    <t xml:space="preserve">1.	Solicitar a DADE la base de datos que contenga las órdenes administrativas por acción de violencia intrafamiliar, denuncia delito sexual y maltrato infantil en Estado de Seguimiento y el resultado de las actuaciones del periodo a medir. 
2.	Numerador: Filtrar las ordenes administrativas por acción de violencia intrafamiliar, denuncia delito sexual y maltrato infantil en Estado de Seguimiento con resultado del periodo a medir. 
3.	Denominador: Total de las ordenes administrativas por acción de violencia intrafamiliar, denuncia delito sexual y maltrato infantil en Estado de Seguimiento del periodo a medir. 
4.	Obtener el porcentaje con los datos del numerador y el denominador. </t>
  </si>
  <si>
    <t>Base de datos suministrada por la DADE</t>
  </si>
  <si>
    <t>Para el mes de  enero de 2022 el proceso de contratación de los profesionales de seguimiento en las comisarías de familia se fue dando de manera progresiva , contando para este mes con por lo menos un profesional por despacho, lo cual aunado a la medición trimestral del indicador, se traducen en  acciones que benefician el registro oportuno de actuaciones en el SIRBE.</t>
  </si>
  <si>
    <t>11/03/2022 No se generan observaciones respecto al análisis presentado en el seguimiento al indicador de gestión. Se deja las siguientes recomendaciones: se debe adelantar todas las acciones pertinentes para dar cumplimiento a la meta propuesta en este último trimestres de la vigencia y enviar los insumos para la actualización del indicador y se oficialice en la circular del mes de marzo.</t>
  </si>
  <si>
    <t>Durante el mes de febrero de 2022 , con ocasión de nuevos  brotes de Covid 19 y teniendo en cuenta las Recomendaciones del Ministerio de Salud y Protección Social, se presentó un porcentaje significativo de aislamientos preventivos de profesionales de seguimiento. lo que puede generar dificultades en el registro de información en el sistema SIRBE Comisarías,  e incidir en el cumplimiento de la meta.</t>
  </si>
  <si>
    <r>
      <t xml:space="preserve">El día 5 de  abril de 2022 se recibe reporte de la medición del indicador con periodo de enero a marzo del 2022. 
</t>
    </r>
    <r>
      <rPr>
        <sz val="9"/>
        <color indexed="8"/>
        <rFont val="Arial"/>
        <family val="2"/>
      </rPr>
      <t>Análisis cuantitativo
Durante el periodo de medición se identifica que se programaron en seguimiento 12278 actuaciones, de las cuales 11578 registran resultado.  Lo cual indica un porcentaje de cumplimiento del  94.3% para este indicador. 
Análisis Cualitativo
Durante   el periodo comprendido entre el 1 de enero y el 31 de marzo de 2022, no se tiene reporte de novedades que hubieran podido afectar la prestación del servicio en las Comisarías de Familia, tampoco novedades frente al  registro de la información en el sistema SIRBE de forma oportuna y que estén relacionadas con el talento humano del nivel 4 de atención de la Ruta Interna de Comisarías de Familia.  Durante el periodo de medición se fortaleció el equipo de profesionales que se encuentran realizando seguimiento de años anteriores y su correspondiente registro en el sistema de información. Contando en la actualidad con 12 profesionales distribuidos en las siguientes comisarias Usme-1, Usme-2, Tunjuelito, Bosa-1, Bosa-3, Kennedy-1,  Engativa-1, Engativa-2, Suba-1, Puente Aranda, Ciudad Bolivar-1, Ciudad Bolivar-2 .</t>
    </r>
  </si>
  <si>
    <t>08/04/2022 No se generan observaciones respecto al análisis presentado en el seguimiento al indicador de gestión. Se deja la siguiente recomendación: revisar si en los próximos reportes trimestrales seguirá siendo su porcentaje de cumplimiento mayor a la meta 90% propuesta, actualmente el indicador está en 105% de sobrecumplimiento.</t>
  </si>
  <si>
    <t>Prestación de servicios sociales  para la inclusión social</t>
  </si>
  <si>
    <t>PSS-7730-001</t>
  </si>
  <si>
    <t>Personas en flujos migratorios mixtos con seguimiento a la referenciación</t>
  </si>
  <si>
    <t>Monitorear el proceso de seguimiento a la referenciación de población en flujos migratorios mixtos a servicios sociales</t>
  </si>
  <si>
    <t xml:space="preserve">Diligenciamiento correcto de los Formatos: Referenciación de población (FOR-PSS-079) que alimenta con información al Formato Seguimiento a la referenciación de población (FOR-PSS-086). </t>
  </si>
  <si>
    <t>(No. de personas migrantes con seguimiento a la referenciación en el período/ No. total de personas migrantes referenciadas en el período) * 100</t>
  </si>
  <si>
    <t>El Formato Seguimiento a la referenciación de población (FOR-PSS-086)</t>
  </si>
  <si>
    <t xml:space="preserve">Numerador:
El dato de las personas con seguimiento a la referenciación se tomará de la información contenida en el formato de seguimiento a la referenciación de población (FOR-PSS-086), Sección Seguimiento 1 Columna S “Fecha” y corresponderá al número de seguimientos hechos en el mes de reporte.
Denominador:
El dato de las personas referenciadas se tomará de la información contenida en el formato de seguimiento a la referenciación de población (FOR-PSS-086), Columna A “No.” y corresponderá al total de referenciaciones hechas en el mes de reporte.
Nota: El resultado del indicador de la vigencia corresponderá a la aplicación de la fórmula con la sumatoria de los periodos reportados.  
</t>
  </si>
  <si>
    <t>Formato de seguimiento a la referenciación de población (FOR-PSS-086) consolidado por las unidades operativas del periodo de reporte correspondiente.</t>
  </si>
  <si>
    <t>Durante el primer mes del año 2022, se realizaron actividades orientadas a favorecer las opciones de seguimiento a la referenciación del servicio para la Integración y los derechos del migrante, refugiado y retornado, llevando a cabo el seguimiento a referenciaciones realizadas a los servicios de la Secretaria Distrital de Integración Social, Creciendo en Familia y Comisaría de familia. 
De otra parte, se hizo seguimiento a las referenciaciones realizadas a los servicios ofrecidos por agencias multilaterales tales como la Cruz Roja, Save the Children, Acnur y Humanity and Inclusión, actores que desarrollan acciones orientadas a la inclusión de la población migrante, refugiada y retornada. Lo anterior en consonancia con los propósitos definidos desde el servicio en mención y aportando en la cualificación del ejercicio de seguimiento a la referenciación, incluido en el procedimiento Orientación, información y referenciación (PCD-PSS-006).</t>
  </si>
  <si>
    <t>14/03/2022 No se generan observaciones respecto al análisis reportado para el seguimiento del indicador.</t>
  </si>
  <si>
    <t xml:space="preserve">Durante el mes de febrero se continuó realizando seguimiento de manera significativa a las referenciaciones adelantadas a los diferentes servicios de la Secretaria Distrital de Integración Social (SDIS). Por otra parte, se hizo seguimiento a referenciaciones adelantadas a actores externos como la Secretaría de Educación del Distrito (SED) y organismos internacionales como: Scalabrini, Save The Children, Cruz Roja, Fundación De Atención Al Migrante (FAMIG), la Organización Internacional para las Migraciones (OIM) y la Oficina del Alto Comisionado de las Naciones Unidas para los Refugiados (ACNUR), actores que desarrollan acciones orientadas a la Atención e inclusión de la población migrante, refugiada y retornada en la ciudad. Lo anterior en consonancia con los propósitos definidos desde el servicio en mención y el Procedimiento Orientación, información y referenciación (PCD-PSS-006).
Hasta el momento el seguimiento a la referenciación no presenta ningún rezago ni sobre cumplimiento en su ejecución y se muestra efectiva para la atención de la población migrante, refugiada y retornada, se espera seguir fortaleciendo dicho Actividad.
Por último, es importante señalar que este indicador surtió un proceso de actualización que se oficializo mediante circular 007 SG del 28/02/2022 la cual condujo a que ya no se utilice el Formato Base de consolidación población migrante (FOR-PSS-270) como evidencia del reporte y que solo quede como evidencia a partir de febrero el Formato Seguimiento a la referenciación de población (FOR-PSS-086). </t>
  </si>
  <si>
    <t>Durante el mes de marzo el cumplimiento del indicador corresponde a 61,7 %, dado que se referenciaron 123 personas y se realizaron 76 seguimientos a referenciación. 
Durante el primer trimestre de 2022, se referenciaron un total de 385 personas, realizando seguimiento a un total de 230 personas con lo cual el porcentaje de seguimiento fue de 60%, que corresponde al cumplimiento de lo programado en la meta del indicador.  Se continua con el proceso de referenciación de población proveniente de flujos migratorios mixtos tanto a los servicios de la Secretaria Distrital de Integración Social, como a otras entidades del orden distrital y de cooperación actores que desarrollan acciones orientadas a la atención e inclusión de la población migrante, refugiada y retornada en la ciudad. Lo anterior en concordancia con los propósitos definidos desde el servicio en mención y el procedimiento Orientación, información y referenciación (PCD-PSS-006).
Hasta el momento el seguimiento a la referenciación no presenta ningún rezago ni sobre cumplimiento en su ejecución y se muestra efectiva para la atención.</t>
  </si>
  <si>
    <t>08/04/2022 No se generan observaciones respecto al análisis reportado para el seguimiento del indicador.</t>
  </si>
  <si>
    <t>PSS-7735-002</t>
  </si>
  <si>
    <t>Circular N° 043 del 28/09/2021</t>
  </si>
  <si>
    <t>Personas atendidas en el servicio Centros de Desarrollo Comunitario que participan en otros servicios de la Secretaría Distrital de Integración Social.</t>
  </si>
  <si>
    <t>Medir el número de personas que se vinculan al servicio Centros de Desarrollo Comunitario-CDC,  que participan en otros servicios sociales de la Secretaría Distrital de integración Social - SDIS.</t>
  </si>
  <si>
    <t xml:space="preserve">1. Desarrollo de acciones del servicio CDC, para vincular participantes de otros servicios de la SDIS
2. Complementariedad y articulación de acciones  entre los servicios de la SDIS y el servicio CDC
</t>
  </si>
  <si>
    <t>(Número de personas vinculadas al servicio Centros de Desarrollo Comunitario en estado "atendido formado(cursos)" y estado "atendido no formado (cursos)", que participan en otros servicios de la SDIS en cualquier estado / Número total de personas vinculadas al servicio Centros de Desarrollo Comunitario en estado "atendido formado(cursos) y estado atendido no formado (cursos))*100</t>
  </si>
  <si>
    <t>SIRBE</t>
  </si>
  <si>
    <t>Del reporte SIRBE  suministrado por la Subdirección de Diseño, Evaluación y Sistematización, se toma la siguiente información: 
1. Para el numerador, la información corresponderá a la cantidad de personas atendidas en el servicio CDC en los estados “ATENDIDO FORMADO(CURSOS)" y "ATENDIDO NO FORMADO (CURSOS)", y que participan en otros servicios de la SDIS (acumulado).
2. Para el denominador, la información corresponderá al reporte del producto MGA, del periodo correspondiente (acumulado)
Nota: teniendo en cuenta que las mediciones se realizan de manera acumulada, el resultado del indicador de la vigencia será el del último mes.</t>
  </si>
  <si>
    <t>Reporte SIRBE</t>
  </si>
  <si>
    <t xml:space="preserve">En el mes de enero se registraron 2199 personas únicas atendidas en los Centros de Desarrollo Comunitario, de estas 472 se encuentran vinculados a otros servicios de la SDIS, presentando como resultado un 21% en el indicador de gestión. Lo que es un buen indicador teniendo en cuenta que la meta es el 35%. esto se relaciona con que se han venido posicionando la complementariedad de los servicios que se prestan en los CDCs, con los demás servicios de la entidad. esto se asocia a la implementación del sistema distrital del cuidado, donde la oferta de los CDCs se plantea como uno de los componentes de la dupla de atención formulada en las manzanas del cuidado y se proponen servicios simultáneos para los sujetos de cuidado y para las personas cuidadoras, impactando en la dinámica de la modalidad orientando así la complementariedad de los servicios de manera más amplia. 
En enero la oferta relacionada con respiro y autocuidado como yoga, pilates, defensa personal, vacaciones recreativas, actividad física y deportiva tuvo muy buena acogida entre las personas cuidadoras, especialmente en las localidades de san Cristóbal y Rafael Uribe y Usme que recogen el 63% de las atenciones. 
</t>
  </si>
  <si>
    <t>14/03/2022. Registrar el avance y análisis correspondiente al mes de enero.
22/03/2022. No se generan observaciones adicionales respecto al análisis y evidencia reportada para el seguimiento del indicador.</t>
  </si>
  <si>
    <t>En el mes de febrero se registraron 6838 personas únicas atendidas en los Centros de Desarrollo Comunitario, de las cuales 1766 se encuentran vinculados a otros servicios de la SDIS, presentando como resultado un 26% en el indicador de gestión. Lo que es un buen indicador teniendo en cuenta que la meta es el 35%; esto se relaciona con que se han venido posicionando la complementariedad de los servicios que se prestan en los CDCs , con los demás servicios de la entidad. Esto se asocia a la implementación del Sistema Distrital del Cuidado, donde la oferta de los CDCs se plantea como uno de los componentes de la dupla de atención formulada en las manzanas del cuidado y se proponen servicios simultáneos para los sujetos de cuidado y para las personas cuidadoras, impactando en la dinámica de la modalidad orientando así la complementariedad de los servicios de manera más amplia. 
En particular, en febrero la oferta relacionada con respiro y autocuidado como yoga, pilates, defensa personal, vacaciones recreativas, actividad física y deportiva, tuvo muy buena acogida entre las personas cuidadoras, especialmente en las localidades de san Cristóbal, Rafael Uribe Uribe, Santa Fe y Barrios unidos que recogen el 60% de las atenciones. Los servicios con los que mas se presentó complementariedad desde CDC fueron paquetes alimentarios de jardines, Bono para personas con Discapacidad y apoyos económicos.</t>
  </si>
  <si>
    <t>14/03/2022. No se cuenta con las evidencias para validar el avance cuantitativo reportado. Adicionalmente se recomienda revisar el análisis cualitativo teniendo en cuenta la gestión de cada mes a reportar por separado (enero y febrero).
22/03/2022. No se generan observaciones adicionales respecto al análisis y evidencia reportada para el seguimiento del indicador.</t>
  </si>
  <si>
    <t>En el mes de marzo se registraron 13599 personas únicas atendidas en los Centros de Desarrollo Comunitario, de estas, 4557 se encuentran vinculados a otros servicios de la SDIS, presentando como resultado un 34% en el indicador de gestión. Lo anterior refleja la efectividad de las acciones implementadas teniendo en cuenta que la meta es del 35%, lo cual se relaciona con las articulaciones que se han venido desarrollando con las diferentes subdirecciones técnicas para el posicionamiento de la modalidad Desarrollo de Capacidades para la Generación de Oportunidades y del Servicio Tiempo Propio para Personas Cuidadoras; esto permite la referenciación y vinculación de los usuarios de los servicios y modalidades de la SDIS a la oferta de los CDC.
A corte de marzo el servicio tiempo propio para personas cuidadoras se ha visto fortalecido con la realización de 56 actividades donde se atendieron 1360 usuarios a través de la oferta de la modalidad de zonas de descanso y autocuidado. Los CDC que realizaron mayor número de atenciones a través de actividades son: CDC San Blas 461 atenciones, CDC La Victoria 185 atenciones, CDC José Antonio Galán 163 atenciones, CDC Porvenir 137 atenciones y CDC Arborizadora Alta 113 atenciones.</t>
  </si>
  <si>
    <t>05/04/2022. La cifra relacionada para el numerador del indicador, no corresponde con lo encontrado en la evidencia suministrada. Se recomienda revisar y ajustar según corresponda.
08/04/2022. No se generan observaciones adicionales respecto al análisis y evidencia reportada para el seguimiento del indicador.</t>
  </si>
  <si>
    <t>PSS-7740-001</t>
  </si>
  <si>
    <t>Circular 023 del 27/05/2021</t>
  </si>
  <si>
    <t>Jóvenes informados sobre Prevención Integral en el marco del componente de prevención integral.</t>
  </si>
  <si>
    <t>Determinar el número de jóvenes informados en el marco del componente de prevención  integral: 
Prevención en Salud Mental y Orientación Socio Ocupacional-OSO; Prevención sustancias psicoactivas SPA; Prevención de paternidad y maternidad temprana PPYMT, y violencias.</t>
  </si>
  <si>
    <t xml:space="preserve">Monitorear el cumplimiento de las acciones que se encuentran a cargo de la Subdirección para la Juventud, que hacen parte del componente de Prevención Integral. </t>
  </si>
  <si>
    <t>(Número de jóvenes informados sobre prevención integral/ Número de jóvenes programados para ser informados sobre prevención integral) *100</t>
  </si>
  <si>
    <t xml:space="preserve">1.Sistema de Información Misional SIRBE.
2. Informe de Medios digital y redes sociales.
3. Listado de asistencia con información básica (para aquellos jóvenes que no desean consignar su información completa)
</t>
  </si>
  <si>
    <t>El numerador corresponde al número de jóvenes informados en prevención integral de acuerdo con el  conteo de datos del Sistema misional SIRBE y/o el dato tomado del informe de medios digitales y redes sociales y/o el dato que aporta el listado de asistencia con la información básica de los jóvenes que no desean aportar su información completa. 
El denominador corresponde a la totalidad de jóvenes que se programaron para ser informados en prevención integral para la vigencia 2020-2024.</t>
  </si>
  <si>
    <t>1. Conteo de metas del Sistema de Información Misional SIRBE
2. Soporte (capturas de pantalla y bases de datos de registros electrónicos) de medios digital y redes sociales
3. Listados de asistencia con información básica (para aquellos jóvenes que no desean consignar su información completa).</t>
  </si>
  <si>
    <t>Para el componente de prevención integral se realizaron diferentes talleres virtuales y presenciales, campañas comunicativas, jornadas, conferencias, ferias, entre otros, en torno a temas de prevención en Salud Mental y Orientación Socio Ocupacional-OSO; Prevención sustancias psicoactivas SPA; Prevención de paternidad y maternidad temprana PPYMT, y violencias. Desarrollado de forma articulada en los servicios territoriales de la Subdirección para la Juventud.</t>
  </si>
  <si>
    <t>14/03/2022 No se generan observaciones respecto al análisis presentado en el seguimiento al indicador de gestión. Se deja la siguiente recomendación: se debe adelantar todas las acciones pertinentes para dar cumplimiento a la meta propuesta.
Por favor revisar la ortografía antes de enviar el reporte.</t>
  </si>
  <si>
    <t>Es importante mencionar que para el mes de febrero se realizaron dos reuniones importantes con el equipo de prevención integral, una de ellas para organizar el plan de trabajo y otra para proponer la elaboración de un podcast de prevención de consumo de sustancias psicoactivas. Otra actividad a tener en cuenta es que se realizó una pieza gráfica que informe a los jóvenes acerca de las atenciones psicosociales que ofrece este componente.</t>
  </si>
  <si>
    <t>Se hizo una publicación de un taller de prevención de sustancias psicoactivas que se llevó a acabo en la localidad de Usme, así mismo se realizó taller de prevención con estudiantes del  IED Santa Librada en Usme, abordando temas de consumo de sustancias psicoactivas con grados 8 y 9. el 4 de marzo.
El equipo de prevención integral desarrollo un taller sobre salud mental que busca identificar y fortalecer recursos personales, grupales y del entorno que motiven y faciliten el bienestar integral, realizado el lunes 28 de marzo mediante Google meet.</t>
  </si>
  <si>
    <t>08/04/2022 No se generan observaciones respecto al análisis presentado en el seguimiento al indicador de gestión. Se deja la siguiente recomendación: se debe adelantar todas las acciones pertinentes para dar cumplimiento a la meta propuesta.
Se debe actualizar el indicador de gestión, con las recomendaciones dadas anteriormente en el correo. Por favor revisar la ortografía antes de enviar el reporte.</t>
  </si>
  <si>
    <t>PSS-7740-002</t>
  </si>
  <si>
    <t xml:space="preserve">Jóvenes vinculados a la plataforma Distrito Joven. </t>
  </si>
  <si>
    <t xml:space="preserve">Determinar el número de jóvenes vinculados a la plataforma Distrito Joven con relación a la proyección de metas de registro anual. </t>
  </si>
  <si>
    <t>Implementar de manera efectiva las acciones proyectadas en materia de comunicación y gestión de oportunidades.</t>
  </si>
  <si>
    <t>(Número de jóvenes vinculados a la plataforma distrito joven/número de jóvenes programados para vincular a la plataforma distrito joven) *100</t>
  </si>
  <si>
    <t xml:space="preserve">Reportes plataforma Distrito Joven. </t>
  </si>
  <si>
    <t xml:space="preserve">El numerador corresponde al dato obtenido de los reportes de la plataforma Distrito Joven.
El denominador corresponde al totalidad de jóvenes programados para vincular a la plataforma Distrito Joven de acuerdo con lo definido en el perfil del proyecto de inversión.
</t>
  </si>
  <si>
    <t>Reporte de registros de la plataforma Distrito Joven</t>
  </si>
  <si>
    <t>Se realiza la consolidación de los reportes de usuarios inscritos y oportunidades cargadas en la plataforma web y app distrito joven del mes de Enero del año 2022, se identifica un crecimiento en el número de inscritos en la App teniendo en cuenta el programa de Servicio Social para la Seguridad Económica de la Juventud y las demás ofertas realizadas por la Subdirección para la juventud.</t>
  </si>
  <si>
    <t>Las acciones realizadas durante el transcurso del mes de febrero se encuentran orientadas a la elaboración del documento de número de usuarios y oportunidades que se subieron en el transcurso de , es importante aclarar que, los datos y registros se realizaron con base en la información obtenida de la APP
Además, se realizaron diversas reuniones con el equipo de Alcaldía parara poder centralizar las oportunidades de las diferentes entidades del Distrito por medio del formulario de forms. También se hicieron reuniones con el equipo de DADE para trabajar en conjunto en las mejoras y actualizaciones propuestas para la app.</t>
  </si>
  <si>
    <t>Se realizaron diversas acciones basados en 3 componentes para el mes de marzo descritos así: 1. Propuestas en mejoras de la APP, en la cual se desarrollan documentos para compilar las mejoras , 2. Revisión del formulario de ofertas del distrito, en l se realizo el seguimiento a las oportunidades que ofertan diferentes entidades para compartir por la APP y 3. Reporte de usuarios inscritos, en donde se describen por las redes sociales los usuarios inscritos.</t>
  </si>
  <si>
    <t>PSS-7740-003</t>
  </si>
  <si>
    <t>Mujeres jóvenes vinculadas y beneficiadas de los  servicios sociales.</t>
  </si>
  <si>
    <t>Determinar el número de mujeres jóvenes beneficiadas por los servicios sociales, del total de  jóvenes atendidas con vulnerabilidad social.</t>
  </si>
  <si>
    <t>Implementar estrategias con enfoque diferencial de inclusión para las mujeres jóvenes en los servicios prestados.</t>
  </si>
  <si>
    <t xml:space="preserve">(Número de mujeres jóvenes beneficiadas por los servicios sociales  /  Número total de jóvenes beneficiados por los servicios sociales)*100.  </t>
  </si>
  <si>
    <t>Sistema de Información Misional SIRBE</t>
  </si>
  <si>
    <t>El Numerador corresponde al dato tomado del conteo de metas  de la ficha sirbe específicamente del cuadro de clasificación de variables por grupo etario, sexo femenino.
El denominador corresponde al dato tomado del conteo de metas de la ficha SIRBE específicamente del cuadro de clasificación de variables grupo etario, sexo en su totalidad.</t>
  </si>
  <si>
    <t>Conteo de metas del  Sistema de Información Misional SIRBE.</t>
  </si>
  <si>
    <t>N/A</t>
  </si>
  <si>
    <t>Las actividades que se realizaron para el mes de enero referente a las actividades del enfoque diferencial fueron ajustar el plan de trabajo y actualizar el cronograma de fechas conmemorativas</t>
  </si>
  <si>
    <t>Se realizaron ferias de empleabilidad en la localidades San Cristóbal, Usme, Fontibón y Engativá lo que permitió que jóvenes se acercaran con su hoja de vida y participaran de las oportunidades dispuestas en esta ferias para facilitar y contribuir a la búsqueda de empleo de estos jóvenes con la participación activa  de las jóvenes en búsqueda de oportunidades laborales.</t>
  </si>
  <si>
    <t>De acuerdo con la articulación realizada con el colegio IED El Rodeo de la localidad de San Cristóbal se apoyó en la conmemoración del día internacional de la mujer con taller de cine foro para la prevención de violencias con estudiantes de las jornadas mañana y tarde de todo el ciclo de secundaria. 
Se realizo un Facebook Live el 8 de marzo sobre el empoderamiento y salud metal de las mujeres donde se trataron temas de derechos de las mujeres, salud menta y la oferta que tiene distrito joven,</t>
  </si>
  <si>
    <t>PSS-7740-004</t>
  </si>
  <si>
    <t>Adolescentes y jóvenes vinculados al Sistema de Responsabilidad Penal para adolescentes que cumplen la medida o sanción.</t>
  </si>
  <si>
    <t xml:space="preserve">Identificar la efectividad del plan de atención integral formulado para la ejecución de la medida de restablecimiento de derechos en administración de justicia o de la sanción penal, en el servicio de atención especializada a adolescentes vinculados al Sistema de Responsabilidad Penal para adolescentes. </t>
  </si>
  <si>
    <t>Seguimiento oportuno y documentado al plan de atención individual definido para cada participante.
Actualización del estado del participante en el sistema misional SIRBE de acuerdo al seguimiento al plan de atención individual.</t>
  </si>
  <si>
    <t xml:space="preserve">(No. de adolescentes que egresan del servicio de atención especializada por cumplimiento de la medida o sanción / No. de adolescentes en estado atendido en el periodo) * 100 </t>
  </si>
  <si>
    <t>Sistema Misional SIRBE</t>
  </si>
  <si>
    <t>Numerador: Reporte oficial del sistema misional SIRBE de la vigencia (Estado: atendido por criterio cumplimiento de la medida o sanción, o finalización del proceso de atención)
Denominador: Reporte oficial del sistema misional SIRBE de la vigencia (estado: atendido).</t>
  </si>
  <si>
    <t>Identificar el número de adolescentes que egresan del servicio de atención especializada por cumplimiento de la medida o sanción durante la vigencia dividido entre el número de adolescentes y jóvenes en estado  atendido en la vigencia en el sistema misional SIRBE.</t>
  </si>
  <si>
    <t>En el marco del programa restaurativo de los centros forjar, se realizó las publicaciones en las redes sociales de las actividades propuestas. Así mismo, se realizó el acompañamiento de las actividades propuestas por los lideres del componente para el mes en curso .
Lo anterior teniendo en cuenta que los centros forjar tienen por objetivo de contribuir a la resocialización de los a jóvenes de Bogotá de 14 a 18 años que hacen parte del Sistema de Responsabilidad Penal para adolescentes.</t>
  </si>
  <si>
    <t>En este mes se radicación 90 informes enviados hacia las 18 defensorías y los 8 juzgados de conocimiento del srpa, y el trámite de más de 250 solicitudes atendidas a través de correo
electrónico.
Dentro de los requerimientos más solicitados se siguen manteniendo la verificación y consulta sobre posibles cambios de sanciones, la facilitación de espacios para estudios de caso entre defensorías, juzgados y profesionales de los servicios, procesos de traslado de eps para atención en salud, situaciones de riesgo a nivel familiar e individual y la atención de solicitudes por parte de las defensorías, juzgados y profesionales de los servicios sobre procesos de jóvenes que tenemos a cargo.</t>
  </si>
  <si>
    <t>En gestión, articulación y en concordancia con el Modelo de Atención Integral para Adolescentes y Jóvenes vinculados al Sistema de Responsabilidad Penal SRPA, tanto en medio abierto, familiar, y socio comunitario del Servicio Forjar Restaurativo Suba.
Se realizaron articulaciones con las diferentes instancias de participación de la localidad las cuales generaron acciones e impactos positivos para los Jóvenes Activos y Egreso del servicio, a continuación, se relaciona Ruta Integral de Atención Juvenil mes marzo de 2022.
Dentro del comportamiento de remisiones establecidas entre las defensorías de bienestar familiar y los juzgados de conocimiento del sistema de responsabilidad penal para adolescentes para el mes de marzo de 2022 se obtuvo un total de 42 remisiones divididas en 4 para procesos de IARAJ, 22 RIAJ, 10 para libertad asistida y 6 para prestación de servicios a la comunidad, divididas en 13 para ciudad Bolívar, 20 para Rafael Uribe y 9 para Suba.</t>
  </si>
  <si>
    <t>Debido a que el indicador es anula, para el reporte con corte a marzo no se genera gráfica.</t>
  </si>
  <si>
    <t>PSS-7744-001</t>
  </si>
  <si>
    <t>Niñas y niños de primera infancia con permanencia mínima de 90 días en las modalidades jardines infantiles diurnos, nocturnos, casas de pensamiento intercultural y espacios rurales.</t>
  </si>
  <si>
    <t>Monitorear la permanencia mínima de 90 días de niñas y niños de primera infancia que participan en las modalidades jardines infantiles diurnos, nocturnos, casas de pensamiento intercultural y espacios rurales.</t>
  </si>
  <si>
    <t>Diligenciamiento del Formato Ficha SIRBE y el registro oportuno de su información en el Sistema  Misional SIRBE.
Formalización del cupo asignado a niñas y niños de primera infancia en las modalidades jardines infantiles diurnos, nocturnos, casas de pensamiento intercultural y espacios rurales.</t>
  </si>
  <si>
    <t>(No. de niñas y niños de primera infancia que permanecen mínimo 90 días en jardines infantiles diurnos, nocturnos, casas de pensamiento intercultural y espacios rurales / No. de niñas y niños de primera infancia atendidos en jardines infantiles diurnos, nocturnos, casas de pensamiento intercultural y espacios rurales en el periodo) * 100</t>
  </si>
  <si>
    <t>Numerador: Sistema Misional SIRBE.
Denominador: Sistema Misional SIRBE.</t>
  </si>
  <si>
    <t>Identificar en el reporte de la meta 2 remitido por la DADE el número de niñas y niños de primera infancia en estados: atendido, en atención y suspendido que hayan permanecido mínimo 90 días en las modalidades jardines infantiles diurnos, nocturnos, casas de pensamiento intercultural y espacios rurales y dividirlo entre el número de niñas y niños en estados: atendido, en atención y suspendido en jardines infantiles diurnos, nocturnos, casas de pensamiento intercultural y espacios rurales en el periodo.
La permanencia de 90 días es el tiempo mínimo requerido para evidenciar efectos de la atención en el desarrollo de niñas y niños.
El denominador se registrará de manera trimestral dado que se obtiene del reporte suministrado por la DADE.</t>
  </si>
  <si>
    <t>Numerador: reporte de la meta 2 de las modalidades jardines infantiles diurnos, nocturnos, casas de pensamiento intercultural y espacios rurales. 
Denominador: reporte Sistema Misional SIRBE</t>
  </si>
  <si>
    <t>En enero, se continuó el acompañamiento a familias, niñas y niños de primera infancia y el apoyo alimentario por medio de la entrega del bono canjeable por alimentos en las unidades operativas que brindan la atención en esquemas diferentes al presencial. Además, se avanzó en la implementación gradual del esquema de atención presencial en jardines infantiles diurnos, nocturnos y casas de pensamiento intercultural, de acuerdo con las características y particularidades de las unidades operativas, dando respuesta a las necesidades de las familias a fin de garantizar el desarrollo integral de niñas y niños, así como promover la corresponsabilidad y el auto cuidado.</t>
  </si>
  <si>
    <t>17/03/2022
No se generan observaciones o recomendaciones respecto al análisis presentado en el seguimiento al indicador de gestión.</t>
  </si>
  <si>
    <t>En febrero, en las unidades operativas que brindan atención a través de la modalidad educación inicial en casa, se mantuvo el acompañamiento dirigido a familias, niñas y niños de primera infancia y el apoyo alimentario por medio de la entrega del bono canjeable por alimentos. Además, en jardines infantiles diurnos, nocturnos y casas de pensamiento intercultural se continuó avanzando en la implementación del esquema de atención presencial, logrando incrementar el número de unidades operativas que atiende a las y los participantes a través de dicho esquema. Cabe precisar, que la implementación del esquema de atención presencial se efectuó en el marco de las normas nacionales y distritales aplicables vigentes, las particularidades de cada una de las unidades operativas, las necesidades de las familias de cada localidad y la promoción de la corresponsabilidad, el autocuidado y el desarrollo integral de las niñas y los niños.</t>
  </si>
  <si>
    <t>En marzo, 16.003 niñas y niños de primera infancia presentaron una permanencia mínima de 90 días en las modalidades jardines infantiles, diurnos, nocturnos, casas de pensamiento intercultural y espacios rurales, lo que equivale a un resultado del indicador de 30%, es decir, setenta puntos porcentuales por debajo de la meta del indicador; en razón al ingreso progresivo de niñas y niños durante el primer trimestre de la vigencia y al traslado de las familias en el territorio a causa de su condición económica y de empleo. Se proyecta el aumento de la permanencia en los servicios en la medida en que avanza la vigencia. 
En los jardines infantiles y las casas de pensamiento intercultural se promovieron la participación de las niñas y los niños, y los procesos de corresponsabilidad con las familias a partir del autocuidado y las gestiones para continuar el cumplimiento de los estándares técnicos de calidad para la educación inicial.
Por otro lado, en los espacios rurales se tomaron medidas antropométricas y se hizo seguimiento al esquema de vacunación de manera conjunta con madres, padres y cuidadores; se desarrollaron acciones asociadas con el eje ambiental de los proyectos educativos comunitarios, tales como: la preparación del terreno para la siembra de perejil, cilantro, gladiolos; y en la unidad operativa Montaña de Colores se recogió la cosecha de arvejas con los niños y niñas.</t>
  </si>
  <si>
    <t>11/04/2022
No se generan observaciones o recomendaciones respecto al análisis presentado en el seguimiento al indicador de gestión.</t>
  </si>
  <si>
    <t>PSS-7744-002</t>
  </si>
  <si>
    <t>Gestantes, niñas y niños de primera infancia atendidos en la modalidad creciendo juntos.</t>
  </si>
  <si>
    <t xml:space="preserve">Monitorear la atención de gestantes, niñas y niños de primera infancia que participan en la modalidad creciendo juntos. </t>
  </si>
  <si>
    <t>Calidad de la información al focalizar gestantes, niñas y niños de primera infancia para el ingreso a la modalidad creciendo juntos.
Diligenciamiento del Formato Ficha SIRBE y registro oportuno de su información en el Sistema Misional SIRBE.
Formalización del ingreso de gestantes, niñas y niños de primera infancia en la modalidad creciendo juntos.</t>
  </si>
  <si>
    <t>(No. de gestantes, niñas y niños de primera infancia en estados: atendido, en atención y suspendido en la modalidad creciendo juntos en el periodo / No. de cupos ofertados en la modalidad creciendo juntos) * 100</t>
  </si>
  <si>
    <t>Numerador: Sistema Misional SIRBE
Denominador: directorio servicios sociales Subdirección para la Infancia</t>
  </si>
  <si>
    <t>Identificar en el aplicativo SIRBE el número de gestantes, niñas y niños de primera infancia de la modalidad creciendo juntos atendidos en el mes en estados: atendido, en atención y suspendido y dividirlo entre el número de cupos ofertados en la modalidad creciendo juntos registrado en el directorio servicios sociales Subdirección para la Infancia.</t>
  </si>
  <si>
    <t>Numerador: reporte Sistema Misional SIRBE.
Denominador: directorio servicios sociales Subdirección para la Infancia.</t>
  </si>
  <si>
    <t>En enero se atendieron 15.746 gestantes, niñas y niños de primera infancia (estados: en atención, atendido y suspendido) lo que equivale a un resultado del indicador de 105%, es decir, cinco (5) puntos porcentuales por encima de la meta  del indicador; lo anterior, debido al tránsito progresivo de las y los participantes a jardines infantiles, el avance gradual de los egresos de las niñas y los niños que cumplen la edad máxima de permanencia en la modalidad definida en la Resolución 0509 de 2021 y la depuración de participantes en estado suspendido por motivo de egreso.
Por otra parte, se registraron 13.912 participantes en estado "en atención" en la modalidad, a quienes se les asignó bono canjeable por alimentos, así como la realización de caracterizaciones familiares, jornadas de toma de peso y talla y acciones de seguimiento a casos identificados con malnutrición.</t>
  </si>
  <si>
    <t>En febrero, se atendieron 14.351 gestantes, niñas y niños de primera infancia (estados: en atención, atendido y suspendido) lo que equivale a un resultado del indicador de 96%, es decir, un resultado cuatro (4) puntos porcentuales inferior a la meta del indicador. Este comportamiento obedece al avance en el egreso de las y los participantes y en la depuración de niñas y niños en estado “Suspendido” en el sistema de información misional SIRBE a nivel distrital; lo anterior, evidencia la gestión de las Subdirecciones Locales para la Integración Social en relación con dichas acciones.
Por otro lado, en el mes de reporte se registraron en la modalidad creciendo juntos 13.993 participantes en estado "en atención", a quienes se les brindó bono canjeable por alimentos; atenciones programadas en la modalidad en los diferentes componentes de atención a través de los esquemas encuentros en casa, encuentros grupales y encuentros de cuidado; seguimientos por malnutrición; y activaciones de ruta por presuntas vulneraciones de derechos.</t>
  </si>
  <si>
    <t>En marzo se atendieron 21.478 gestantes, niñas y niños de primera infancia (estados: en atención, atendido y suspendido) en la modalidad Creciendo Juntos, lo que equivale a un resultado del indicador de 86%, es decir 14 puntos porcentuales inferiores a la meta del indicador. El comportamiento enunciado obedece a la alta flotabilidad de las familias y al ingreso progresivo de las y los participantes a la modalidad durante el primer trimestre de la vigencia; se proyecta el aumento progresivo de participantes en la modalidad en la medida en que avanza la vigencia.
Así mismo, se precisa que las atenciones brindadas a las y los participantes de la modalidad se realizó a través de encuentros grupales, en casa y de cuidado en el marco del Sistema Distrital de Cuidado, en aspectos asociados a los componentes salud y nutrición, psicosocial, fortalecimiento comunitario y desarrollo infantil. Además, se realizaron jornadas de toma de datos antropométricos a participantes en atención; seguimiento a casos de malnutrición y de presuntas vulneraciones de derechos; y jornadas pedagógicas. Adicionalmente, se generaron acciones de articulación con la estrategia “NIDOS” de IDARTES; con la Fundación Éxito a fin de establecer criterios de vinculación para la vigencia 2022; se continuaron las acciones con la estrategia "Medio acuático" y con la estrategia "Lo que la teta da", así como la vinculación de los jóvenes a las acciones de la estrategia RETO.
Nota: el cambio en los valores del numerador y del denominador en relación con el mes anterior se debe a que el indicador se actualizó a través de la Circular No. 010 de 31/03/2022, incluyendo a partir de entonces los participantes y cupos generados con la implementación del plan de Rescate Social, que inició en marzo de la presente vigencia.</t>
  </si>
  <si>
    <t>PSS-7744-003</t>
  </si>
  <si>
    <t>Gestantes, niñas y niños de primera infancia con permanencia mínima de 90 días en la modalidad creciendo juntos.</t>
  </si>
  <si>
    <t xml:space="preserve">Monitorear la permanencia mínima de 90 días de gestantes, niñas y niños de primera infancia que participan en la modalidad creciendo juntos. </t>
  </si>
  <si>
    <t>Promoción de acuerdos de corresponsabilidad con participantes de la modalidad creciendo juntos.
Seguimiento a la permanencia de gestantes, niñas y niños de la modalidad creciendo juntos.</t>
  </si>
  <si>
    <t>(No. de gestantes, niñas y niños de primera infancia en estados: atendido, en atención y suspendido (con motivo diferente a notificación de egreso) que permanecen mínimo 90 días en la modalidad creciendo juntos / No. de gestantes, niñas y niños de primera infancia en estados: atendido, en atención y suspendido (con motivo diferente a notificación de egreso) durante la vigencia en la modalidad creciendo juntos) * 100</t>
  </si>
  <si>
    <t>Numerador: sistema misional SIRBE.
Denominador: sistema misional SIRBE.</t>
  </si>
  <si>
    <t>Identificar en el sistema misional SIRBE el número de gestantes, niñas y niños de primera infancia en estados: atendido, en atención y suspendido (con motivo diferente a notificación de egreso) con mínimo 90 días de permanencia en la modalidad creciendo juntos y dividirlo entre el número de gestantes, niñas y niños de primera infancia en estados: atendido, en atención y suspendido (con motivo diferente a notificación de egreso) durante la vigencia (acumulados) en la modalidad creciendo juntos, identificados en el sistema misional SIRBE. 
Se toma la permanencia de 90 días dado que es el tiempo mínimo en el que gestantes, niñas y niños reciben la totalidad de atenciones ofrecidas por la modalidad.
El denominador se registrará de manera trimestral dado que se obtiene del reporte suministrado por la DADE.</t>
  </si>
  <si>
    <t>Numerador: reporte sistema misional SIRBE. 
Denominador: reporte sistema misional SIRBE.</t>
  </si>
  <si>
    <t xml:space="preserve">En enero se brindó atención a 13.912 participantes en la modalidad Creciendo Juntos, quienes se beneficiaron con la asignación de bono canjeable por alimentos, la realización de caracterizaciones familiares, el desarrollo de jornadas de toma de datos antropométricos en las cuales se determinó la talla y el peso de ellas y ellos a fin identificar su estado nutricional y la implementación de acciones de seguimiento a los casos identificados con malnutrición por bajo peso o sobrepeso. </t>
  </si>
  <si>
    <t>En febrero en la modalidad Creciendo Juntos se brindó atención a 13.993 participantes, a quienes se les entregó bono canjeable por alimentos y atenciones programadas en los diferentes componentes de la modalidad. Cabe precisar que los participantes se atendieron a través de los esquemas encuentros en casa, encuentros grupales y encuentros de cuidado en respuesta a las necesidades y particularidades de ellas y ellos. Así mismo, se efectuó seguimiento a los casos de malnutrición por bajo peso o sobrepeso identificados previamente y se activaron rutas de atención a presuntas vulneraciones de derechos de gestantes, niñas y niños. Las acciones enunciadas contribuyen a la garantía de los derechos de las y los participantes, al potenciamiento de su desarrollo integral y al fortalecimiento de las capacidades de las familias para educar, cuidar y proteger.</t>
  </si>
  <si>
    <t xml:space="preserve">En marzo, 10,199 gestantes, niñas y niños de primera infancia presentaron una permanencia mínima de 90 días en la modalidad Creciendo Juntos, lo que equivale a un resultado del indicador de 57%, que obedece a la alta flotabilidad de las familias y al ingreso progresivo de las y los participantes a la modalidad durante el primer trimestre de la vigencia; se proyecta el aumento progresivo de participantes a la modalidad en la medida en que avanza la vigencia.
Se precisa que a las y los participantes recibieron bono canjeable por alimentos y se les brindaron atenciones a través del equipo interdisciplinario en los componentes salud y nutrición, psicosocial, fortalecimiento comunitario y desarrollo infantil; para ello, se realizaron encuentros grupales, en casa y de cuidado, estos últimos según las solicitudes recibidas por las y los participantes y por las remisiones de los profesionales que acompañan los diferentes procesos en la modalidad. Adicionalmente, se continuó el seguimiento a los casos de malnutrición (bajo peso o sobrepeso) reportados; y se activaron rutas de atención a presuntas vulneraciones de los derechos de gestantes, niñas y niños. Lo anterior, contribuye a la garantía de los derechos de las y los participantes y permite potenciar su desarrollo integral y la formación a sus familias.                                                                                                                                                                                   </t>
  </si>
  <si>
    <t>PSS-7744-004</t>
  </si>
  <si>
    <t>Gestantes, niñas y niños de primera infancia atendidos en la modalidad crecemos en la ruralidad.</t>
  </si>
  <si>
    <t xml:space="preserve">Monitorear la atención de gestantes, niñas y niños de primera infancia que participan en la modalidad crecemos en la ruralidad. </t>
  </si>
  <si>
    <t>Diligenciamiento del Formato Ficha SIRBE y registro oportuno de su información en el Sistema Misional SIRBE.</t>
  </si>
  <si>
    <t>(No. de gestantes, niñas y niños de primera infancia en estados: atendido, en atención y suspendido en la modalidad crecemos en la ruralidad en el periodo / No. de cupos ofertados en la modalidad crecemos en la ruralidad) * 100</t>
  </si>
  <si>
    <t>Numerador: sistema misional SIRBE
Denominador: directorio servicios sociales Subdirección para la Infancia</t>
  </si>
  <si>
    <t>Identificar en el sistema misional SIRBE el número de gestantes, niñas y niños de primera infancia de la modalidad crecemos en la ruralidad en estados: atendido, en atención y suspendido en el periodo y dividirlo entre el número de cupos ofertados en la modalidad crecemos en la ruralidad registrado en el directorio servicios sociales Subdirección para la Infancia.</t>
  </si>
  <si>
    <t>Numerador: reporte sistema misional SIRBE.
Denominador: directorio servicios sociales Subdirección para la Infancia.</t>
  </si>
  <si>
    <t>En enero 554 gestantes, niñas y niños de primera infancia fueron atendidos en las modalidades Espacios Rurales y Crecemos en la Ruralidad, lo que corresponde a un resultado del indicador de 86% en razón a que las actividades en dichas modalidades iniciaron a partir del desarrollo de procesos de inducción y reinducción con los profesionales y se verificaron los datos de gestantes, niñas, niños y sus familias participantes en las dos modalidades en Suba, Chapinero, Ciudad Bolívar, Usme y Sumapaz a fin de identificar los cupos e iniciar las búsquedas activa. Así mismo, se realizaron fortalecimientos técnicos a las familias de las niñas y los niños en el marco de los compromisos y responsabilidades para contribuir a la garantía de sus derechos.</t>
  </si>
  <si>
    <t>En febrero 527 gestantes, niñas y niños de primera infancia fueron atendidos en las modalidades Espacios Rurales y Crecemos en la Ruralidad, lo que corresponde a un resultado del indicador de 82% en razón a que las actividades desarrolladas en dichas modalidades consistieron en la caracterización de las y los participantes en las áreas pedagógica, psicosocial y nutricional para iniciar los acompañamientos integrales; en Espacio Rurales se caracterizaron a las niñas y los niños que habitan cerca de centros poblados con condiciones geográficas que les impide llegar a estos a fin de proyectar acompañamientos presenciales; y en crecemos en la ruralidad se realizaron caracterizaciones interdisciplinarias a gestantes, niñas y niños que habitan en la zona rural dispersa.
Por otro lado, en el proceso de consolidación de los grupos participantes de las dos modalidades se realizaron transiciones efectivas de niñas y niños a la Secretaría Distrital de Educación; el equipo psicosocial atendió situaciones asociadas a salud, aspectos psicosociales y riesgos en la garantía de derechos. Las acciones mencionadas se registraron de manera semanal en la matriz de seguimiento mensual. Así mismo, se entregaron paquetes alimentarios a gestantes, niñas y niños de Sumapaz, Usme, Chapinero; y bonos canjeables por alimentos a gestantes, niñas y niños de Ciudad Bolívar y Suba; las entregas de alimentos permiten mantener o mejorar el adecuado estado nutricional de las y los participantes.
Además, en los cinco territorios rurales niñas, niños y comunidad participaron de la movilización social “Manos Rojas” orientada a sensibilizar a madres, padres y cuidadores en la prevención del reclutamiento de niñas, niños y adolescentes rurales a la guerra. La movilización permitió acordar con las y los participantes el compromiso de socializar con otras personas habitantes de la ruralidad el tema y promover la denuncia ante las autoridades competentes.
Adicionalmente, se continuaron las búsquedas activas de gestantes, niñas y niños para lograr la cobertura propuesta en las dos modalidades de atención. Cabe precisar, que las atenciones brindadas por las modalidades en el esquema de atención en alternancia, se registraron en el formulario habilitado en Google Apps, estas atenciones se realizaron al identificar casos de COVID-19 en las y los participantes o en el talento humano a fin de garantizar el aislamiento y la reducción de la probabilidad de contagio.</t>
  </si>
  <si>
    <t>En marzo, se atendieron 609 gestantes, niñas y niños de primera infancia en la modalidad Crecemos en la Ruralidad, lo que equivale a un resultado del indicador de 113%, es decir 13 puntos porcentuales por encima de la meta, en razón al avance progresivo del egreso de participantes en estado suspendido y a que en los territorios rurales han emergido habitantes migrantes, que ingresan y egresan de manera permanente a la modalidad.
Así mismo, se brindó a las niñas y a los niños acompañamiento interdisciplinario en el esquema de atención presencial en la mayoría de las localidades. En algunos casos, de acuerdo con la situación específica, se realizó la atención en el esquema de alternancia; se priorizaron en los territorios rurales actividades orientadas al seguimiento nutricional a través de la toma de medidas antropométricas y seguimiento al esquema de vacunación a fin de prevenir enfermedades prevalentes de la primera infancia rural.
Nota: el cambio en los valores del numerador y del denominador en relación con el mes anterior se debe a que el indicador se actualizó a través de la Circular No. 010 de 31/03/2022, reflejando únicamente la modalidad Crecemos en la Ruralidad.</t>
  </si>
  <si>
    <t>PSS-7744-005</t>
  </si>
  <si>
    <t>Gestantes, niñas y niños de primera infancia con permanencia mínima de 90 días en la modalidad crecemos en la ruralidad.</t>
  </si>
  <si>
    <t xml:space="preserve">Monitorear la permanencia mínima de 90 días de gestantes, niñas y niños de primera infancia que participan en la modalidad crecemos en la ruralidad. </t>
  </si>
  <si>
    <t>Seguimiento a la permanencia de gestantes, niñas y niños que participan en la modalidad crecemos en la ruralidad.</t>
  </si>
  <si>
    <t>(No. de gestantes, niñas y niños de primera infancia en estados: atendido, en atención y suspendido (con motivo diferente a notificación de egreso) que permanecen mínimo 90 días en la modalidad crecemos en la ruralidad / No. de gestantes, niñas y niños de primera infancia en estados: atendido, en atención y suspendido (con motivo diferente a notificación de egreso) en la modalidad crecemos en la ruralidad durante la vigencia) * 100</t>
  </si>
  <si>
    <t xml:space="preserve">Identificar en el sistema misional SIRBE el número de gestantes, niñas y niños de primera infancia en estados: atendido, en atención y suspendido (con motivo diferente a notificación de egreso) con mínimo 90 días de permanencia en la modalidad crecemos en la ruralidad y dividirlo entre el número de gestantes, niñas y niños de primera infancia en estados: atendido, en atención y suspendido (con motivo diferente a notificación de egreso) en la modalidad crecemos en la ruralidad durante la vigencia (acumulados)identificado en el sistema misional SIRBE.
Se toma la permanencia de 90 días dado que es el tiempo mínimo en el que gestantes, niñas y niños reciben la totalidad de atenciones ofrecidas por la modalidad crecemos en la ruralidad.
El denominador se registrará de manera trimestral dado que obedece a un dato suministrado por la DADE.
</t>
  </si>
  <si>
    <t>Numerador: reporte sistema misional SIRBE 
Denominador: reporte sistema misional SIRBE</t>
  </si>
  <si>
    <t>En enero se inició, según los cronogramas del memorando remitido a las subdirecciones locales con asunto “cierre actividades vigencia 2021 e inicio vigencia 2022 en el servicio educación inicial en el marco de la atención integral”, a partir de la inducción, reinducción, planeación de actividades de fortalecimiento técnico y la movilización social con los equipos interdisciplinares de las modalidades espacios rurales y crecemos en la ruralidad.
Además, se actualizó la información de las familias, se confirmó su permanencia en la modalidad Espacios Rurales en Sumapaz y Ciudad Bolívar y en la modalidad Crecemos en la Ruralidad en Suba, Chapinero, Ciudad Bolívar, Usme y Sumapaz. Así mismo, se realizó la acogida de niñas, niños y sus familias, logrando la generación de confianza con las y los participantes nuevos, así como, el fortalecimiento con las niñas y los niños que permanecen en la modalidad.</t>
  </si>
  <si>
    <t>En febrero, en las modalidades Crecemos en la Ruralidad y Espacios Rurales se iniciaron las actualizaciones de los Proyectos Educativos Comunitarios (PEC) y la propuesta de acompañamiento y seguimiento, que contempla actividades presenciales que favorecen interacciones y orientaciones relacionadas con los procesos de desarrollo infantil y el fortalecimiento de habilidades parentales de las familias para educar, cuidar y proteger, las cuales serán potenciadas desde la perspectiva pedagógica, psicosocial, nutricional  y de género según los contextos rurales donde se desarrolla.
Adicionalmente, se proyectó la atención de gestantes y lactantes para contribuir a la garantía de sus derechos, la prevención de embarazos subsecuentes y el proyecto de vida personal y familiar en el marco del Sistema Distrital de Cuidado.</t>
  </si>
  <si>
    <t>En marzo, 342 niñas y niños de primera infancia presentaron permanencia de 90 días en la modalidad Crecemos en la Ruralidad, lo cual equivale a un resultado del indicador de 56% en razón a la alta rotación de las y los participantes ocasionada por la llegada de familias migrantes que ingresan y egresan a la modalidad con frecuencia.
Así mismo, en la modalidad se brindaron a las y los participantes las atenciones en el marco de los proyectos educativos comunitarios PEC, los cuales se orientan a la supervivencia de los saberes rurales - campesinos en los cinco territorios rurales de la ciudad, a partir de los esquemas presencial y en alternancia. Adicionalmente, las atenciones interdisciplinarias a niñas, niños y gestantes se promovieron hábitos de vida saludable, física y emocional. Así mismo, actividades para las y los cuidadores con movilizaciones sociales orientadas a acciones lúdicas y artísticas de respiro en el marco del día internacional de los derechos de las mujeres, en especial las mujeres rurales – campesinas, que se centraron en el enfoque de género a fin de promover la transformación de imaginarios entre hombre y mujeres.</t>
  </si>
  <si>
    <t>PSS-7744-006</t>
  </si>
  <si>
    <t>Niñas, niños y adolescentes atendidos en las modalidades centros amar diurnos y nocturnos que culminan el plan de atención integral.</t>
  </si>
  <si>
    <t>Monitorear el número de niñas, niños y adolescentes atendidos en las modalidades centros amar diurnos y nocturnos que culminan el plan de atención integral.</t>
  </si>
  <si>
    <t>Estrategias oportunas de atención dirigidas a niñas, niñas, adolescentes y familias en situación de trabajo infantil vinculados a las modalidades centros amar diurnos y nocturnos.
Cambio del estado de seguimiento en el Sistema Misional SIRBE.</t>
  </si>
  <si>
    <t>(No. De niñas, niños y adolescentes que culminan el plan de atención integral / No. total de niñas, niños y adolescentes en estado atendido en el período) * 100</t>
  </si>
  <si>
    <t>Numerador: sistema misional SIRBE
Denominador: sistema misional SIRBE</t>
  </si>
  <si>
    <t>Identificar manera bimestral el número de niñas, niños y adolescentes que egresan de las modalidades centros amar diurnos y nocturnos  "estado ATENDIDO" con motivo "finalización proceso de atención" en el sistema misional SIRBE (acumulado); y dividirlo entre el número total de niñas, niños y adolescentes en "estado ATENDIDO" en el sistema misional SIRBE bimestralmente (acumulado).
Se entiende por "Culminar el plan de atención integral" el estado en el cual la niña, el niño o adolescente se encuentra fuera de situación o riesgo de trabajo infantil, en el marco de las estrategias de atención integral de los componentes del modelo de atención. La culminación del plan de atención integral tiene una duración variable y puede durar un tiempo mínimo de dos años.
El resultado anual del indicador es el reportado en el último periodo de medición, por ser de tendencia creciente.</t>
  </si>
  <si>
    <t>Numerador: Reporte de niñas, niños y adolescentes en estado atendido con motivo de egreso "finalización proceso de atención" del Sistema Misional SIRBE.
Denominador: Reporte de niñas, niños y adolescentes en estado atendido del Sistema Misional SIRBE.</t>
  </si>
  <si>
    <t>Bimestral</t>
  </si>
  <si>
    <t>En enero, en concordancia con la reactivación económica y escolar que ha generado nuevos lineamientos a nivel distrital y nacional, se continuó el regreso gradual para brindar atención a las y los participantes vinculados de manera presencial. En once (11) de las trece (13) unidades operativas se brindó atención presencial, contando así con espacios protectores con la entrega de desayuno, almuerzo o cena y el proceso de atención integral a través de los componentes: atención psicosocial, desarrollo pedagógico, nutrición y salubridad y gestión para la articulación. En dos unidades operativas se presentó atención virtual mientras se cumplen las condiciones de infraestructura y dotación requeridas para la atención presencial; las unidades de San Cristóbal y Usaquén continuaron con la atención en alternancia tres días a la semana con entrega de refrigerios y actividades extramurales.
Se precisa que el retorno a la presencialidad ha permitido continuar procesos para los cuales el Modelo de Atención Integral establece un tiempo máximo de dos años, y que debido a la pandemia se pospusieron a fin de privilegiar los derechos de la niñez y la adolescencia, reconociendo la identificación de situaciones de riesgos de vulneración derechos que se profundizaron por la Pandemia y las grandes brechas socioeconómicas de las familias, debido a la afectación de las actividades económicas en las cuarentenas, a la operación virtual de los colegios que ocasionó que niñas, niños y adolescentes se encontraran hacinados, en espacios con deficientes condiciones de salubridad y riesgos asociados al consumo de sustancias psicoactivas. La reactivación permite continuar el plan de atención integral y retomar la culminación de procesos de atención por finalización de este.</t>
  </si>
  <si>
    <t>En febrero, 121 niñas, niños y adolescentes atendidos en las modalidades centros amar diurnos y nocturnos culminaron el plan de atención, lo que implica que dichos participantes están fuera de riesgo asociado al trabajo infantil ampliado; lo anterior equivale a un resultado del indicador de 42% debido al retorno progresivo de las y los participantes a la atención presencial en los Centros Amar, dado que ello posibilita la continuación de los procesos de culminación del plan de atención integral.
Se precisa que el proceso de atención integral se brindó a través de los componentes: atención psicosocial, desarrollo pedagógico, nutrición y salubridad y gestión para la articulación del modelo de atención integral; lo anterior, es posible por el trabajo interdisciplinario y complementario de los profesionales de los centros amar, efectuado a fin de garantizar los derechos a las niñas, niños y adolescentes y retirarlos de los riesgos asociados al trabajo infantil ampliado. Así mismo, en dicho mes se presentaron algunos retiros voluntarios e inasistencias prolongadas debido al incremento en el cambio de domicilio de las familias y a factores asociados a la baja corresponsabilidad y agenciamiento.</t>
  </si>
  <si>
    <t>En marzo, los Centros Amar brindaron atención a las y los participantes en los esquemas de atención que se precisan a continuación: once (11) unidades operativas retornaron a acciones de atención presencial y dos (2) unidades operativas en no presencial, debido al avance progresivo de adecuaciones en la infraestructura para poder preparar alimentos en dichas unidades operativas.
Cabe precisar que el regreso a la presencialidad continúa siendo un reto para lograr las coberturas y la asistencia permanente de los participantes a los Centros Amar, debido a la resistencia y cambio de hábitos generados por aislamiento en las familias, siendo este un factor determinante en los procesos de atención integral, derivados del modelo propuesto para la prestación de las modalidades.
Ante el reto enunciado, los equipos interdisciplinarios hacen seguimiento a las acciones y actividades promovidas para incentivar la corresponsabilidad de las familias a través de la generación de acuerdos. Por otro lado, se realizaron talleres de padres, escuelas de padres y reuniones, para revisar uno a uno los retrocesos y avances de cada uno de los participantes de los Centros Amar. Así mismo, se trabajó en las unidades operativas a partir de la línea técnica suministrada para el fortalecimiento de acciones que contribuyen a mejorar los procesos de atención, incluyendo el diligenciamiento de la ficha SIRBE, con sus novedades, a fin de lograr que niñas, niños y adolescentes terminen su proceso de atención para erradicar el trabajo infantil de sus vidas.</t>
  </si>
  <si>
    <t>PSS-7744-007</t>
  </si>
  <si>
    <t>Unidades operativas de la Subdirección para la Infancia cualificadas por la estrategia atrapasueños para la atención de niñas, niños y adolescentes víctimas y afectados por el conflicto armado.</t>
  </si>
  <si>
    <t>Monitorear las unidades operativas de la Subdirección para la Infancia cualificadas por la estrategia atrapasueños para la atención de niñas, niños y adolescentes víctimas y afectados por el conflicto armado.</t>
  </si>
  <si>
    <t>Información actualizada en la base de datos de cualificación y en el directorio servicios sociales Subdirección para la Infancia.</t>
  </si>
  <si>
    <t>(No. de unidades operativas de la Subdirección para la Infancia cualificadas en un ciclo de siete (7) sesiones por la estrategia atrapasueños (acumulado) / No. total de unidades operativas diurnas de la Subdirección para la Infancia que operan en el periodo de reporte) *100</t>
  </si>
  <si>
    <t>Numerador: base de datos de asistencia a las cualificaciones de la estrategia atrapasueños.
Denominador: directorio servicios sociales Subdirección para la Infancia.</t>
  </si>
  <si>
    <t>Identificar en la base de datos de cualificación de la estrategia atrapasueños, el número de unidades operativas de la Subdirección para la Infancia que participaron en un ciclo de cualificación de siete (7) sesiones (acumulado) y dividirlo entre el número de unidades operativas diurnas que operan en el periodo de reporte identificado en el directorio servicios sociales Subdirección para la Infancia.
El denominador se registrará de manera mensual dado que las unidades operativas pueden estar sujetas a cierres temporales, definitivos o nuevas aperturas.
El indicador se medirá de febrero a noviembre dadas las dinámicas de atención de las unidades operativas.</t>
  </si>
  <si>
    <t>Numerador: base de datos de cualificación de la estrategia atrapasueños.
Denominador: directorio servicios sociales Subdirección para la Infancia.</t>
  </si>
  <si>
    <t>En atención a lo definido en la “Descripción del método de cálculo” del presente indicador, se hará seguimiento a este, a partir de febrero dadas las dinámicas de las unidades operativas a las cuales se dirige el ciclo de cualificación.</t>
  </si>
  <si>
    <t>En febrero, se elaboró la propuesta de cualificación que se implementará en las unidades operativas de la Subdirección para la Infancia durante la vigencia 2022, en la cual se proyectó la realización de sesiones de concienciación; acogida; laboratorio de paz; encuentros con madres, padres y cuidadores; cuidado emocional y un cierre simbólico. Se planea efectuar la cualificación a partir de dos ciclos, uno que se desarrollará de marzo a junio y otro de julio a octubre, y el cierre se desarrollará en noviembre a fin de desarrollar 7 sesiones en cada ciclo.
Además, se convocaron dos (2) espacios donde se socializó la propuesta que se desarrollará con el talento humano de las unidades operativas ubicadas en siete (7) localidades del Distrito. El primer espacio se realizó el 18 de febrero con la participación del equipo implementador que construirá la metodología con la cual se desarrollarán las siete (7) sesiones proyectadas; el segundo espacio fue el 24 de febrero con el equipo de seguimiento y los referentes de infancia donde se contextualizó sobre la estrategia atrapasueños y los ciclos de cualificación que se llevarán a cabo en Suba, Engativá, Usaquén, Fontibón, San Cristóbal, Los Mártires y Santafé; así mismo, se intercambiaron contactos telefónicos con referentes de infancia a fin de contactarlas para concertar el inicio en el mes de marzo.</t>
  </si>
  <si>
    <t>En marzo, se socializó con las y los referentes de infancia de las Subdirecciones Locales para la Integración Social de Engativá, Fontibón, Santafé y Suba la metodología y dinámica con se realizará la cualificación para la atención de niñas, niños y adolescentes víctimas y afectados por el conflicto armado, el cual se estructuró en siete (7) encuentros, a saber: concienciación; acogida; laboratorio de paz; encuentros con madres, padres y cuidadores; cuidado emocional; y un cierre simbólico. En dichas localidades, se generaron los acuerdos para desarrollar el primer ciclo de la cualificación con la participación de 40 unidades operativas de atención integral a la primera infancia, infancia y adolescencia durante el periodo comprendido entre marzo y junio. Así mismo, se concertó con las y los referentes desarrollar el encuentro de concienciación en la primera semana de abril, en el cual se programarán de manera conjunta las fechas de los encuentros con las 40 unidades seleccionadas.</t>
  </si>
  <si>
    <t>PSS-7744-008</t>
  </si>
  <si>
    <t>Salas amigas de la familia lactante reconocidas en el Distrito.</t>
  </si>
  <si>
    <t xml:space="preserve"> Medir y monitorear el número de salas amigas de la familia lactante reconocidas en el Distrito.</t>
  </si>
  <si>
    <t>Implementación de los criterios establecidos para el reconocimiento de una sala amiga de la familia lactante en el Distrito.</t>
  </si>
  <si>
    <t>(No. de salas amigas de la familia lactante reconocidas en el Distrito durante el período / No. de salas amigas de la familia lactante programadas para evaluar en el Distrito durante el período) *100</t>
  </si>
  <si>
    <t>Actas de evaluación y reconocimiento</t>
  </si>
  <si>
    <t>Identificar en la base de datos oficial del equipo lactancia materna el número de salas amigas de la familia lactante reconocidas y dividirlo entre el número de salas amigas de la familia lactante programadas para evaluar durante el periodo.
El término salas amigas de la familia lactante reconocidas incluye salas reconocidas y con actualización del reconocimiento durante la vigencia dado que el proceso es el mismo y en ambos casos se emite un "reconocimiento".  
El denominador se registrará de manera anual pues depende de la implementación del procedimiento y el manual de la estrategia.</t>
  </si>
  <si>
    <t xml:space="preserve">Actas de verificación </t>
  </si>
  <si>
    <t>En enero, en cumplimiento de las medidas para reducir el contagio de la COVID-19 y avanzar en el regreso a la presencialidad direccionado por la Entidad, el equipo técnico de lactancia materna continuó el desarrollo de las acciones virtuales y presenciales enunciadas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de familias usuarias de salas amigas de la familia lactante en relación con la práctica de la lactancia materna.
• Consejería telefónica en lactancia materna y alimentación infantil saludable a familias usuarias de salas amigas de la familia lactante.
• Registro de información de acompañamientos telefónicos realizados por localidad en bases de datos.
• Seguimiento a los grupos de apoyo a la lactancia materna (GALM) a través del fortalecimiento técnico de los agentes educativos de entornos comunitarios en zonas rural y urbana de la ciudad.
• Acompañamiento a las salas amigas de la familia lactante en los entornos vida cotidiana, laboral, comunitario e institucional.</t>
  </si>
  <si>
    <t>En febrero, en cumplimiento de las medidas para reducir el contagio de la COVID-19 y avanzar en el regreso voluntario a la presencialidad direccionado por la Entidad, el equipo técnico de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de familias usuarias de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bases de datos.
• Participación en espacios intersectoriales con la generación de aportes técnicos.
• Seguimiento a los grupos de apoyo a la lactancia materna (GALM), acompañamiento al GALM de la localidad de Suba coordinado por la líder comunitaria Jenny González y la sensibilización para la creación del grupo de apoyo comunitario del espacio rural Nazareth en la localidad de Sumapaz.
• Se acompañó a las salas amigas de la familia lactante en los entornos vida cotidiana, laboral, comunitario e institucional.
• Se adelantaron mesas de trabajo con los equipos jurídico y sistema de gestión de la Subdirección para la Infancia, así como, con la Subdirección de Nutrición de la Entidad y la Secretaría Distrital de Salud a fin de generar acuerdos en torno a la terminología de los manuales operativos de la estrategia salas amigas de la familia lactante.</t>
  </si>
  <si>
    <t>En marzo, en cumplimiento de las medidas para reducir el contagio de la COVID-19 y avanzar en el regreso a la presencialidad direccionado por la Entidad, el equipo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de familias usuarias de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bases de datos.
• Participación en espacios intersectoriales con la generación de aportes técnicos.
• Seguimiento a los grupos de apoyo a la lactancia materna (GALM) en Ciudad Bolívar con la lideresa comunitaria y se acordó programar reunión de socialización sobre el proceso de conformación de GALM ya que cuenta con madres gestantes y lactantes de su comunidad.
• Se acompañó a las salas amigas de la familia lactante en los entornos vida cotidiana, laboral, comunitario e institucional.
• Se realizaron mesas de trabajo con diferentes áreas de la Secretaría Distrital de Integración Social y con variadas instituciones del sector salud a fin de actualizar los procedimientos y manuales del reconocimiento y actualización del reconocimiento de Salas Amigas de la Familia Lactante según la normatividad vigente en la materia. Es así que, por directriz del área jurídica, se cambian los términos “certificación” por “reconocimiento”, “cumplir” por “implementar” y “recertificación” por “actualización del reconocimiento”.</t>
  </si>
  <si>
    <t>PSS-7744-010</t>
  </si>
  <si>
    <t>Jardines infantiles privados inscritos en el Sistema de Información y Registro de Servicios Sociales asesorados técnicamente.</t>
  </si>
  <si>
    <t>Monitorear el número de jardines infantiles privados inscritos en el Sistema de Información y Registro de Servicios Sociales asesorados técnicamente.</t>
  </si>
  <si>
    <t xml:space="preserve">Registro oportuno y con calidad de la información de los jardines infantiles privados asesorados en el sistema misional SIRBE.
Garantizar la oferta y divulgación del servicio de asesoría técnica a los jardines infantiles privados del Distrito. </t>
  </si>
  <si>
    <t>(No. de jardines infantiles privados inscritos en el Sistema de Información y Registro de Servicios Sociales que fueron asesorados técnicamente y registrados en el Sistema Misional SIRBE durante el mes (acumulado) / No. de jardines infantiles privados inscritos en el Sistema de Información y Registro de Servicios Sociales durante la vigencia (acumulados)) *100</t>
  </si>
  <si>
    <t>Numerador: Sistema Misional SIRBE.
Denominador: Sistema de Información y Registro de Servicios Sociales.</t>
  </si>
  <si>
    <t>Identificar en el Sistema Misional SIRBE el número de jardines infantiles privados inscritos en el Sistema de Información y Registro de Servicios Sociales que fueron asesorados técnicamente durante el mes (acumulado) y dividirlo entre el número de jardines infantiles privados inscritos en el Sistema de Información y Registro de Servicios Sociales durante la vigencia (acumulados).
El denominador se registrará de manera mensual dado que depende del número de jardines infantiles privados inscritos en el Sistema de Información y Registro de Servicios Sociales (acumulados) y los jardines infantiles privados se inscriben en la Entidad en cualquier mes del año.
Se hará seguimiento al indicador de febrero a noviembre dado que los jardines infantiles privados brindan atención a las niñas y los niños de la última semana de enero y a la primera semana de diciembre.</t>
  </si>
  <si>
    <t>Numerador: Reporte del Sistema Misional SIRBE por localidad.
Denominador: reporte del Sistema de Información y Registro de Servicios Sociales.</t>
  </si>
  <si>
    <t xml:space="preserve">En atención a lo definido en la “descripción del método de cálculo” se hará seguimiento al indicador a partir de febrero dado que los jardines infantiles privados inician servicio en la última semana de enero.    </t>
  </si>
  <si>
    <t>En febrero 75 Jardines Infantiles privados fueron asesorados técnicamente, lo que equivale a una ejecución de 5%, en razón a que la asesoría técnica se dirigió a responder la demanda presentada a la fecha, es decir, al talento humano de los jardines infantiles que había efectuado su solicitud en diciembre y enero.
Cabe precisar, que en el periodo de reporte se diseñaron e implementaron espacios de asesoría técnica especializada a los cuales se convocaron a los representantes de los jardines infantiles privados que realizaron solicitudes entre diciembre de 2021 y enero de 2022. Dichas solicitudes, se categorizaron por las temáticas que corresponden a necesidades para la adecuada implementación de las condiciones de bioseguridad actualizadas por el Ministerio de Salud y Protección Social y que buscan garantizar el regreso seguro de las niñas y los niños a la atención presencial.</t>
  </si>
  <si>
    <t>En marzo 141 Jardines Infantiles privados inscritos en el Sistema de Información y Registro de Servicios Sociales fueron asesorados técnicamente, lo que equivale a un resultado del indicador de 10%, en razón a que la participación voluntaria de estos en los espacios de asesoría aumenta de manera progresiva en la medida en que se estabilizan aspectos logísticos y operativos asociados a la atención de las niñas y los niños.
Se generaron de manera progresiva espacios de asesoría técnica presencial y recobrar estos escenarios produjo un incremento en la participación de los equipos de trabajo de los jardines infantiles privados, quienes durante el primer trimestre de la anualidad, priorizaron sus acciones en la organización de las condiciones de cada componente de atención, que permite brindar a niñas, niños y familias un servicio de calidad, que a su vez debe continuar garantizando condiciones de bioseguridad y entornos protectores a la primera infancia.</t>
  </si>
  <si>
    <t>PSS-7744-011</t>
  </si>
  <si>
    <t>Niñas y niños de primera infancia atendidos en las modalidades jardines infantiles diurnos, nocturnos, casas de pensamiento intercultural y espacios rurales.</t>
  </si>
  <si>
    <t>Monitorear la atención de las niñas y los niños de primera infancia atendidos en las modalidades jardines infantiles diurnos, nocturnos, casa de pensamiento intercultural y espacios rurales.</t>
  </si>
  <si>
    <t>Diligenciamiento del Formato Ficha SIRBE y registro oportuno de su información en el Sistema Misional SIRBE.
Formalización del cupo asignado a niñas y niños de primera infancia en las modalidades jardines infantiles diurnos, nocturnos, casas de pensamiento intercultural y espacios rurales.</t>
  </si>
  <si>
    <t>(No. de niñas y niños de primera infancia que participan en jardines infantiles diurnos, nocturnos, casas de pensamiento intercultural y espacios rurales en el periodo / No. de cupos ofertados en jardines infantiles diurnos, nocturnos, casas de pensamiento intercultural y espacios rurales en el periodo) * 100</t>
  </si>
  <si>
    <t>Numerador: Sistema Misional SIRBE.
Denominador: directorio de servicios sociales Subdirección para la Infancia.</t>
  </si>
  <si>
    <t>Identificar en el reporte de la meta 2 remitido por la DADE el número de niñas y niños de primera infancia en estados: atendido, en atención y suspendido y dividirlo entre el número de cupos ofertados y su optimización en jardines infantiles diurnos, nocturnos, casas de pensamiento intercultural y espacios rurales del directorio de servicios sociales Subdirección para la Infancia en el periodo.
El denominador se registrará de manera mensual dado que la oferta de cupos depende de: apertura de nuevas unidades operativas, cierre definitivo o indefinido de unidades operativas y entrega de obras o mantenimiento de infraestructura programados por la Subdirección de Plantas Físicas.</t>
  </si>
  <si>
    <t>Numerador: reporte de la meta 2 de las modalidades jardines infantiles diurnos, nocturnos, casas de pensamiento intercultural y espacios rurales, remitido por la DADE.
Denominador: directorio de servicios sociales Subdirección para la Infancia.</t>
  </si>
  <si>
    <t>En enero se atendieron 29.953 niñas y niños de primera infancia en las distintas modalidades, lo que equivale a un resultado para el indicador de 51% es decir cuarenta y nueve (49) puntos porcentuales debajo de la meta mensual, en razón al cierre de la vigencia anterior y ajustes graduales requeridos para iniciar la atención en las unidades operativas, así como, al avance progresivo en el registro de participantes en el aplicativo SIRBE y la activación de niñas y niños en estado de atención en jardines infantiles diurnos, nocturnos y casas de pensamiento intercultural. Además, se precisa que se generaron nuevas estrategias de atención en horarios adicionales en el marco del plan de rescate social.
Adicionalmente, se adelantaron acciones para promover la participación de las niñas y los niños, los procesos de corresponsabilidad con las familias a través del autocuidado y la protección en los hogares y en otros espacios; se efectuaron las gestiones correspondientes para mantener un número de colaboradoras y colaboradores acorde con la cobertura autorizada y/o ajustada a fin de cumplir los estándares técnicos de calidad para la educación inicial.
Se debe aclarar que la atención de niñas y niños inició el 18 de enero de 2022 a partir de la implementación de los esquemas: presencial en 254 unidades operativas y educación inicial en casa en 18 unidades operativas.
Así mismo, por medio de los convenios suscritos con Cajas de Compensación Familiar se operaron 36 jardines infantiles sociales, los cuales atendieron a las niñas y los niños a través de los siguientes esquemas: presencialidad en 34 y educación inicial en casa en 2. Además, por medio de convenios de asociación celebrados con Organizaciones sin Ánimo de Lucro se atendieron a las niñas y los niños en 42 jardines infantiles cofinanciados, los cuales prestaron servicio en presencialidad.</t>
  </si>
  <si>
    <r>
      <rPr>
        <sz val="9"/>
        <rFont val="Arial"/>
        <family val="2"/>
      </rPr>
      <t>En febrero se atendieron 44.054 niñas y niños de primera infancia en las distintas modalidades, lo que equivale a un resultado para el indicador de 73%, es decir, veintisiete (27) puntos porcentuales debajo de la meta mensual del indicador, en razón a los ajustes graduales requeridos para iniciar la operación en jardines infantiles diurnos, nocturnos y casas de pensamiento intercultural; el ingreso progresivo de las niñas y los niños a las unidades operativas y el avance en el registro y activación de participantes en el aplicativo SIRBE.
Así mismo, se continuó la implementación de acciones que promueven la participación de niñas y niños, los procesos de corresponsabilidad con las familias a partir del autocuidado y las gestiones para mantener el número de colaborado</t>
    </r>
    <r>
      <rPr>
        <sz val="9"/>
        <color indexed="8"/>
        <rFont val="Arial"/>
        <family val="2"/>
      </rPr>
      <t>res y colaboradoras acorde con la cobertura autorizada y/o ajustada a fin de cumplir los estándares técnicos de calidad para la educación inicial.
Adicionalmente, en el mes de reporte se implementaron el esquema de atención presencial en 258 unidades operativas y el de educación inicial en casa en 8 unidades operativas.
Además, a partir de los convenios suscritos con Cajas de Compensación Familiar se operaron 36 jardines infantiles sociales, los cuales atendieron a las niñas y los niños a través de los siguientes esquemas: presencialidad 35 y educación inicial en casa 1). Por medio de convenios de asociación celebrados con Entidades sin Ánimo de Lucro se atendieron a las y los participantes en 42 jardines infantiles cofinanciados, los cuales brindaron la atención de manera presencial.</t>
    </r>
  </si>
  <si>
    <t>En marzo, se atendieron 53.685 niñas y niños de primera infancia en las modalidades jardines infantiles, diurnos, nocturnos, casas de pensamiento intercultural y espacios rurales; lo cual equivales a un resultado del indicador de 85%, es decir, quince puntos porcentuales por debajo de la meta del indicador, en razón a los ajustes graduales requeridos para la operación de jardines infantiles diurnos, nocturnos, casas de pensamiento intercultural y espacios rurales; el ingreso progresivo de niñas y niños; y el traslado de las familias en el territorio a causa de su condición económicas y de empleo. Se proyecta avanzar de manera progresiva con la vinculación de niñas y niños a las modalidades.
Se precisa, que en los espacios rurales se realizó toma de medidas antropométricas y seguimiento al esquema de vacunación en corresponsabilidad con madres, padres y cuidadores. Por otra parte, se realizaron acciones de fortalecimiento del eje ambiental del proyecto educativo comunitario a través de las actividades: preparación del terreno y elaboración de eras para la siembra de perejil, cilantro, gladiolos, con el apoyo de algunas familias. Así mismo, en la unidad operativa Montaña de Colores se cosecharon las arvejas de la huerta con las niñas y los niños promoviendo las tradiciones culturales y campesinas de la ruralidad. 
Se continuó la implementación de acciones que promueven la participación de niñas y niños, los procesos de corresponsabilidad con las familias a partir del autocuidado y las gestiones para mantener el número de colaboradores acorde con la cobertura autorizada y/o ajustada a fin de cumplir los estándares técnicos de calidad para la educación inicial.
Adicionalmente, en el mes se implementaron el esquema de atención presencial en 334 unidades operativas y el de educación inicial en casa en 6 Jardines Infantiles; operaron a partir de convenios suscritos con Cajas de Compensación Familiar 36 jardines infantiles sociales que atendieron a niñas y niños a través de los esquemas: presencialidad 35 y educación inicial en casa 1; y por medio de convenios de asociación celebrados con entidades sin ánimo de lucro se atendieron a las y los participantes en 42 jardines infantiles cofinanciados, los cuales brindaron la atención de manera presencial.</t>
  </si>
  <si>
    <t>PSS-7744-013</t>
  </si>
  <si>
    <t>Gestantes, niñas y niños de primera infancia atendidos en las modalidades jardines infantiles diurnos (incluyendo horario adicional), nocturnos y creciendo juntos con recursos del plan de rescate social.</t>
  </si>
  <si>
    <t>Monitorear el número de gestantes, niñas y niños de primera infancia atendidos en las modalidades jardines infantiles diurnos (incluyendo horario adicional), nocturnos y creciendo juntos con recursos del plan de rescate social.</t>
  </si>
  <si>
    <t>Diligenciamiento del Formato Ficha SIRBE y registro oportuno de su información en el Sistema Misional SIRBE.
Formalización del cupo asignado a gestantes, niñas y niños de primera infancia en las modalidades jardines infantiles diurnos (incluyendo horario adicional), nocturnos y creciendo juntos.</t>
  </si>
  <si>
    <t>(No. gestantes, niñas y niños únicos atendidos en las modalidades jardines infantiles diurnos (incluyendo horario adicional), nocturnos y creciendo juntos con recursos del plan de rescate social durante la vigencia / No. de gestantes, niñas y niños que se proyecta atender con recursos del plan de rescate social) * 100</t>
  </si>
  <si>
    <t xml:space="preserve">Numerador: sistema misional SIRBE.
Denominador: documento proyección gestantes, niñas y niños que se atenderán con recursos del plan de rescate social.  </t>
  </si>
  <si>
    <t>Identificar por la variable id persona en su último estado actual (atendido, en atención y suspendido) a gestantes, niñas y niños únicos atendidos en las modalidades jardines infantiles diurnos (incluyendo horario adicional), nocturnos y creciendo juntos en unidades operativas que incluyan en su nemotecnia "RESO" o "RESCATE SOCIAL" o participantes con actuación de intervención "1010 rescate social subinfancia" atendidos en la unidad operativa Rayito de Luna durante la vigencia y dividirlo entre el número de gestantes, niñas y niños que se proyecta atender con recursos del plan de rescate social.</t>
  </si>
  <si>
    <t xml:space="preserve">Numerador: reporte sistema misional SIRBE.
Denominador: documento proyección gestantes, niñas y niños que se atenderán con recursos del plan de rescate social.  </t>
  </si>
  <si>
    <t>El indicador se creó y oficializó a través de la Circular No. 010 de 31/03/2022.</t>
  </si>
  <si>
    <t>En marzo se atendieron 7,411 gestantes, niñas y niños de primera infancia en las modalidades jardines infantiles diurnos (incluyendo horario adicional), nocturnos y creciendo juntos con recursos del plan de Rescate Social, lo cual equivale a un resultado del indicador de 35% que obedece al ingreso progresivo de las y los participantes a las modalidades y a su constante traslado de lugar de residencia dada su vulnerable condición socioeconómicas.
Así mismo, se precisa que con los recursos del plan de Rescate Social se brindó atención a gestantes, niñas y niños de primera infancia cuyas condiciones socioeconómicas, culturales y familiares se vieron afectadas por los efectos adversos de la pandemia de la Covid-19. Dicha atención se brindó a las y los participantes a través de una oferta flexible y diferencial acorde con sus realidades y necesidades, favoreciendo sus dinámicas económicas y sociales para disminuir la pobreza; suministrando entornos protectores, cuidado calificado, apoyo alimentario, prácticas pedagógicas y promoción de la corresponsabilidad de las familias a fin de contribuir a la garantizar de sus derechos.
Adicionalmente, se efectuó la suscripción progresiva de convenios y contratos en las 19 localidades del Distrito, principalmente aquellas en las cuales se identificó mayor vulnerabilidad a fin de favorecer la operación de las modalidades jardines infantiles diurnos (incluyendo horario adicional), nocturnos y creciendo juntos.</t>
  </si>
  <si>
    <t>PSS-7745-001</t>
  </si>
  <si>
    <t>Población participante de los servicios sociales y apoyos alimentarios con clasificación de su estado nutricional.</t>
  </si>
  <si>
    <t>Analizar la eficacia de la vigilancia nutricional en la Secretaría Distrital de Integración Social al medir el porcentaje de población participante (con estado en atención en el SIRBE) de los servicios y apoyos alimentarios que cuenta con clasificación del estado nutricional.</t>
  </si>
  <si>
    <t>Calidad y oportunidad del dato de antropometría registrado</t>
  </si>
  <si>
    <t>(Número de participantes en atención en servicios sociales o apoyos alimentarios con clasificación del estado nutricional / Total de participantes en atención en servicios sociales o apoyos alimentarios con tamizaje nutricional)*100%</t>
  </si>
  <si>
    <t>Sistema SIRBE base de nutrición</t>
  </si>
  <si>
    <t>"Denominador:
Total de participantes en atención con apoyo alimentario en los servicios sociales de la Secretaria Distrital de Integración Social con información del tamizaje nutricional en la base de Nutrición del SIRBE.
Numerador: 
Total de participantes en atención con apoyo alimentario en los servicios sociales de la Secretaria Distrital de Integración Social con clasificación nutricional mediante indicadores antropométricos definidos para cada grupo etáreo.
Nota: 
No todos los participantes en atención pueden ser clasificados en su estado nutricional debido a datos incompletos o erróneos del tamizaje o del registro.
Participantes en servicios donde no hay apoyo alimentario o este no hace parte de los objetivos del servicio no son objeto de la vigilancia nutricional"
EL RESULTADO ACOMULADO DE LA VIGENCIA SERA EL PROMEDIO DE LOS CUATRO TRIMESTRES</t>
  </si>
  <si>
    <t xml:space="preserve">Base de datos del Total de participantes en atención en servicios sociales o apoyos de complementación alimentaria con clasificación del estado nutricional en la SDIS.           </t>
  </si>
  <si>
    <t>La información presentada corresponde a las bases de datos mensuales del  mes de enero con información de los participantes en atención, en el periodo se registraron 2873 datos de registros de peso y talla de participantes en atención entre el 1 de enero y 31 de enero de 2022, de estos, lograron ser clasificados de acuerdo a indicadores del estado nutricional 2857 datos, lo que equivale al 99,4% de los datos registrado en el periodo, la meta establecida para el indicador es del 100%.</t>
  </si>
  <si>
    <t>11/03/2022 No se generan observaciones respecto al análisis presentado en el seguimiento al indicador de gestión. Se deja las siguientes recomendaciones: se debe adelantar todas las acciones pertinentes para dar cumplimiento a la meta propuesta en este último trimestres de la vigencia y enviar los insumos para la actualización del indicador y se oficialice en la circular del mes de marzo. Está solicitud se hizo en la retroalimentación de enero y a la fecha no se ha cumplido.</t>
  </si>
  <si>
    <t>La información presentada corresponde a las bases de datos mensuales del  mes de enero a febrero con información de los participantes en atención, en el periodo se registraron 17961 datos de registros de peso y talla de participantes en atención entre el 1 de enero y 28 de febrero de 2022, de estos, lograron ser clasificados de acuerdo a indicadores del estado nutricional 17881 datos, lo que equivale al 99,5% de los datos registrado en el periodo, la meta establecida para el indicador es del 100%.</t>
  </si>
  <si>
    <t>La información presentada corresponde a las bases de datos mensuales del  mes de enero a marzo con información de los participantes en atención, en el periodo se registraron 68787 datos de registros de peso y talla de participantes en atención entre el 1 de enero y 31 de marzo de 2022, de estos, lograron ser clasificados de acuerdo a indicadores del estado nutricional 69500 datos, lo que equivale al 99,6% de los datos registrado en el periodo, la meta establecida para el indicador es del 100%.</t>
  </si>
  <si>
    <t>10/04/2022 No se encuentran evidencias cargadas en la carpeta de indicadores para validar la información cuantitativa reportada.
11/04/2022 Luego de revisar las evidencias no se generan observaciones y/o recomendaciones respecto al análisis presentado en el seguimiento al indicador de gestión.</t>
  </si>
  <si>
    <t>PSS-7749-001</t>
  </si>
  <si>
    <t xml:space="preserve">Personas atendidas en emergencia social, referenciadas a servicios sociales </t>
  </si>
  <si>
    <t>Monitorear la referenciación de población a servicios sociales</t>
  </si>
  <si>
    <t>Diligenciamiento correcto del formato seguimiento a la referenciación (FOR-PSS-086) de población por parte de los equipos locales</t>
  </si>
  <si>
    <t>(No. de personas atendidas en emergencia social, referenciadas a los servicios sociales en el periodo / No. de personas atendidas en Emergencia Social en el periodo) *100</t>
  </si>
  <si>
    <t>Formato seguimiento a la referenciación de población (FOR-PSS-086)
Reporte SIRBE personas atendidas en Emergencia Social</t>
  </si>
  <si>
    <t>Numerador:
1. Solicitar a los equipos locales la información registrada en el formato seguimiento a la referenciación de población (FOR-PSS-086) con corte mensual.
2. Sumar y totalizar los reportes de cada equipo local.
3. El dato se extrae del total de registros de la columna A de la base consolidada del formato de seguimiento a la referenciación de población (FOR-PSS-086)
Denominador:
4. Solicitar a la Dirección de Análisis y Diseño Estratégico -DADE- el reporte del número de personas atendidas en la modalidad de emergencia social del período a medir
5. Dividir el número de personas referenciadas entre el número de personas atendidas en la modalidad de emergencia social en el período y multiplicar por 100
Nota: Para el cálculo del indicador de la vigencia tanto el numerador como el denominador corresponderá a la sumatoria de los períodos.</t>
  </si>
  <si>
    <t>Base consolidada del formato de seguimiento a la referenciación de población (FOR-PSS-086)
Reporte SIRBE personas atendidas en Emergencia Social</t>
  </si>
  <si>
    <t>Durante el mes de enero  se continua con el proceso de referenciar a las y los ciudadanos que lo requirieron a los diferentes servicios y proyectos tanto de la Secretaria Distrital de Integración Social (SDIS) como del Distrito Capital,  a través del formato “Seguimiento a la referenciación de población (FOR-PSS-086)" de acuerdo con lo establecido en el procedimiento Orientación, Información y Referenciación (PCD-PSS-006) de la entidad, logrando fortalecer la atención a las personas que se encuentran en emergencia social.
Es importante anotar que, debido a la finalización de contratos y recomposición de los equipos locales e incluso contingencias (activación de bonos), algunos equipos locales  no pudieron realizar el proceso de referenciación de población. Es necesario entonces, continuar desde la coordinación del servicio, con el acompañamiento y apoyo a los equipos locales, frente al seguimiento y fortalecimiento del proceso de referenciación de población.</t>
  </si>
  <si>
    <t>14/03/2022 Se recomienda complementar la gestión realizada.
15/03/2022  No se generan más observaciones respecto al análisis reportado para el seguimiento del indicador.</t>
  </si>
  <si>
    <t xml:space="preserve">En el mes de febrero la atención y el proceso de referenciación a la población atendida se ha venido realizando de manera permanente tanto a los servicios de la Secretaria Distrital de Integración Social (SDIS)  como a otras entidades del orden distrital y nacional, siguiendo el procedimiento Orientación, Información y Referenciación (PCD-PSS-006) de la entidad. 
En este periodo, pese a las diferentes situaciones que ha tenido que afrontar el equipo tales como la reorganización de los mismos y la realización de contingencias en algunas localidades, se ha venido aumentando el número de referenciaciones en relación con el mes anterior. Al respecto y con el fin de impactar de manera positiva el indicador, se espera continuar reforzando el proceso de referenciación de la población que se atiende desde el servicio.
</t>
  </si>
  <si>
    <t>14/03/2022  No se generan observaciones respecto al análisis reportado para el seguimiento del indicador.</t>
  </si>
  <si>
    <t>Durante el mes de marzo se realiza el proceso de referenciación a las y los ciudadanos a los diferentes servicios de la Secretaría y a otros servicios de entidades públicas o privadas del Distrito Capital o del nivel nacional según sus necesidades y siguiendo con lo establecido en el procedimiento Orientación, Información y Referenciación (PCD-PSS-006) de la entidad. En este mes de marzo se evidencia un ligero aumento en el número de referenciaciones en comparación con el mes de febrero. 
Para el trimestre enero, febrero y marzo, se referenciaron a los diferentes servicios sociales internos y externos a 2.315 personas, de un total de 52218 personas atendidas en emergencia social en el mismo periodo, logrando así un 44%  de avance de la meta del indicador de gestión del servicio Respuesta Social.
Como se puede observar en los resultados del indicador, este presenta una ligera sobre ejecución que puede estar relacionada con registros de atenciones realizadas desde las modalidades de atención en Emergencia Social: Alojamiento Transitorio, Bono Apoyo Alimentario, Auxilio Funerario y Suministros que aún no han sido actualizadas en el Sistema de Registro de Beneficiarios para los Programas Sociales del Distrito (SIRBE) mediante los cambios de estado de los beneficios, lo que seguramente con posterioridad aumentara el número de personas atendidas en el servicio.</t>
  </si>
  <si>
    <t>08/04/2022 Se recomienda verificar la meta proyectada ya que el indicador presenta sobrecumplimiento, así como revisar la presentación y organización de  las evidencias que soportan la gestión del indicador. 
No se generan más observaciones respecto al análisis reportado para el seguimiento del indicador.</t>
  </si>
  <si>
    <t>PSS-7749-002</t>
  </si>
  <si>
    <t xml:space="preserve">Familias atendidas en EDRAN social con registro de población afectada (F05), orientadas a servicios sociales </t>
  </si>
  <si>
    <t>Monitorear las orientaciones de familias atendidas en EDRAN social con registro de población afectada (F05) a servicios sociales</t>
  </si>
  <si>
    <t>Diligenciamiento correcto del formato de registro de población afectada (F05) por parte del equipo de Gestión del Riesgo</t>
  </si>
  <si>
    <t>(Número de familias atendidas en EDRAN Social con registro de población afectada (F05), orientadas a los servicios sociales en el periodo / Número de familias atendidas en EDRAN Social con registro de población afectada (F05) en el periodo) *100</t>
  </si>
  <si>
    <t>Formato de reporte de las orientaciones realizadas a las Familias atendidas en EDRAN social con registro de población afectada (F05). (Formato No controlado)
Reporte SIRBE de EDRAN Social con registro de población afectada (F05.)</t>
  </si>
  <si>
    <t>Numerador:
1. Solicitar al equipo de Gestión de Riesgo los formatos  de registro de población afectada (F05), diligenciados durante el mes.
2. Consolidar los formatos de registro de población afectada (F05) que contengan observaciones de orientación, en el Formato de reporte de las orientaciones realizadas a las Familias atendidas en EDRAN social con registro de población afectada (F05). (Formato No controlado) diligenciados durante el mes.
3. El dato se extrae del total de registros de la columna A (# FAMILIAS 
ORIENTADAS) de la base consolidada del Formato de reporte de las orientaciones realizadas a las Familias atendidas en EDRAN social con registro de población afectada (F05). (Formato No controlado).
Denominador:
4. Solicitar a la Dirección de Análisis y Diseño Estratégico -DADE- el reporte del número de familias (núcleos) atendidas en EDRAN social con registro de población afectada (F05).
Dividir el número de familias orientadas entre el número de familias atendidas en EDRAN social con registro de población afectada (F05) y multiplicar por 100.
Nota: Para el cálculo del indicador de la vigencia tanto el numerador como el denominador corresponderá a la sumatoria de los períodos.</t>
  </si>
  <si>
    <t>Base consolidada del Formato de reporte de las orientaciones realizadas a las Familias atendidas en EDRAN social con registro de población afectada (F05). (Formato No controlado)
Reporte SIRBE familias atendidas en EDRAN social con registro de población afectada (F05)</t>
  </si>
  <si>
    <t>En el mes de febrero se realizó orientación y se brindó información a familias afectadas por emergencias de origen natural o antrópico, en el marco de la Evaluación de Daños, Riesgo Asociado y Análisis de Necesidades en el ámbito social - EDRAN Social, para las que fue activada la Secretaria Distrital de Integración Social (SDIS) por el Instituto distrital de gestión de riesgo y cambio climático (IDIGER) y se les diligenció el formato de registro de población afectada (F05).
Dado que es el primer mes que se pone en funcionamiento el indicador, el equipo de Gestión del Riesgo se va adaptando gradualmente al proceso, orientando e informando a la comunidad afectada en una proporción similar, tanto para los servicios que ofrece la SDIS, como para los ofertados por otras entidades del Sistema Distrital para la Gestión de Riesgos y Cambio Climático.
Considerando que los requerimientos que plantea la resolución 0509 del 2021 al servicio, en particular el de generar respuesta integrales a la población atendida, se decide crear este indicador, el cual medirá las orientaciones que se haga a las familias atendidas y que se les haya diligenciado el formato de registro de población afectada (F05).</t>
  </si>
  <si>
    <t>Para el mes de marzo se realizó orientación a diferentes servicios sociales internos y externos a la Secretaría Distrital de Integración Social (SDIS) a 20 familias afectadas por emergencias de origen natural o antrópico, para las cuales se realizó la Evaluación de daños, riesgo asociado y análisis de necesidades en el ámbito social - EDRAN Social, con el diligenciamiento del formato de registro de población afectada (F05). El reporte de este mes muestra un ligero incremento con respecto al mes anterior lo cual constituye un dato importante que alimenta positivamente el indicador para el primer trimestre de la vigencia 2022.
El indicador PSS-7749-002 se creó con la Circular No. 007 del 28/02/2022 razón por la cual para el primer trimestre de la vigencia 2022 se reporta información acumulada de los meses febrero y marzo. Teniendo en cuenta lo anterior se reporta que para este periodo se realizó orientación a diferentes servicios sociales internos y externos a la Secretaria Distrital de Integración Social (SDIS) a 39 familias, de un total de 107 familias afectadas por emergencias de origen natural o antrópico,  para las cuales se realizó la EDRAN Social, con el diligenciamiento del formato de registro de población afectada (F05). Logrando así un 36% de avance de la meta del indicador de gestión del servicio Gestión del riesgo, este resultado indica una ligera sobre ejecución, que esta relacionada a factores como:
• El empoderamiento del equipo humano en las unidades operativas en la realización de la orientación.
• El seguimiento y acompañamiento realizado a los profesionales del servicio, por parte del equipo coordinador en relación con el diligenciamiento y consolidación de la información para el presente reporte.
• Las características particulares de las emergencias atendidas han permitido a los profesionales del servicio de Gestión del Riesgo realizar las respectivas orientaciones a las familias.</t>
  </si>
  <si>
    <t>PSS-7752-001</t>
  </si>
  <si>
    <t>Casos atendidos oportunamente en los Centros Proteger</t>
  </si>
  <si>
    <t xml:space="preserve">Medir la oportunidad de la atención a casos en los Centros Proteger, de acuerdo a la normatividad vigente aplicable, con el fin de garantizar la protección de los Niños, Niñas y adolescentes. </t>
  </si>
  <si>
    <t>Registro oportuno de datos en el sistema de información.</t>
  </si>
  <si>
    <t xml:space="preserve">(Número de casos atendidos oportunamente en Centros Proteger / Número total de casos recibidos en Centros Proteger) * 100 </t>
  </si>
  <si>
    <t>Herramienta para registro y seguimiento de los niños y niñas en los Centros Proteger</t>
  </si>
  <si>
    <r>
      <t xml:space="preserve">El valor del numerador se toma de los casos a los cuales se les da cierre en los 6 primeros meses, lo cual ha sido definido como criterio interno en el servicio teniendo en cuenta que los procesos de restablecimiento de derechos, según la normatividad vigente pueden tener una duración de hasta 18 meses, tal valor se compara con el numero total de casos recibidos en el periodo y que están registrados en la herramienta de registro. 
Se entiende por oportunidad el periodo comprendido entre el momento en que se conoce el caso, hasta el momento en que el equipo psicosocial entrega el informe de cambio de medida, el cual puede sugerir el egreso o reintegro a medio familiar, la adaptabilidad o el mantenimiento de la medida de ubicación institucional.
Esta información se toma de la herramienta de control de permanencia que se tiene al interior de la Subdirección para la Familia y con la que adicionalmente se hace seguimiento a los tiempos de permanencia y estado de casos en atención en los Centros Proteger.
</t>
    </r>
    <r>
      <rPr>
        <sz val="9"/>
        <color indexed="36"/>
        <rFont val="Arial"/>
        <family val="2"/>
      </rPr>
      <t xml:space="preserve">
</t>
    </r>
    <r>
      <rPr>
        <sz val="9"/>
        <rFont val="Arial"/>
        <family val="2"/>
      </rPr>
      <t>Nota: el resultado del indicar al final de la vigencia será acumulado.</t>
    </r>
  </si>
  <si>
    <t>Informe parcial de atención a niños y niñas con corte a la fecha</t>
  </si>
  <si>
    <r>
      <t xml:space="preserve">En los Centros Proteger se ha dado continuidad a la atención de niños,  niñas  y sus familias en el marco de la protección integral. Durante el mes de enero </t>
    </r>
    <r>
      <rPr>
        <sz val="9"/>
        <color indexed="8"/>
        <rFont val="Arial"/>
        <family val="2"/>
      </rPr>
      <t>se dio continuidad a la modalidad de atención integral de niños y niñas con medida de ubicación institucional atendiendo el 100% de niños y niñas remitidos por autoridad competente. 
Durante este mes</t>
    </r>
    <r>
      <rPr>
        <sz val="9"/>
        <color indexed="8"/>
        <rFont val="Arial"/>
        <family val="2"/>
      </rPr>
      <t xml:space="preserve"> se atendieron un total de 184 niñas y niños en los Centros Proteger, en coherencia con los lineamientos establecidos,  garantizando el restablecimiento de los de derechos de las niñas y niños que ingresan con medida de ubicación institucional al servicio, en una apuesta inter disciplinar se desarrollan procesos de intervención y acompañamiento con el propósito de crear y fortalecer capacidades de las familias.
Fueron reintegrados a su medio familiar un total de 7 niños y niñas lo cual muestra el trabajo de los equipos interdisciplinarios, se realizaron egresos en los 6 Centros Proteger, de igual forma se han movilizado los casos de los niños y niñas que se encuentran con medida de ubicación institucional de acuerdo con su problemática específica y se han activado las redes familiares, sociales e institucionales de apoyo que se han requerido en cada caso particular.</t>
    </r>
  </si>
  <si>
    <t>15/03/2022 Revisar, debido a que el indicador es semestral no se debe reportar avance cuantitativo pero si cualitativo.
16/03/2022 No se generan más observaciones respecto al análisis reportado para el seguimiento del indicador.</t>
  </si>
  <si>
    <t>En los Centros Proteger se ha dado continuidad a la atención de niños,  niñas  y sus familias en el marco de la protección integral. Durante el mes de febrero de 2022 se dio continuidad a la modalidad de atención integral de niños y niñas con medida de ubicación institucional atendiendo el 100% de niños y niñas remitidos por autoridad competente. 
Durante este mes se atendieron un total de 192 niñas y niños en los Centros Proteger, en coherencia con los lineamientos establecidos,  garantizando el restablecimiento de los de derechos de las niñas y niños que ingresan con medida de ubicación institucional al servicio, en una apuesta inter disciplinar se desarrollan procesos de intervención y acompañamiento con el propósito de crear y fortalecer capacidades de las familias.
Fueron reintegrados a su medio familiar un total de 15 niños y niñas lo cual muestra el trabajo de los equipos interdisciplinarios, se realizaron 25 egresos en los 6 Centros Proteger, de igual forma se han movilizado los casos de los niños y niñas que se encuentran con medida de ubicación institucional de acuerdo con su problemática específica y se han activado las redes familiares, sociales e institucionales de apoyo que se han requerido en cada caso particular.</t>
  </si>
  <si>
    <t>15/03/2022 Revisar, debido a que el indicador es semestral no se debe reportar avance cuantitativo. Adicionalmente se recomienda emplear la estructura sugerida para realizar el análisis mensual, por lo que se sugiere ser mas precisos en la información presentada.
16/03/2022 No se generan más observaciones respecto al análisis reportado para el seguimiento del indicador.</t>
  </si>
  <si>
    <t>En los Centros Proteger se ha dado continuidad a la atención de niños,  niñas  y sus familias en el marco de la protección integral. Durante los meses de enero, febrero y marzo de 2022 se dio continuidad a la modalidad de atención integral de niños y niñas con medida de ubicación institucional atendiendo el 100% de niños y niñas remitidos por autoridad competente. 
Durante los meses de enero, febrero y marzo de 2022 se atendieron un total de 192 niñas y niños en los Centros Proteger, en coherencia con los lineamientos establecidos,  garantizando el restablecimiento de los de derechos de las niñas y niños que ingresan con medida de ubicación institucional al servicio, en una apuesta inter disciplinar se desarrollan procesos de intervención y acompañamiento con el propósito de crear y fortalecer capacidades de las familias.
Fueron reintegrados a su medio familiar un total de 15 niños y niñas lo cual muestra el trabajo de los equipos interdisciplinarios, se realizaron 25 egresos en los 6 Centros Proteger, de igual forma se han movilizado los casos de los niños y niñas que se encuentran con medida de ubicación institucional de acuerdo con su problemática específica y se han activado las redes familiares, sociales e institucionales de apoyo que se han requerido en cada caso particular.</t>
  </si>
  <si>
    <t>08/04/2022 Se recomienda revisar el análisis suministrado, ya que se debe reportar solamente el análisis mensual, es decir, marzo. Adicionalmente verificar las cifras y la información, ya que es muy similar  a la reportada en febrero.
13/04/2022 No se generan más observaciones respecto al análisis reportado para el seguimiento del indicador.</t>
  </si>
  <si>
    <t>PSS-7756-002</t>
  </si>
  <si>
    <t>Circular N° 032 del 15/07/2021</t>
  </si>
  <si>
    <t>Acciones de gestión asociadas al alistamiento para la entrega de bonos multicolor</t>
  </si>
  <si>
    <t xml:space="preserve">Monitorear el proceso de gestión para la entrega de bonos multicolor a personas LGBTI, con el propósito de identificar alertas tempranas para su implementación a través del servicio "Apoyos multicolor para personas de los sectores sociales LGBTI". </t>
  </si>
  <si>
    <t xml:space="preserve">Identificar los avances en la gestión para la implementación de la modalidad "Bono multicolor". </t>
  </si>
  <si>
    <t>(Número de acciones de alistamiento para la entrega de bonos multicolor gestionadas / Número de acciones de alistamiento para la entrega de bonos multicolor programadas en el periodo)* 100</t>
  </si>
  <si>
    <t>Documentos internos generados en el proyecto</t>
  </si>
  <si>
    <t>Para calcular el numerador se debe identificar las acciones de alistamiento para la entrega de bonos multicolor gestionadas, a través de la revisión de matrices, manuales, memorandos, bitácoras de parametrización, actas de reunión, bases de datos, protocolos, procedimientos y/o formatos de planeación operativa suministrados por el líder de los servicios del proyecto, la referente de planeación, la referente financiera, la líder SIRBE y gestora del Sistema de Gestión de la dependencia. 
Para obtener el denominador se toma la programación del proyecto y se identifica la cifra de acciones de alistamiento para la entrega de bonos multicolor programadas</t>
  </si>
  <si>
    <t>Informe de seguimiento a las acciones de  alistamiento para la entrega de bonos multicolor gestionadas</t>
  </si>
  <si>
    <t xml:space="preserve">En enero 2022 se cerró el proceso de entrega de bonos multicolor por finalización del contrato establecido desde la Dirección de Nutrición y Abastecimiento de la Secretaría Distrital de Integración Social. 
Desde la Subdirección para Asuntos LGBTI, se realizó una (1) reunión de lideres de proceso, con el fin de validar en el Sistema de Información Misional de la entidad, los estados de actuación asignados a cada uno de los bonos que fueron autorizados, con base en los criterios de ingreso establecidos en la resolución 0509 de 2021 de la Secretaría Distrital de Integración Social, para esta modalidad del servicio "Apoyos multicolor para personas de los sectores sociales LGBTI" del proyecto 7756 Compromiso Social por la Diversidad en Bogotá. 
Se espera que el nuevo contrato establecido desde la Secretaría Distrital de Integración Social para la entrega de bonos canjeables por alimentos, inicie a partir del mes de marzo o abril 2022. </t>
  </si>
  <si>
    <t>10/03/2022 Se recomienda describir cuales fueron los acuerdos o compromisos de la reunión realizada.
15/03/2022 No se generan observaciones respecto al análisis y evidencias reportadas para el seguimiento del indicador.</t>
  </si>
  <si>
    <t>Durante el mes de febrero 2022, se realizó una (1) reunión de gestión con la Dirección de Nutrición y Abastecimiento de la Secretaría Distrital de Integración Social, con el fin de evaluar qué procesos o acciones internas se deben adelantar, para dar inicio al proceso de planeación y entrega de bonos multicolor a personas de los sectores sociales LGBTI.
Cabe resaltar que, la gestión de las dependencias para la entrega de bonos canjeables por alimentos, está sujeta al inicio del contrato establecido desde la Secretaría Distrital de Integración Social. Se espera que dicho contrato inicie entre los meses de marzo o abril del año 2022.</t>
  </si>
  <si>
    <t>Para el período de reporte, desde la Subdirección para Asuntos LGBTI se llevó a cabo una (1) reunión de planeación operativa, con el fin de organizar el proceso de gestión para la entrega del beneficio “Bono Multicolor”.
Se realizó una (1) mesa de trabajo para la revisión del anexo técnico asociado a esta modalidad de atención denominada "Bonos Multicolor", lo que permitió precisar la operación del servicio.
Se realizó una (1) mesa de trabajo con la Dirección de Nutrición y Abastecimiento de la Secretaría Distrital de Integración Social, para  proyectar los cupos y recurrencias del beneficio.</t>
  </si>
  <si>
    <t>11/04/2022 No se generan observaciones respecto al análisis y evidencias reportadas para el seguimiento del indicador.</t>
  </si>
  <si>
    <t>PSS-7757-001</t>
  </si>
  <si>
    <t>Circular N° 010 del 31/03/2022</t>
  </si>
  <si>
    <r>
      <t xml:space="preserve">Personas en riesgo de habitar la calle atendidas mediante la </t>
    </r>
    <r>
      <rPr>
        <sz val="9"/>
        <color indexed="8"/>
        <rFont val="Arial"/>
        <family val="2"/>
      </rPr>
      <t>estrategia de prevención de la habitabilidad en calle</t>
    </r>
  </si>
  <si>
    <t>Medir el número de personas en riesgo de habitar calle identificadas y atendidas mediante la estrategia de prevención de la habitabilidad en calle, a fin de generar insumos con miras a optimizar la ruta para su abordaje.</t>
  </si>
  <si>
    <t>Identificación del nivel de riesgo de las personas vinculadas en la estrategia de prevención
Gestión de los recursos necesarios para la atención de las personas identificadas.</t>
  </si>
  <si>
    <t>(Número de personas en riesgo de habitar la calle atendidas mediante la estrategia / Número de personas  en riesgo de habitar la calle identificadas para ser atendidas mediante la estrategia) * 100</t>
  </si>
  <si>
    <t xml:space="preserve">
Base de datos de personas en riesgo atendidas  
Base de datos instrumento de tamizaje</t>
  </si>
  <si>
    <t>El valor del numerador corresponde al número de personas en riesgo de habitar la calle atendidas mediante la estrategia de prevención de la habitabilidad en calle. Este valor se encuentra registrado en la base de datos que administra la Subdirección para la Adultez.
El denominador hace referencia al número de personas en riesgo de habitar la calle identificadas para ser atendidas mediante la estrategia de prevención de la habitabilidad en calle. Este valor se encuentra detallado en la base de datos del instrumento de tamizaje.
Nota: el reporte acumulado corresponde al resultado obtenido al final de la vigencia, que reúne los datos recopilados a lo largo de la misma.</t>
  </si>
  <si>
    <t>Reporte de las personas atendidas en el periodo vs las personas identificadas mediante la herramienta de tamizaje.</t>
  </si>
  <si>
    <t>Para el mes de enero de 2022 se identificó que, uno de los principales factores de riesgo de habitabilidad en calle hace referencia a aquellos aspectos y dinámicas internas de cada persona, en este sentido, los discursos de los y las personas a las cuales se les aplicó el instrumento de tamizaje permitieron evidenciar que, los factores relacionados con la salud mental están altamente presentes especialmente frente a la baja autoestima, fluctuación de emociones, sentimientos de desprotección, soledad y baja tolerancia a la frustración. También se destacan como factores determinantes, aspectos relacionados con la presión de grupo, capacidad de toma de decisiones y aceptación de opiniones propias por parte de otros interlocutores.
Así mismo se destaca que, otro aspecto relevante en los factores de riesgo identificados, es el consumo problemático de sustancias psicoactivas legales o no, donde se evidenció policonsumo especialmente de mezclas entre el tabaco, alcohol, marihuana y bazuco.
En este sentido y según los análisis realizados se determina que, otros factores que han acercado a la población al riesgo de habitar la calle, son aspectos relacionados con la fragilidad de redes de apoyo, necesidades básicas insatisfecha y dificultad a la resolución de conflictos. Por otro lado, se ven enfrentados a riesgos relacionados con la cercanía a actividades delictivas, las cuales pasan por vía familiar, de amigos o personas de su entorno o contexto, aspectos estrechamente relacionados con factores individuales de codependencia y consumo de sustancias psicoactivas.</t>
  </si>
  <si>
    <t>La dinámica en los factores de riesgo de habitabilidad en calle, para el mes de febrero de 2022, presentó mayor incidencia en los factores relacionados con lo individual y lo eventual, en este sentido los discursos de los y las personas a las cuales se les aplicó el instrumento de tamizaje, permitió evidenciar que, los factores relacionados con fluctuación de emociones, sentimientos de desprotección, temor, soledad y baja tolerancia a la frustración, se encuentran presentes de forma reiterativa. En este sentido, los otros factores que inciden hacen referencia a la presión de grupo, el consumo problemático de sustancias psicoactivas legales o no con presencia de policonsumo y a la relación directa de haber afrontado situaciones relacionadas con violencia por conflicto armado, atención por centros de protección y cumplimiento de penas privativas de la libertad por actos delictivos.
Así mismo y en coherencia lo antes mencionado, se considera que otros de los factores principales que han acercado a la población, generando riesgo de habitar la calle, son aquellos asociados con pérdidas o duelos en relación con ruptura de vínculos de pareja y perdida por fallecimiento de familiares y/o personas que fueron fundamentales para la estabilidad emocional y/o económica de estas. Lo anterior también se refleja en las personas identificadas en riesgo, por la pérdida de empleo o de las actividades que les permitían el acceso a los recursos para la manutención propia o de su núcleo familiar y repercusión debido a las afectaciones por la emergencia sanitaria referente al COVID 19, enfatizando en la limitación por barreras de acceso a la atención medica en salud física y mental, relacionada con el virus u otras afectaciones.</t>
  </si>
  <si>
    <t>Para el mes de marzo y como reporte del primer trimestre del 2022, se obtiene un 92% de cumplimiento del indicador, traducido en cuarenta y nueve (49) personas en riesgo de habitar la calle atendidas mediante la estrategia, de un potencial de cincuenta y tres (53) personas identificadas en riesgo de habitar la calle. 
Lo anterior se obtiene mediante la consolidación de equipos territoriales por zonas sociales con enfoque interdisciplinar y las actividades de impacto realizadas a nivel distrital que produjeron un reconocimiento desde lo comunitario, social e institucional, permitiendo la ampliación de escenarios y el aumento en la identificación de personas en riesgo. Con estos aspectos se amplía la gama de posibilidades para la generación de oportunidades y diversificación de la oferta institucional pública y privada para la atención integral de la población.   
Teniendo en cuanta que, la meta del indicador es del 98% y cumplido el primer trimestre del año, nos encontramos seis (6) puntos porcentuales por debajo de la meta proyectada, con una tendencia anual constante.
Esta situación se origina por la dinámica en los factores de riesgo de habitabilidad en calle durante el trimestre, obteniendo mayor incidencia en aspectos relacionados con lo individual, familiar y de contexto, evidenciando que en la población de personas mayores predominan aspectos relacionados con presencia de ideas y pensamientos de baja probabilidad que la situación de vulnerabilidad mejore, percepción de disminución en las habilidades físicas y cognitivas, además de sentimiento de desprotección o abandonado por referentes que, en algunos caso, obedece a la pérdida de seres significativos por fallecimiento. Aunado a ello, hay desconocimiento de las entidades sociales y gubernamentales que pueden generar apoyo en situaciones de vulnerabilidad, por lo que la tendencia a gestionar apoyos y redes es escasa.</t>
  </si>
  <si>
    <t>7757 - Implementación de estrategias y servicios integrales para el abordaje del fenómeno de habitabilidad en calle en Bogotá</t>
  </si>
  <si>
    <t>PSS-7757-002</t>
  </si>
  <si>
    <t xml:space="preserve">Ciudadanas y ciudadanos habitantes de calle atendidos mediante Planes de Atención Individual para el Desarrollo de Capacidades </t>
  </si>
  <si>
    <t>Medir el número de personas habitantes de calle atendidas mediante Planes de Atención Individual para el Desarrollo de Capacidades, a fin de generar insumos con miras a la optimización de la estrategia de abordaje en calle.</t>
  </si>
  <si>
    <t>Identificación de las ciudadanas y ciudadanos habitantes de calle para su atención mediante los planes de atención.</t>
  </si>
  <si>
    <t>(Número de personas atendidas mediante los planes de atención individual para el desarrollo de capacidades / Número de personas identificadas como potenciales para ser atendidas mediante los planes de atención individual para el desarrollo de capacidades) * 100</t>
  </si>
  <si>
    <t>Registro Ruta Individual de Derechos en SIRBE
Base de datos instrumento de identificación para planes de atención individual para el desarrollo de capacidades de la Subdirección para la Adultez</t>
  </si>
  <si>
    <t>Para el cálculo del número de ciudadanas y ciudadanos habitantes de calle atendidos en la Ruta Individual de Derechos (numerador) se deben consultar las personas únicas atendidas teniendo en cuenta el tipo de actuación de estado "2 INTERVENCION" durante el periodo de consulta, realizando la misma de la siguiente manera: 1. Ingresar a la herramienta SIRBE, pestaña superior "consulta" seleccionar "estado y actuaciones", luego seleccionar "consulta de actuaciones" 2. Definir el proyecto, modalidad Contacto y atención en calle- submodalidad Ruta Individual de derechos-RID, 3. Los campos siguientes de SLIS, CDS, localidad donde vive el beneficiario y filtro por actuaciones se dejan en blanco y solo se diligenciará la fecha inicial y la fecha final. 4. Se seleccionan las variables básicas necesarias, teniendo en cuenta nombre corto CDS para definir localidad y actuación. Sin embargo, para este conteo solo se filtrarán las actuaciones de Acompañamiento al proceso, Compromiso a derechos, Seguimiento a derechos. 5. Seleccionar Generar y exportar, comparado con el número de ciudadanas y ciudadanos habitantes de calle registrados en la base de datos del instrumento de identificación de la subdirección.
Esta información se divide entre la información suministrada por la Subdirección para la Adultez en la base de datos de identificación de posibles Planes de Atención Individual para el Desarrollo de Capacidades (denominador), la cual se recopila mediante la aplicación del formato Plan de Atención individual (FOR-PSS-128). A través de este instrumento se identifican las y los potenciales participantes en Planes de atención Individual para el Desarrollo de Capacidades (PIDC).
Nota: el reporte acumulado corresponde al resultado obtenido al final de la vigencia, que reúne los datos recopilados a lo largo de la misma.</t>
  </si>
  <si>
    <t>Reporte de las personas atendidas mediante los planes de atención individual para el desarrollo de capacidades vs personas identificadas como potenciales.</t>
  </si>
  <si>
    <t xml:space="preserve">Iniciando la medición de este indicador para la vigencia 2022, durante el mes de enero realizó seguimiento a los procesos establecidos con ciudadanas y ciudadanos habitantes de calle vinculados al Planes de atención Individual para el Desarrollo de Capacidades - PIDC durante el año 2021. Para ello, se realizó articulación con el eje de ampliación de capacidades y generación de oportunidades, en dos áreas fundamentales: el desarrollo de estudios de básica primaria y bachillerato, y la formación a nivel laboral. Así mismo, se adelantaron acciones conjuntas e interinstitucionales con la SDS para la atención en salud, en su mayoría por especialidades y con las registradurías locales para el proceso de identificación plena y tramite de solicitud de contraseña. Estos llevaron a cabo aportes valiosos para la atención integral de las personas vinculadas a PIDC, acompañándolas en el cumplimento de sus objetivos de trabajo.  
Por su parte, el equipo interdisciplinario brindó acompañamiento y orientación a nivel individual y grupal para el manejo de emociones, el fortalecimiento de redes familiares y sociales, así como a la mitigación de daños asociados a la vida en calle. Es importante resaltar que se ha logrado que, desde calle los ciudadanos y las ciudadanas habitantes de calle tomen la decisión de iniciar procesos institucionalizados para la deshabituación de la vida en calle y el fortalecimiento de un nuevo proyecto de vida, llevando a cabo el traslado de personas a la Comunidad de Vida El Camino y al Centro de Desarrollo Integral y Diferencial -Proyecto de Vida (CEDID-PV). </t>
  </si>
  <si>
    <t>Para el mes de febrero se continuó con la aplicación del instrumento de identificación de posibles planes de atención (PIDC). Lo anterior posibilitó la identificación de nuevas ciudadanas y ciudadanos habitantes de calle, para el desarrollo de sus capacidades y focalizar las acciones en los diferentes territorios. Durante este periodo de tiempo también se detectó que la gran mayoría de las atenciones ejecutadas correspondieron a personas de género masculino y por lo tanto, una minoría correspondió al género femenino. Así mismo, se evidenció participación comparativamente mayor en los planes de atención individual para el desarrollo de capacidades, por cuanto refiere a la población ubicada en la zona social del norte de la ciudad y un aumento significativo de la participación en la zona occidente.</t>
  </si>
  <si>
    <t>Durante este trimestre se inició con la identificación de posibles ciudadanos y ciudadanas habitantes de calle que evidenciaron interés por iniciar un proceso, dentro del plan de atención individual para el desarrollo de capacidades PIDC, a quienes se les realizó seguimiento y orientación desde el territorio, para evaluar el ejercicio de compromiso y corresponsabilidad. 
Así mismo, respondiendo a los perfiles ocupacionales que se llevaron a cabo en las localidades, se identificaron ciudadanos habitantes de calle que mostraron interés por culminar sus estudios de formación básica. Sin embargo, debido a que los colegios cercanos ya iniciaron ciclos y CIPREIA tiene inscripciones en el mes de junio, se realizan compromisos para iniciar estudios en el mes de junio y se llevarás a cabo acompañamientos en el desarrollo de capacidades cognitivas, que permitan crear hábitos de estudio y favorecer funciones ejecutivas. 
La medición de este indicador nos permite evidenciar un rezago del 20%, frente a la meta fijada en 70%, con una tendencia anual constante. Lo anterior obedece a la escasa identificación de personas potenciales para ser atendidas, situación que dificultó lograr una eficiencia en la atención mediante los planes de atención individual para el desarrollo de capacidades.
Sin embargo, se realiza articulación con los Centros Transitorios de Cuidado al Carretero que lidera la Unidad Administrativa Especial de Servicios Públicos – UAESP en las localidades de Los Mártires y Puente Aranda, en donde se acuerda realizar Jornadas móviles de Autocuidado y escucha activa. Además, se logra vincular en las Jornadas móviles de Autocuidado y escucha activa, a las Personerías locales y la oferta de los servicios brindados en las Casas de la Igualdad. Estos aspectos aportarán en la identificación de las ciudadanas y ciudadanos habitantes de calle para su atención mediante los planes de atención, siendo este el factor crítico de éxito para el indicador.</t>
  </si>
  <si>
    <t>PSS-7757-003</t>
  </si>
  <si>
    <t xml:space="preserve">
Personas que participan en las acciones propuestas por la estrategia de abordaje comunitario</t>
  </si>
  <si>
    <t xml:space="preserve">
Medir el número de personas que participan en las acciones propuestas por la estrategia de abordaje comunitario, a fin de generar insumos para optimizar la intervención de conflictos en torno al fenómeno de habitabilidad en calle.</t>
  </si>
  <si>
    <t>Identificación de actores sociales para la vinculación del desarrollo de capacidades colectivas para la transformación de imaginarios.</t>
  </si>
  <si>
    <t>(Número de personas que participan en educación en calle como parte de la estrategia de abordaje comunitario / Número de personas identificadas en los territorios mediante el mapeo de actores sociales) * 100</t>
  </si>
  <si>
    <t>Contacto y atención en calle - Educación en calle del SIRBE
Base de datos instrumento de mapa de actores sociales de la Subdirección para la Adultez</t>
  </si>
  <si>
    <t>El valor del numerador corresponde con el número de personas que participan en educación en calle como parte de la estrategia de abordaje comunitario (1. Ubicar y seleccionar en la parte superior de la pantalla la opción "Consultas". 2. Seleccionar la opción "Consulta información cursos" y luego "Cursos registrados" 3. Seleccionar el proyecto.  4. Desplegar la modalidad de "Contacto y atención en calle" y seleccionar la submodalidad "Educación en calle". 5. En actuación seleccionar "Educación en calle".  6. En la pestaña de "Información de cursos" se debe de diligenciar, en los espacios de filtros de fechas, en la opción que "Cuya fecha de inicio este entre" se debe diligenciar la fecha inicial de consulta. Y en el filtro "Cuya fecha de fin este entre" se debe diligenciar la fecha final de la consulta, los demás espacios de fecha no se deben de seleccionar. Las variables de consulta para esta pestaña son: actividad, código del curso, fecha fin, fecha inicio, nombre corto del CDS, nombre del curso, asistentes asignados e instructor. 7. Para conocer los asistentes a estos cursos se debe de seleccionar la pestaña de "Información de beneficiarios inscritos en curso y seleccionar las variables básicas de consulta como nombre, apellidos etc.).
El denominador hace referencia al número total de personas registradas en la base de datos de mapa de actores sociales de la Subdirección para la Adultez.
Nota: el reporte acumulado corresponde al resultado obtenido al final de la vigencia, que reúne los datos recopilados a lo largo de la misma.</t>
  </si>
  <si>
    <t>Reporte de las personas que participan en las acciones de la estrategia de abordaje comunitario vs personas identificadas en el territorio mediante el mapa de actores sociales.</t>
  </si>
  <si>
    <t>Para iniciar el año, en lo corrido del mes de enero de 2022 se avanzó en la identificación de motivos de conflicto en las 4 zonas sociales. Esto se dio a partir de la implementación de la guía de lecturas territoriales, la cual orienta el proceso de revisión documental y de antecedentes históricos sobre la presencia del fenómeno de la habitabilidad en calle en los distintos territorios. Adicionalmente, se realiza lectura territorial a través de la identificación y caracterización de actores sociales y comunitarios por medio de la herramienta ODK, la vinculación de estos actores sociales a los espacios de diálogo comunitario y el posicionamiento de los acuerdos derivados de los mismos en las mesas locales de habitabilidad en calle.</t>
  </si>
  <si>
    <t>Continuar con la implementación de los diálogos comunitarios sobre el fenómeno social de habitabilidad en calle, fue una de las actividades a las que se le dio continuidad durante el mes de febrero de 2022, gestión que tuvo como protagonistas a los actores vinculados a la estrategia que, en su mayoría, fueron miembros de la comunidad, líderes locales o barriales y/o miembros de organizaciones. También se pudo establecer un aumento en la participación de ciudadanos y ciudadanas habitantes de calle, siendo tan solo una minoría corresponde a actores relacionados con la institucionalidad. Lo anterior nos permite evidenciar un significativo avance en la transformación de imaginarios, la identificación de conflictos asociados al fenómeno, basados en las dinámicas de los territorios, aspectos claves para la formulación de planes de trabajo con acuerdos que permiten la mitigación de los posibles impactos negativos.</t>
  </si>
  <si>
    <t xml:space="preserve">Durante el mes de marzo del 2022, hubo continuidad en la implementación de los diálogos comunitarios sobre el fenómeno social de habitabilidad en calle, estos escenarios permitieron el intercambio de percepciones, emociones, inconformidades y necesidades, que conllevaron a la definición de acuerdos y compromisos para la transformación de esos imaginarios y conflictos asociados al fenómeno de habitabilidad en calle, desde un marco de corresponsabilidad entre los diferentes actores que confluyen en los territorios.
Como resultado de estos diálogos se logró identificar que, en las dinámicas de la ciudad, los mayores conflictos asociados al fenómeno de habitabilidad en calle hacen referencia a la relación con percepción de inseguridad, el uso del espacio público y la presencia de factores relacionados con la comercialización y consumo de sustancias psicoactivas legales o no.
</t>
  </si>
  <si>
    <t>11/40/2022 No se generan observaciones respecto al análisis reportado para el seguimiento del indicador.</t>
  </si>
  <si>
    <t>PSS-7757-004</t>
  </si>
  <si>
    <t>Servicios adaptados desde los enfoques diferencial, de género y territorial para la atención de ciudadanas y ciudadanos habitantes de calle o en riesgo de estarlo</t>
  </si>
  <si>
    <t>Medir el número de servicios adaptados bajo enfoque diferencial, de género y territorial para la atención de personas habitantes de calle o en riesgo de estarlo, a fin de generar insumos con miras a optimizar la oferta del proyecto 7757.</t>
  </si>
  <si>
    <t>Adaptar la prestación de los servicios, brindando una atención diferencial con enfoque de género y territorial.</t>
  </si>
  <si>
    <t>(Número de servicios adaptados desde los enfoques diferencial, de género y territorial / Número de servicios en funcionamiento) * 100</t>
  </si>
  <si>
    <t>Herramienta de valoración y seguimiento de la implementación de los enfoques diferencial, de género y territorial de la Subdirección para la Adultez</t>
  </si>
  <si>
    <t>El valor del numerador corresponde al número de servicios adaptados con enfoque diferencial, de género y territorial verificados a partir de la implementación de la herramienta de valoración y seguimiento.
El denominador hace referencia al número de servicios que presta la entidad y que están en funcionamiento para la vigencia.</t>
  </si>
  <si>
    <t>Reporte del avance en la adaptación de los enfoques en los servicios en funcionamiento.</t>
  </si>
  <si>
    <t>Durante el mes de enero de 2022, se llevaron a cabo reuniones de seguimiento para evaluar los procesos adelantados frente al indicador. Así es como se propuso adelantar acciones de mejora para la medición durante el resto de la vigencia 2022. En coherencia, se definieron algunos ajustes a realizar en los instrumentos de recolección de información, los cuales den respuesta a los reportes que se adelantan de manera mensual y anual de acuerdo a los equipos que intervienen en dichos enfoques. 
Por lo anterior, se entabla comunicación permanente con los delegados de las modalidades y estrategias para alinear el reporte mensual de las acciones relacionadas con el indicador, en donde se sostiene comunicación a través del grupo y se comparte la matriz definida para el reporte del mes de enero y socializar el cronograma para los reportes del año 2022. 
Según los registros reportados por las modalidades, se cuenta con un total de treinta y dos (32) actividades relacionadas con los enfoques de género, diferencial y territorial, reportados por la Comunidad de vida El camino, Cedid-PV, Centro alta dependencia física mental o cognitiva, Centro para el desarrollo de capacidades para mujeres, Centro de atención sociosanitario Balcanes y Hogar de paso Bakatá. Dentro de las actividades reportadas en relación al enfoque de género, se encuentran machismo y feminismo, tipos de violencias, rutas de atención a violencias, dignidad menstrual, equidad de género, enfoque de género, violencia sobre la mujer en países en vía de desarrollo, equidad de género, prevención de violencias. Desde el enfoque diferencial se reportan grupo de apoyo LGBTI, prevención en violencia, interacción social con enfoque diferencial, enfoque diferencial, diversidad, activación de rutas de atención y prevención, coordinación motriz y estrategias de afrontamiento. Desde el enfoque territorial, se evidencian actividades como orientación geoespacial, interculturalidad, recorrido transmicable, como afecta el fenómeno de habitabilidad en calle a un territorio, territorio y roles, habitabilidad en calle y territorio.</t>
  </si>
  <si>
    <t>Para febrero de 2022 se llevaron a cabo reuniones, cuya finalidad fue evaluar los procesos de medición que se adelantan en relación al indicador. En estos espacios de evaluación se concluyó realizar ajustes a la herramienta ODK, con el fin de fortalecer el proceso, en articulación con los equipos que intervienen en la implementación de los enfoques de género, territorial y diferencial. 
Se recalca que, a través de los delegados de las modalidades, se continúe con la socialización de información que aporte a la apropiación de los enfoques desde los equipos de sus modalidades. En coherencia, se verificó el reporte de actividades que generan las modalidades y estrategias, evidenciando acciones en relación al enfoque de género, como salud e higiene menstrual, libre sexismo, enfoque de género, dignidad y desigualdad de género. Desde el abordaje con enfoque territorial se adelantan acciones relacionadas con temáticas como recorridos al centro histórico, habitabilidad en calle y territorio, mecanismos de participación ciudadana, derecho a la paz, georreferenciación, verdad y justicia. Es así como desde el enfoque diferencial se desarrollan acciones sobre ciclo vital vejez, sensibilización desde el enfoque diferencial, discapacidad desde las habilidades y capacidades.</t>
  </si>
  <si>
    <t xml:space="preserve">Para el mes de marzo se adelantaron mesas de trabajo con diferentes miembros del equipo técnico, el equipo de políticas y el eje de ampliación de capacidades y generación de oportunidades, con quienes se generaron propuestas de ajustes al instrumento de recolección de información, con el objetivo de optimizar y mejorar la información recolectada en relación al indicador. 
De otro lado, se realizaron los ajustes correspondientes y se socializaron, para posterior aprobación con el fin de dar continuidad a la medición del indicador y generar programación para la misma en las diferentes modalidades de atención.
</t>
  </si>
  <si>
    <t>Prestación de servicios sociales para la inclusión social</t>
  </si>
  <si>
    <t>PSS-7757-005</t>
  </si>
  <si>
    <t>Ciudadanos y ciudadanas habitantes de calle y en riesgo de estarlo con avances en procesos de inclusión social</t>
  </si>
  <si>
    <t>Medir el número de ciudadanas y ciudadanos habitantes de calle y en riesgo de estarlo con avances en procesos de inclusión social, a fin de generar insumos para optimizar su abordaje integralmente.</t>
  </si>
  <si>
    <t xml:space="preserve"> 
Acciones promovidas desde las estrategias y modalidades frente a los procesos de inclusión social de los participantes.</t>
  </si>
  <si>
    <t>(Número de personas habitantes de calle y en riesgo de estarlo que participan en estrategias y modalidades y logran avances en sus planes de atención individual / Número de personas habitantes de calle y en riesgo de estarlo que participan en estrategias y modalidades y cuentan con planes de atención individual activos) * 100</t>
  </si>
  <si>
    <t>Base de datos de personas registradas a partir de la herramienta de monitoreo y seguimiento a los procesos de inclusión social de la Subdirección para la Adultez</t>
  </si>
  <si>
    <t>El valor del numerador corresponde al número de personas con avances en sus planes de atención individual, según la herramienta de monitoreo y seguimiento de la Subdirección para Adultez.
El denominador se refiere al número de personas vinculadas a las estrategias y modalidades del proyecto con planes de atención individual activos.</t>
  </si>
  <si>
    <t>Informe del monitoreo y seguimiento a los procesos de inclusión social de personas atendidas en servicios y estrategias del proyecto.</t>
  </si>
  <si>
    <t xml:space="preserve">Como ejercicio de apertura del año 2022, durante el mes de enero se llevaron a cabo reuniones para la verificación y revisión de las estrategias utilizadas en la medición del indicador, de donde se identifica la necesidad de generar ajustes a los instrumentos de recolección de información, para lograr incorporar las características y particularidades de las diferentes modalidades y estrategias, teniendo como énfasis el concepto de inclusión social que se tiene desde el proyecto. Para esto, es necesario definir criterios de evaluación que permitan condensar y dar cuenta de la realidad de cada centro de atención, logrando un resultado verás a la hora de realizar la medición del indicador. 
Se programarán espacios de reunión para definir las estrategias y herramientas necesarios para el seguimiento del indicador y que, a través de estas, se logre medir los avances frente a la inclusión social de las y los ciudadanos.  </t>
  </si>
  <si>
    <t>Los espacios para la evaluación del indicador, fueron los protagonistas para el mes de febrero, logrando que se generen acuerdos para el ajuste al instrumento de recolección de información y la metodología de medición del mismo. Aspectos que permitirán evidenciar, de mejor manera, los avances de los procesos de inclusión social de las y los ciudadanos habitantes de calle y en riesgo de estarlo. Lo anterior se concreta mediante la creación mesas de trabajo para el ajuste a dicho proceso.</t>
  </si>
  <si>
    <t xml:space="preserve">Con el fin de afinar el accionar y promover las estrategias y modalidades, frente a los procesos de inclusión social de los participantes, durante el mes de marzo se llevaron a cabo mesas de trabajo donde se acordó incorporar ajustes al instrumento de medición de indicador, reformulando la metodología de recolección y ajustando el instrumento a los formatos e instrumentos que se implementan en las modalidades de acuerdo al umbral y decisión de la persona. 
Por lo anterior, se creó y ajustó el instrumento de recolección de información, además se socializa el mismo para ser implementado y definir su aplicación en las mediciones a realizar durante el 2022. </t>
  </si>
  <si>
    <t>PSS-7770-001</t>
  </si>
  <si>
    <t>Circular 013 del 28/04/2021</t>
  </si>
  <si>
    <t>Personas Mayores que se encuentran activas en Apoyos Económicos.</t>
  </si>
  <si>
    <t>Evaluar e identificar la cantidad de personas mayores que están siendo atendidas en el servicio de Apoyos Económicos, a partir de los cupos disponibles.</t>
  </si>
  <si>
    <t>Generar las acciones y procedimientos necesarios para garantizar los ingresos de personas mayores, en el marco de la rotación de cupos del servicio.</t>
  </si>
  <si>
    <t>(Número de personas mayores únicas atendidas en el servicio de Apoyos Económicos / Numero de personas mayores programadas para la vigencia) *100</t>
  </si>
  <si>
    <t>* Sistema de Información y Registro de Beneficiarios (SIRBE) (A, B y B Desplazados).
* Informe de Balance del Programa Colombia Mayor (Cofinanciado).</t>
  </si>
  <si>
    <t>Se realiza el registro de las personas mayores en atención en el servicio de Apoyos Económicos, el cual es cargado en el sistema SIRBE, para los Apoyos tipo A, B y B Desplazados. Así mismo, se procesa el Informe de Balance del Programa Colombia Mayor, para los Apoyos Cofinanciados. Actualmente se cuenta con una programación de 92913 personas mayores.</t>
  </si>
  <si>
    <t>Conteo de Metas reportado por la Dirección de análisis y Diseño Estratégico (DADE).</t>
  </si>
  <si>
    <t xml:space="preserve">
Para el periodo reportado (mes de enero) el indicador logra un cumplimiento del 93% de acuerdo con lo programado para la vigencia 2022. Lo anterior teniendo en cuenta que en este periodo  se atendieron a 90.055 personas mayores que se encuentran activas en Apoyos Económicos.
</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</si>
  <si>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18/03/2022:
No se generan observaciones respecto al análisis reportado para el seguimiento del indicador.  </t>
  </si>
  <si>
    <t xml:space="preserve">
Para el periodo reportado (mes de febrero) el indicador logra un cumplimiento del 92% de acuerdo con lo programado para la vigencia 2022. Lo anterior teniendo en cuenta que en este periodo, se atendieron a 89.891 personas mayores que se encuentran activas en Apoyos Económicos.
</t>
  </si>
  <si>
    <t xml:space="preserve">18/03/2022:
No se generan observaciones respecto al análisis reportado para el seguimiento del indicador.  </t>
  </si>
  <si>
    <t xml:space="preserve">
Para el primer trimestre del año 2022, el indicador logró un cumplimiento del 94% de acuerdo con lo programado para lo corrido de la vigencia 2022. Lo anterior teniendo en cuenta que, hasta el mes de marzo de 2022, se atendieron a un total de 91.572. personas mayores. 
El 1% de no cumplimiento se debe a la rotación de las personas en el servicio, debido a las particularidades que el mismo presenta.</t>
  </si>
  <si>
    <r>
      <t xml:space="preserve">08/04/2022:
Ajustar la redacción y las cifras, en el resultado numérico indican que el cumplimiento es del 100% y en la descripción indican que fue del 89%, además recuerden que el reporte es del trimestre, sería bueno que discriminaran por mes la cantidad realizadas, completar y ajustar. Adicionalmente en las evidencias, están adjuntando solo lo del mes de marzo, faltan las evidencias del mes de enero y febrero (el reporte cuantitativo es trimestral), tener en cuenta la redacción utilizada en los reportes anteriores para ajustar la de este reporte.
19/04/2022: 
Las cifras no coinciden, en el texto indican que lograron un cumplimiento del 89% y en el resultado numérico indican que del 92%, recuerden que en el ejecutado y programado, para este caso deben indicar la sumatoria de  enero a marzo, </t>
    </r>
    <r>
      <rPr>
        <u/>
        <sz val="9"/>
        <rFont val="Arial"/>
        <family val="2"/>
      </rPr>
      <t>no solo marzo y en la redacción del análisis también se debe hacer a nivel trimestral</t>
    </r>
    <r>
      <rPr>
        <sz val="9"/>
        <rFont val="Arial"/>
        <family val="2"/>
      </rPr>
      <t xml:space="preserve">. Hay que complementar la redacción indicando, el porqué no se logró el 95% establecido como meta (esto si al hacer el consolidado igual no alcanzan la meta) y que acciones se establecieron para poder mejorar. En cuanto a las evidencias, no se identifica en que archivo esta el total programado por mes.
20/04/2022:
No se generan observaciones respecto al análisis y evidencias reportados para el seguimiento del indicador.  </t>
    </r>
  </si>
  <si>
    <t>PSS-7768-001</t>
  </si>
  <si>
    <t>Circular 013 de 28 de abril de 2021</t>
  </si>
  <si>
    <t>Cumplimiento de las Tareas del plan de acción de la vigencia del proyecto de inversión</t>
  </si>
  <si>
    <t>Monitorear el cumplimiento de las tareas programadas en el plan de acción del proyecto de inversión 7768</t>
  </si>
  <si>
    <t xml:space="preserve">Imprevistos en la contratación del Talento humano
Cuarentenas estrictas que impidan la circulación y visitas a hogares 
Por restricciones normativas no entregar los Bonos de Oportunidad </t>
  </si>
  <si>
    <t>(Número acumulado de tareas en el plan de acción realizadas al periodo / Número acumulado de tareas programadas en el plan de acción al periodo)*100</t>
  </si>
  <si>
    <t>Plan de Acción Proyecto 7768 corresponde a los soportes relacionados en el Plan de Acción:
Matriz de Seguimiento, Documentos Técnicos,
Informes de proceso y  tablero de Control</t>
  </si>
  <si>
    <t xml:space="preserve">El numerador corresponderá al número total de tareas acumuladas que se realizaron al periodo y el denominador corresponderá al número total de tareas acumuladas y actuales programadas al periodo de reporte.
Nota: el resultado del indicador de gestión corresponderá al acumulado de tareas en la vigencia 
La cantidad de tareas programadas puede variar según las dinámicas propias del proyecto las cuales se verán reflejadas en plan de acción actualizado </t>
  </si>
  <si>
    <t xml:space="preserve">Reporte en Excel de los soportes programados para cada periodo. Este contendrá el listado de tareas con: fecha de creación de la tarea, fecha programada de ejecución, fecha de ejecución y observaciones
</t>
  </si>
  <si>
    <t>Sin informaciòn</t>
  </si>
  <si>
    <t xml:space="preserve">En el mes de enero no se tienen programadas tareas y soportes que den cuenta del avance del indicador </t>
  </si>
  <si>
    <t xml:space="preserve">16/03/2022 se recomienda actualizar el indicador de acuerdo a lo socializado en el comité de gestores </t>
  </si>
  <si>
    <r>
      <t xml:space="preserve">A la fecha del reporte se encuentran programadas 4 tareas según el plan de acción del proyecto aprobado en el mes de enero del 2022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
    </r>
    <r>
      <rPr>
        <sz val="9"/>
        <rFont val="Arial"/>
        <family val="2"/>
      </rPr>
      <t xml:space="preserve">Tarea 1. Desarrollar un (1) informe de las acciones de acompañamiento y enrutamiento a la oferta público social del Distrito, en el marco de la modalidad de acompañamiento a hogares de jefatura femenina pobres y hogares en riesgo de pobreza del servicio Tropa Social a tu Hogar
Soporte 1. Informe de las acciones de acompañamiento y enrutamiento a la oferta público social y privada del Distrito, en el marco de la modalidad de acompañamiento a hogares de jefatura femenina pobres y hogares en riesgo de pobreza del servicio Tropa Social a tu Hogar
META 3
</t>
    </r>
    <r>
      <rPr>
        <sz val="9"/>
        <color indexed="8"/>
        <rFont val="Arial"/>
        <family val="2"/>
      </rPr>
      <t>Tarea 1. Elaborar un (1) tablero de control con el monitoreo de logros, avances y dificultades de los compromisos concertados en los contratos sociales familiares suscritos por los hogares acompañados por el servicio Tropa Social a tu Hogar
Soporte 1. Tablero de control y monitoreo de logros, avances y dificultades de los compromisos concertados en los contratos sociales familiares suscritos por los hogares acompañados por el servicio Tropa Social a tu Hogar.
META 4
Tarea 2. Reactivar los proyectos de vida de 1500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1500 personas identificadas en pobreza oculta y priorizadas para su atención.</t>
    </r>
  </si>
  <si>
    <t>16/03/2022 No se generan observaciones respecto al análisis reportado para el seguimiento del indicador.</t>
  </si>
  <si>
    <r>
      <t xml:space="preserve">A la fecha del reporte se programaron  5 tareas según el plan de acción del proyectado y aprobado en el mes de enero del 2022 las cuales registran su avance mediante 5 soportes
Para la medicion de avance del indicador se desarrollaron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Tarea 2. Construir un (1) documento sobre el reconocimiento de las dinámicas de segregación socioespacial, que permita profundizar en la lectura del contexto territorial de los hogares caracterizados por la Tropa Social 
META 2
</t>
    </r>
    <r>
      <rPr>
        <sz val="9"/>
        <rFont val="Arial"/>
        <family val="2"/>
      </rPr>
      <t xml:space="preserve">Tarea 1. Vincular al servicio Tropa Social a tu Hogar a 7.567 hogares, para su atención y el fortalecimiento de proyectos de vida de personas identificadas en pobreza, vulnerabilidad y fragilidad social. Esta tarea se llevo a cabo mediante la verificacion telefonica y citacion a jornada de concertacion de CSF para la atencion de hogares de jefatura femenina.
META 3
</t>
    </r>
    <r>
      <rPr>
        <sz val="9"/>
        <color indexed="8"/>
        <rFont val="Arial"/>
        <family val="2"/>
      </rPr>
      <t xml:space="preserve">Tarea 1. Elaborar un (1) tablero de control con el monitoreo de logros, avances y dificultades de los compromisos concertados en los contratos sociales familiares suscritos por los hogares acompañados por el servicio Tropa Social a tu Hogar
META 4
Tarea 1. Se desarrollo un (1) informe de las acciones de identificación, caracterización y priorización a la población en situación de pobreza oculta comprendidas durante los meses de enero, febrero y marzo de 2022, las cuales permitiran iniciar el proceso de firma de contratos sociales con hogares pobres ocultos
</t>
    </r>
  </si>
  <si>
    <r>
      <t>7-032022:</t>
    </r>
    <r>
      <rPr>
        <sz val="9"/>
        <color indexed="10"/>
        <rFont val="Arial"/>
        <family val="2"/>
      </rPr>
      <t xml:space="preserve"> </t>
    </r>
    <r>
      <rPr>
        <sz val="9"/>
        <color indexed="8"/>
        <rFont val="Arial"/>
        <family val="2"/>
      </rPr>
      <t xml:space="preserve">
META 2: De que manera se vincula a los 7.567 hogares, por ejemplo reslizando visitas a caduno de los hogares, haciendo encuestas, etc. Y sugiero que se escriba el anàlisi en pasado por que se supone el anàlisis es de la gestiòn que se realizò.
META 4: El informe esta màs enfocado a la gestiòn del 2021, sugiero que se especifique en el análisi mensual que tiempo se cobija en el informe 
OBSERVACIÒN PARA TODAS LAS TAREAS.
Por favor enviar las evidencias de cada una de las tareas, el cuadro que enviaste de evidencias, es un cuadro de seguimiento., pero lo que se requiere es las evidencias por cada una de las tareas.
8/04/2022 No se generan más observaciones respecto al análisis reportado para el seguimiento del indicador</t>
    </r>
  </si>
  <si>
    <t>PSS-7770-002</t>
  </si>
  <si>
    <t>Relación de la Cantidad de Abonos Efectivos respecto a los Cupos Disponibles.</t>
  </si>
  <si>
    <t>Evaluar el total de Abonos Efectivos a las personas mayores, respecto del total de cupos disponibles en el servicio.</t>
  </si>
  <si>
    <t>Gestión para realizar acciones de desbloqueo a personas mayores, o el egreso del servicio de acuerdo con el procedimiento específico, que permita depurar las listas de espera.</t>
  </si>
  <si>
    <t>(Número de Abonos Efectivos / Total de Cupos Disponibles) * 100</t>
  </si>
  <si>
    <t>* Sistema de Información y Registro de Beneficiarios (SIRBE) (A, B y B Desplazados).
* Informes de Nómina al Corte (Cofinanciado), proveniente del Administrador Fiduciario del Programa Colombia Mayor.</t>
  </si>
  <si>
    <t>Con la información de SIRBE, se toma el total de personas mayores que se encuentran en atención en los Apoyos Tipo A, B y B Desplazados y que se le realizó el abono. Para los tipo Cofinanciado, se toma la cantidad de personas que están en atención y cuyo pago fue programado en Nomina, de acuerdo con el balance referenciado por Colombia Mayor. La información de los cupos corresponde a la cobertura global.</t>
  </si>
  <si>
    <t xml:space="preserve">* Listados de Nómina de Colombia Mayor (Apoyos Cofinanciados).
* Informe de Personas en Atención de los Apoyos Económicos, con el detalle de Abono Otorgado en SIRBE (A, B y B Desplazados).
</t>
  </si>
  <si>
    <t>Para el periodo reportado (mes de enero) el indicador logra un cumplimiento del 97%, teniendo en cuenta que en el mes enero se realizó el giro de los apoyos económicos a 37.637 personas mayores de los apoyos tipo A, B, desplazados y se programaron en nómina a 49.896 personas mayores del apoyo económico cofinanciado D, lo cual permitió que un total de 87.533 personas mayores contarán con un apoyo económico de $130,0000 para cubrir alguna de sus necesidades básicas.</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</si>
  <si>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18/03/2022:
El total indicado no corresponde con el valor de la suma realizada entre 37.637 y 49.896, revisar. 
22/03/2022:
No se generan observaciones respecto al análisis reportado para el seguimiento del indicador.  </t>
  </si>
  <si>
    <t xml:space="preserve">Para el periodo reportado (mes de febrero) el indicador logra un cumplimiento del 97%, teniendo en cuenta que para este periodo se realizó el giro de los apoyos económicos a 37.333 apoyos económicos a  personas mayores de los apoyos tipo A, B, desplazados y se programaron en nomina a 49.985 personas mayores del apoyo económico cofinanciado D, lo cual permitió que 87.318 personas mayores contarán con un apoyo económico de $130.000 para cubrir alguna de sus necesidades básicas. </t>
  </si>
  <si>
    <r>
      <t xml:space="preserve">18/03/2022:
El total indicado no corresponde con el valor de la suma realizada entre 37.637 y 49.982, revisar. 
</t>
    </r>
    <r>
      <rPr>
        <sz val="10"/>
        <rFont val="Arial"/>
        <family val="2"/>
      </rPr>
      <t xml:space="preserve">
22/03/2022:
No se generan observaciones respecto al análisis reportado para el seguimiento del indicador.  
</t>
    </r>
  </si>
  <si>
    <t xml:space="preserve">Para el primer trimestre del año 2022, el indicador logró un cumplimiento del 97%, teniendo en cuenta que se realizó el giro de los apoyos económicos a 37.237 a personas mayores de los apoyos tipo A, B, desplazados y se programaron en nómina a 49.813 personas mayores del apoyo económico cofinanciado D, lo cual permitió que 87.050 personas mayores contaran con un apoyo económico de $130,0000 para cubrir alguna de sus necesidades básicas.
El 2% por encima de lo proyectado, se debe al efectivo seguimiento realizado por el servicio, lo que se traduce en disminución de personas mayores bloqueadas en el servicio.  </t>
  </si>
  <si>
    <r>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Recuerden que en el ejecutado y programado, para este caso deben indicar la sumatoria de  enero a marzo, </t>
    </r>
    <r>
      <rPr>
        <u/>
        <sz val="9"/>
        <rFont val="Arial"/>
        <family val="2"/>
      </rPr>
      <t>no solo marzo</t>
    </r>
    <r>
      <rPr>
        <sz val="9"/>
        <rFont val="Arial"/>
        <family val="2"/>
      </rPr>
      <t xml:space="preserve">. Hay que complementar la redacción indicando, el porqué se sobre pasó la meta y que se está haciendo para mejorar esto. En cuanto a las evidencias, no se identifica en que archivo esta el total programado por mes y de donde salen los 87.050.
20/04/2022:
No se generan observaciones respecto al análisis y evidencias reportados para el seguimiento del indicador.  </t>
    </r>
  </si>
  <si>
    <t>PSS-7770-003</t>
  </si>
  <si>
    <t>Número de personas mayores vinculadas al servicio Centros Día, que inician sus procesos ocupacionales y de desarrollo humano.</t>
  </si>
  <si>
    <t>Evaluar y hacer seguimiento a la vinculación de personas mayores que inician procesos ocupacionales y de desarrollo humano en los Centros Día.</t>
  </si>
  <si>
    <t xml:space="preserve">Llevar a cabo las actividades y acciones que llevan a la persona mayor a su permanencia en los procesos ocupacionales y de desarrollo humano, más allá de su vinculación al servicio. </t>
  </si>
  <si>
    <t>(Número de personas mayores atendidas en Centro Día / Número de personas mayores programadas en Centro Día) * 100</t>
  </si>
  <si>
    <t>Registro SIRBE.</t>
  </si>
  <si>
    <t>Se realiza el registro de las asistencias semanales de la persona mayor en el servicio, que es procesada en el sistema de información SIRBE.</t>
  </si>
  <si>
    <t>* Base de datos derivada del registro SIRBE.
* Reporte mensual de meta cualitativa.</t>
  </si>
  <si>
    <t>Para el periodo reportado (mes de enero) se realizaron diferentes actividades en las unidades operativas, las cuales promovieron la participación de 17.896 personas mayores, al menos en 2 sesiones al mes, cada una de 2 horas, con quienes se iniciaron y realizaron procesos ocupacionales, asociativos y de desarrollo humano donde a través de la Modalidad Casa de la Sabiduría del Servicio Social Centro Día, se continúa con la atención integral interdisciplinaria y el desarrollo de las acciones definidas en la canasta mínima de la ley 1276 de 2009 que incluyen la entrega de apoyo alimentario, orientación psicosocial, desarrollo de actividades ocupacionales y productivas, recreativas, deportivas y culturales, gestión intersectorial para la atención primaria en salud, verificación del aseguramiento en salud y encuentros intergeneracionales, garantizando así las acciones que promuevan la permanencia de los participantes en el servicio social y vinculándolos a diferentes estrategias extramurales que fomenten los componentes y las líneas de acción para la atención integral.</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</si>
  <si>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17/03/2022:
No se generan observaciones respecto al análisis reportado para el seguimiento del indicador.  </t>
  </si>
  <si>
    <t>Para el periodo reportado (mes de febrero) se estableció dentro del ajuste al lineamiento del Servicio Social Centro Día, como  componentes, los siguientes: Ocupación Humana y el de participación y redes y Estilos de vida saludable, mediante los cuales se podrá evidenciar el abanico de oportunidades a las que pueden acceder las personas mayores en la unidad operativa. También se logró la parametrización en el sistema de información SIRBE, de dichos componentes, lo que permitirá observar el comportamiento de las asistencias y monitorear las tendencias de participación. 
Durante el mes de febrero de 2022 además se realizaron más de 920 actividades grupales relacionadas con ocupación, desarrollo humano, recreación, actividad física, deportiva, artística, interacción social y demás, garantizando la atención integral interdisciplinaria desde el inicio del proyecto de inversión a 24.487 personas mayores en el Servicio.</t>
  </si>
  <si>
    <t>18/03/2022:
No se generan observaciones respecto al análisis reportado para el seguimiento del indicador.</t>
  </si>
  <si>
    <t>Para el primer trimestre del año 2022, se beneficiaron 25,092 personas mayores en lo corrido del proyecto de inversión 7770. Se amplió la cobertura con la reubicación de la unidad operativa Monseñor Oscar A. Romero de la localidad Rafael Uribe Uribe, pasado de atender 520 personas a poner a disposición un total de 720 cupos en la nueva sede. Se mantiene focalización en las localidades de Antonio Nariño y Usme en el sector La Flora. Mediante la Estrategia Centro Día al Barrio se está culminando la fase de identificación, georreferenciación y caracterización en el lote 1 que acoge a las localidades de Suba, Engativá, Barrios Unidos y Usaquén. Mediante la resolución 0509 del 20 de abril de 2021 y su anexo modificado el 17 de dic de 2021 “Por la cual se definen las reglas aplicables a los servicios sociales, los instrumentos de focalización de las SDIS, y se dictan otras disposiciones”, se incluye el enfoque étnico en la priorización para el ingreso de las personas mayores al Servicio Social. 
Durante el mes de marzo se logró aumentar de 920 de más de 1.500 encuentros generacionales en las unidades operativas, a través de la Modalidad Casa de la Sabiduría del Servicio Social Centro Día, atendiendo integral e interdisciplinariamente a la población en desarrollo de las acciones definidas en el lineamiento general del servicio y en lo establecido en la canasta mínima de la ley 1276 de 2009, logrando una cobertura desde el inicio del proyecto de 25.092 personas mayores en 24 unidades operativas.</t>
  </si>
  <si>
    <r>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Recuerden que en el ejecutado y programado, para este caso deben indicar la sumatoria de  enero a marzo, </t>
    </r>
    <r>
      <rPr>
        <u/>
        <sz val="9"/>
        <rFont val="Arial"/>
        <family val="2"/>
      </rPr>
      <t>no solo marzo, lo mismo en la redacción del análisis</t>
    </r>
    <r>
      <rPr>
        <sz val="9"/>
        <rFont val="Arial"/>
        <family val="2"/>
      </rPr>
      <t xml:space="preserve">. Hay que complementar la redacción indicando, el porqué se sobre pasó la meta y que se está haciendo para mejorar esto. En cuanto a las evidencias, no se identifica en que archivo esta el total programado por mes y deben revisar porque solo están adjuntando un archivo y de acuerdo a las evidencias que plantean son dos archivos los que deben adjuntar.
20/04/2022:
No se generan observaciones respecto al análisis y evidencias reportados para el seguimiento del indicador.  </t>
    </r>
  </si>
  <si>
    <t>PSS-7770-004</t>
  </si>
  <si>
    <t>Porcentaje de personas mayores de Centros Noche que participan en acciones de autocuidado y dignificación.</t>
  </si>
  <si>
    <t>Determinar cuántas personas que acceden al servicio Centro Noche participan en acciones de autocuidado y dignificación.</t>
  </si>
  <si>
    <t>Estrategias para implementar acciones de autocuidado y dignificación en las personas mayores participantes de los Centros Noche.</t>
  </si>
  <si>
    <t>(Número de personas mayores participantes en acciones de Autocuidado y Dignificación en los Centros Noche/ Total personas participantes de Centros Noche) * 100</t>
  </si>
  <si>
    <t>Listados de asistencia digitales.</t>
  </si>
  <si>
    <t>Se realizara la revisión de asistencias de las acciones de autocuidado y dignificación, contando una única vez a las personas mayores participantes.</t>
  </si>
  <si>
    <t>Listados de asistencia.</t>
  </si>
  <si>
    <t xml:space="preserve">Para el periodo reportado (mes de enero), se realizaron 94 encuentros en la modalidad de Cuidado Transitorio orientados al autocuidado y dignificación de las personas mayores, donde se identificó que se contribuyó al fortalecimiento y establecimiento de hábitos salubres, así como el aporte a la calidad de vida mediante la dignificación humana y descanso integral. Estos encuentros permitieron fortalecer los proceso de autonomía, e independencia de las personas mayores. Así mismo, a partir de dichos encuentros se logró un impacto positivo en las personas mayores en la medida que atreves de ellos se promueven las buenas prácticas asociadas a la salud física y emocional, el cuidado y autocuidado, así como el autorreconocimiento y la autoimagen. También a través de estos encuentros se potencializaron las capacidades y habilidades personales, las habilidades motoras y mentales. </t>
  </si>
  <si>
    <t xml:space="preserve">Para el periodo reportado (mes de febrero), se realizaron 113 encuentros en la modalidad de Cuidado Transitorio orientados al autocuidado y dignificación de las personas mayores, donde se identificó que se contribuyó al fortalecimiento y establecimiento de hábitos salubres así como el aporte a la calidad de vida mediante la dignificación humana y descanso integral. Estos encuentros permitieron seguir potenciando las habilidades personales y grupales de las personas, sus habilidades motoras, mentales y físicas, se fortalecieron los hábitos saludables, las relaciones interpersonales. Así mismo, se impacto positivamente en las personas en tanto que se reforzó la dimensión comunicativa de la persona y en la construcción de identidad y valores de las persona mayor. </t>
  </si>
  <si>
    <t xml:space="preserve">Para el periodo reportado (primer trimestre del año 2022), han participado en actividades de autocuidado y dignificación 948 personas mayores conforme lo reportado en el sistema SIRBE. Para ello se llevaron a cabo 68 encuentros orientados al cuidado y dignificación de las personas mayores, a través de los cuáles se continúa fortaleciendo sus procesos de autonomía, independencia y reducción del daño. De igual forma, por medio de estos encuentros las personas mayores adquirieron herramientas para fortalecer sus vínculos, su corresponsabilidad, toma decisiones, autocuidado y hábitos saludables. Estos encuentros también continuaron fortaleciendo las habilidades motoras, mentales y físicas de las personas mayores, la promoción del buen trato y la prevención de las violencias.	
Frente a la evidencia es necesario precisar que el reporte se realiza con base en el reporte SIRBE, debido a que por el cambio en las condiciones en la prestación del servicio (pandemia COVID-19), ya no se tienen en cuenta los listados de asistencia. Esta actualización se verá reflejada en el siguiente seguimiento.
Cabe resaltar que las personas que se encuentran a la modalidad de Cuidado Transitorio, todas sin excepción participan en dichas actividades. </t>
  </si>
  <si>
    <r>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En la redacción no se evidencias las cifras reportadas hablan de encuentros y el indicador mide número de personas atendidas, por lo tanto no es claro lo que se reporta ni si lo que están reportando corresponde a la gestión realizada durante el trimestre (ajustar), recuerden que en el ejecutado y programado, para este caso deben indicar la sumatoria de  enero a marzo, </t>
    </r>
    <r>
      <rPr>
        <u/>
        <sz val="9"/>
        <rFont val="Arial"/>
        <family val="2"/>
      </rPr>
      <t>no solo marzo</t>
    </r>
    <r>
      <rPr>
        <sz val="9"/>
        <rFont val="Arial"/>
        <family val="2"/>
      </rPr>
      <t xml:space="preserve">. Hay que complementar la redacción indicando, el porqué se sobre pasó la meta y que se está haciendo para mejorar esto. En cuanto a las evidencias, acá se tiene registrado que las evidencias son listados de asistencia, y están adjuntando un reporte sirbe, ajustar.
20/04/2022:
No se generan observaciones respecto al análisis y evidencias reportados para el seguimiento del indicador.  </t>
    </r>
  </si>
  <si>
    <t>PSS-7770-005</t>
  </si>
  <si>
    <t>Personas mayores atendidas en servicios de cuidado integral y protección en modalidad institucionalizada.</t>
  </si>
  <si>
    <t>Determinar el número de personas mayores atendidas en los servicios de cuidado integral y protección en modalidad institucionalizada del proyecto 7770   - Compromiso con el envejecimiento activo y una Bogotá  cuidadora e incluyente.</t>
  </si>
  <si>
    <t xml:space="preserve">Garantizar el procedimiento de validación de condiciones de las personas mayores solicitantes del servicio, que permita generar la lista de espera de personas mayores en estado inscritos, para el ingreso al servicio de acuerdo a la disponibilidad de atención. </t>
  </si>
  <si>
    <t>(Número de personas mayores atendidas en los servicios de cuidado integral y protección en modalidad institucionalizada / Número total de personas mayores a atender en los servicios de cuidado integral y protección en modalidad institucionalizada) * 100.</t>
  </si>
  <si>
    <t>Sistema de Información y Registro de Beneficiaros (SIRBE).</t>
  </si>
  <si>
    <t xml:space="preserve">
La información se obtiene Sistema de Información y Registro de Beneficiaros (SIRBE), teniendo en cuenta el número de personas en estado de atención y atendidas para las modalidades de atención moderada y severa.</t>
  </si>
  <si>
    <t>Conteo de metas reportado por la Dirección de Análisis y Diseño Estratégico (DADE).</t>
  </si>
  <si>
    <t xml:space="preserve">Para el periodo reportado (mes de enero) se brindó una atención integral al 100% de las personas participantes de la modalidad de Comunidad de Cuidado, brindando servicios de alojamiento confortable y seguro, componente nutricional, vestuario, servicio funerario, promoción de buenas prácticas y hábitos saludables, participación en procesos ocupacionales y de desarrollo humano, acompañamiento y supervisión en actividades básicas de la vida diaria, así como acompañamiento en trámites de salud y construcción de redes de afecto y apoyo generacionales. Además de lo anterior, a través de la atención integral a las personas mayores en la modalidad de Comunidad de Cuidado, se logró fortalecer y potenciar habilidades de la persona mayor, su independencia y autonomía, libertad y manejo del tiempo libre. De igual modo, con la atención integral que reciben las personas mayores se mejora su calidad de vida, se fomenta el envejecimiento activo, la transformación de imaginarios y la practica de buen trato y convivencia entre las personas mayores. </t>
  </si>
  <si>
    <t>Para el periodo reportado (mes de febrero), se brindó una atención integral al 100% de las personas participantes de la modalidad de Comunidad de Cuidado, brindando servicios de alojamiento confortable y seguro, componente nutricional, vestuario, servicio funerario, promoción de buenas prácticas y hábitos saludables, participación en procesos ocupacionales y de desarrollo humano, acompañamiento y supervisión en actividades básicas de la vida diaria, acompañamiento en trámites de salud y construcción de redes de afecto y apoyo generacionales.</t>
  </si>
  <si>
    <t>Para el periodo reportado (primer trimestre del año 2022), se brindó una atención integral a 1.926 personas participantes de la modalidad de Comunidad de Cuidado correspondiente al 100%. Dicha atención consistió en brindar alojamiento confortable y seguro, alimentación de con calidad nutricional, vestuario, promoción de buenas prácticas y hábitos saludables, actividades y encuentros que promueven la participación en procesos ocupacionales y de desarrollo humano, atención Integral Interdisciplinaria, acompañamiento, orientación y supervisión en las actividades básicas de la vida diaria, acompañamiento en trámites de salud (citas médicas etc.), constitución redes de afecto y apoyo generacionales a través de encuentros familiares.</t>
  </si>
  <si>
    <r>
      <t>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Complementar redacción con la explicación de las cifras, recuerden que en el ejecutado y programado, para este caso deben indicar la sumatoria de  enero a marzo,</t>
    </r>
    <r>
      <rPr>
        <u/>
        <sz val="9"/>
        <rFont val="Arial"/>
        <family val="2"/>
      </rPr>
      <t xml:space="preserve"> no solo marzo</t>
    </r>
    <r>
      <rPr>
        <sz val="9"/>
        <rFont val="Arial"/>
        <family val="2"/>
      </rPr>
      <t xml:space="preserve">. Sería bueno además discriminar el cumplimiento mes a mes dentro de l redacción.
20/04/2022:
No se generan observaciones respecto al análisis y evidencias reportados para el seguimiento del indicador.  </t>
    </r>
  </si>
  <si>
    <t>PSS-7770-006</t>
  </si>
  <si>
    <t xml:space="preserve">Personas mayores que cuentan con un plan de atención integral individual del proceso de cuidado integral y protección en modalidad institucionalizada. </t>
  </si>
  <si>
    <t>Determinar las personas mayores con quienes se ha elaborado el Plan de Atención Integral Individual (herramienta que permite la planeación interdisciplinaria conjunta con la persona mayor  y la implementación de las acciones de cuidado integral que den cuenta del cumplimiento del objetivo de atención) en los servicios cuidado integral y protección en modalidad institucionalizada del proyecto 7770 - Compromiso con el envejecimiento activo y una Bogotá  cuidadora e incluyente.</t>
  </si>
  <si>
    <t>Contar con el plan de atención integral individual de cada persona mayor, en alguna de sus tres fases: conociendo, planeando y monitoreando (dependiendo de su tiempo de permanencia en el servicio) especificando las acciones a desarrollar por cada una de las disciplinas del equipo profesional del Centro de Protección.</t>
  </si>
  <si>
    <t>(Número de personas mayores que cuentan con Plan de Atención Integral Individual en los servicios de cuidado integral y protección en modalidad institucionalizada / Número total de personas mayores en atención en los servicios de cuidado integral y protección en modalidad institucionalizada) * 100.</t>
  </si>
  <si>
    <t>Sistema de Información y Registro de Beneficiaros (SIRBE).
Se requiere parametrizar en el SIRBE la  actuación de intervención que responda a la etapa en que se encuentra el Plan de Atención Integral Individual, de cada persona mayor.
A todos los participantes se les registrará la actuación de intervención de acuerdo a su tiempo de permanencia en el servicio.</t>
  </si>
  <si>
    <t>La información se obtiene del Sistema de Información y Registro de Beneficiaros (SIRBE), teniendo en cuenta el número de personas mayores que cuentan con el Plan de Atención Integral Institucional en la etapa correspondiente de acuerdo a su tiempo de  permanencia en el servicio y las personas mayores en atención en el servicio.</t>
  </si>
  <si>
    <t>1. Base de datos del reporte de los Plan de Atención Integral Individual (PAIIN).
2. Conteo de Metas reportado por la Dirección de análisis y Diseño Estratégico (DADE). (sujeto a la parametrización del SIRBE).</t>
  </si>
  <si>
    <t xml:space="preserve">Para el periodo reportado (mes de enero) las 1.958 personas participantes de la modalidad Comunidad de Cuidado contaron con un Plan de atención individual, lo cual ha permitido trabajar desde las necesidades y realidades propias de cada persona en pro de favorecer su calidad de vida y el ejercicio de sus derechos. Las personas mayores  contaron con un plan de atención individual y a través de estos se logró el reconocimiento individual de las habilidades, capacidades, potencialidades de las personas mayores, así como su desarrollo de la autonomía, la seguridad, la protección y el envejecimiento activo. </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</si>
  <si>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17/03/2022:
Completar la información faltante.
22/03/2022:
No se generan observaciones respecto al análisis reportado para el seguimiento del indicador.  </t>
  </si>
  <si>
    <t>Para el periodo reportado (mes de febrero), las 1.944 personas participantes de la modalidad Comunidad de Cuidado contaron con un Plan de atención individual, lo cual ha permitido trabajar desde las necesidades y realidades propias de cada persona en pro de favorecer su calidad de vida y el ejercicio de sus derechos. A través del plan de atención individual, el cuál está conformado por las fases de conociendo, planeando y actuando y donde se logró fomentar las habilidades de las personas mayores, sus potencialidades y capacidades individuales, potenciando de esta forma su autonomía, su autoimagen, lo anterior a partir de actividades y espacios que correspondan a los intereses de las personas desde su identidad cultural.</t>
  </si>
  <si>
    <r>
      <t xml:space="preserve">Para el periodo reportado (mes de marzo) </t>
    </r>
    <r>
      <rPr>
        <sz val="10"/>
        <rFont val="Arial"/>
        <family val="2"/>
      </rPr>
      <t xml:space="preserve">las 1.926 personas participantes de la modalidad Comunidad de Cuidado contaron con un Plan de atención individual (PAIIN). A partir de la implementación del PAIIN se ha continuado trabajando en sus distintas fases: conociendo, planeando y actuando. En estas fases se continúa fortaleciendo los procesos personales de cada persona mayor en cada uno de los componentes de la atención: ocupación humana, cuidado integral, familia, participación y redes. </t>
    </r>
  </si>
  <si>
    <t xml:space="preserve">08/04/2022:
El indicador es de medición semestral, por lo tanto no se deben reportar cifras ni evidencias, eliminar las evidencias de este indicador.
20/04/2022:
No se generan observaciones respecto al análisis y evidencias reportados para el seguimiento del indicador.  </t>
  </si>
  <si>
    <t>Debido a que el indicador es semestral para el reporte con corte a marzo  no se genera gráfica.</t>
  </si>
  <si>
    <t>PSS-7770-007</t>
  </si>
  <si>
    <t>Plan de Acción de la Política Pública Social para el Envejecimiento y la Vejez ejecutado.</t>
  </si>
  <si>
    <t>Implementar la Política Pública Social para el Envejecimiento y la Vejez (PPSEV), desde las acciones que corresponden al Sector de Integración Social.</t>
  </si>
  <si>
    <t>Desarrollo de  procesos de articulación dentro de los servicios y estrategias de atención, para dar cumplimiento a los lineamientos de la PPSEV.</t>
  </si>
  <si>
    <t>(Número de actividades del Plan de Acción ejecutadas / Número de actividades del Plan de Acción programadas) * 100</t>
  </si>
  <si>
    <t>* Plan de Acción. 
* Seguimiento al proyecto de inversión (SPI).</t>
  </si>
  <si>
    <t>Se realizará una programación anual de las actividades contempladas dentro del Plan de Acción, haciendo su correspondiente seguimiento.</t>
  </si>
  <si>
    <t>Informes de seguimiento y evaluación de resultados</t>
  </si>
  <si>
    <t>Para el periodo reportado (mes de enero) por parte del equipo de política pública se realizó la proyección de la Mesa técnica de Envejecimiento y Vejez donde se abordó el proceso de seguimiento al Plan de Acción de la PPSEV. Como resultado se programó en articulación con la Secretaría Distrital de Planeación el asesoramiento técnico en materia de ingreso y cargue de información del Sistema de Seguimiento y Evaluación de las Política Públicas-SSEPP, el cual será el instrumento para reportar el avance del Plan de Acción de la PPSEV. Cabe resaltar, que, tanto la SDIS como el resto de sectores se encuentran en un proceso de armonización para el uso del sistema, por lo que se requerirá un asesoramiento permanente por parte de la Secretaría Distrital de Planeación en esta materia</t>
  </si>
  <si>
    <t xml:space="preserve">Para el periodo reportado (mes de febrero), se realizaron dos mesas técnicas los días 2 y 16 de febrero, así como la primera sesión del Comité Operativo de Envejecimiento y Vejez el 22 de febrero, espacios donde se abordó el tema de proceso de seguimiento al Plan de Acción de la PPSEV. Como resultado, se establece la necesidad de mantener una comunicación permanente para realizar adecuadamente los reportes de información dado que aún la SDIS y los distintos sectores se encuentran en el proceso de asignación de usuarios. Así mismo en la sesión del 16 de febrero se preparó la sesión del Comité Operativo de Envejecimiento y Vejez realizado el  22 de febrero, en esta sesión se presentó el Plan de Acción de la PPSEV aprobado, el proceso de seguimiento al mismo,  el Plan de Cualificación de los Consejos Distrital y Local de Sabios y Sabias y el Plan de trabajo del COEV durante la vigencia. </t>
  </si>
  <si>
    <t xml:space="preserve">18/03/2022:
Completar la redacción faltante.
22/03/2022:
No se generan observaciones respecto al análisis reportado para el seguimiento del indicador.  </t>
  </si>
  <si>
    <t xml:space="preserve">Durante el primer trimestre del año 2022, se realizaron para el mes de febrero dos mesas técnicas los días 2 y 16 de febrero, así como la primera sesión del Comité Operativo de Envejecimiento y Vejez el 22 de febrero, espacios  donde se abordó el proceso de seguimiento al Plan de Acción de la PPSEV, así como se aprobó el plan de trabajo del COEV para el presente año. Par el mes de marzo se realizaron dos mesas técnicas, los días 2 y 16 de marzo. En la primera fecha, se abordó la conmemoración del Día Internacional de la Mujer Trabajadora, se socializaron el Plan de Trabajo del Comité Operativo de Envejecimiento y Vejez (COEV), los avances en la Ruta de Atención Integral para las Personas Mayores (RAIM), se presentó además la oferta de los Beneficios Económicos Periódicos (BEPS) por parte de la Secretaría de Cultura y finalmente, se brindaron precisiones sobre los usuarios del Sistema de Seguimiento y Evaluación de las Políticas Públicas. En la segunda fecha se abordaron los siguientes temas: Presentación por parte del Ministerio de Salud sobre el proceso de actualización de la Política Nacional, ajustes al plan de acción de la PPSEV y el reporte del primer trimestre de las acciones del plan de acción y capacitación por parte de la Subdirección para las familias con relación a la oferta de servicios de comisarías de familia. En la actualidad, la centralidad la ha ocupado el proceso de reporte de la implementación del plan de acción de la PPSEV, por lo cual se han realizado mesas de trabajo con Secretaría de Hábitat, Secretaría de Cultura, Secretaría de Salud, IPES, IDPAC y Secretaría de la Mujer, así como con los/las líderes de todos Servicios Sociales de la Subdirección para la Vejez. En síntesis, se realizaron 4 mesas técnicas y una (1) sesión del Comité Operativo de Envejecimiento y Vejez. </t>
  </si>
  <si>
    <r>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Recuerden que en el ejecutado y programado, para este caso deben indicar la sumatoria de  enero a marzo, </t>
    </r>
    <r>
      <rPr>
        <u/>
        <sz val="9"/>
        <rFont val="Arial"/>
        <family val="2"/>
      </rPr>
      <t>no solo marzo, lo mismo en la redacción del análisis</t>
    </r>
    <r>
      <rPr>
        <sz val="9"/>
        <rFont val="Arial"/>
        <family val="2"/>
      </rPr>
      <t xml:space="preserve">.  En cuanto a las evidencias, tienen programado entregar Informes de seguimiento y evaluación de resultados, los cuales no se adjuntan, a cambio están las actas de las dos ultimas mesas, lo que no cumple con la evidencia planteada, deben adjuntar lo que dejaron que iba a ser la evidencia, adicionalmente hay que adjuntar las evidencias de los meses de enero y febrero, también.
20/04/2022:
No se generan observaciones respecto al análisis y evidencias reportados para el seguimiento del indicador.  </t>
    </r>
  </si>
  <si>
    <t>PSS-7770-008</t>
  </si>
  <si>
    <t>Personas participantes de las Redes de Cuidado Comunitario.</t>
  </si>
  <si>
    <t>Establecer cuántas personas participan de las Redes de Cuidado Comunitario.</t>
  </si>
  <si>
    <t>Desarrollo de estrategias y acciones por parte de los gestores territoriales, para la identificación y vinculación de personas en las Redes de Cuidado Comunitario.</t>
  </si>
  <si>
    <t>(Número de personas participantes de la Redes de Cuidado Comunitario / Número de personas identificadas para participar en Redes de Cuidado Comunitario) * 100</t>
  </si>
  <si>
    <t>Instrumento de identificación de personas y seguimiento al proceso de participación.</t>
  </si>
  <si>
    <t>Se cuenta como persona vinculada a una Red de Cuidado Comunitario, aquella que participa en al menos el 75% de las líneas de acción. Se contará con un instrumento para realizar el registro y verificación.</t>
  </si>
  <si>
    <t>* Instrumento de identificación y seguimiento.
* Informe de resultados y balance.</t>
  </si>
  <si>
    <t>Para el periodo reportado (mes de enero) la estrategia de Redes de Cuidado Comunitario cuenta con 10 localidades dinamizadas y un total de 4.124 personas participantes en el marco de la prevención de violencias contra personas mayores, con corte a 30 de enero de 2022. Se proyecta un cambio en la forma en que la Estrategia de Redes de Cuidado Comunitario interactúa en los territorios desde los Centros Día Casa de la Sabiduría con el fin de crear redes de cuidado comunitario en el marco de acciones articuladas con el Sistema Distrital de Cuidado.</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</si>
  <si>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17/03/2022:
Completar la información faltante.
22/03/2022:
No se generan observaciones respecto al análisis reportado para el seguimiento del indicador.  </t>
  </si>
  <si>
    <t>Para el periodo reportado (mes de febrero), para la implementación territorial de la estrategia de Redes de Cuidado Comunitario, se ajustó la estructura de operación territorial y el despliegue de la estrategia en articulación con las unidades operativas de la modalidad Casa de la Sabiduría y la estrategia Centro día al Barrio, de tal manera que, se identificó claramente la población objetivo a atender en el servicio Centros Día y en los territorios para la conformación de Redes de Cuidado; adicionalmente, se incluyeron elementos claves para el desarrollo de la estrategia en el marco del SIDICU, lo que permitirá fortalecer las líneas de acción del Lineamiento Técnico y realizar una correcta distribución del talento humano en el territorio.                                                                           Se mantiene una población de 4.124 personas.</t>
  </si>
  <si>
    <t>Para el periodo reportado (primer trimestre del año 2022), se atendieron a 4.124 personas participantes de las redes de cuidado comunitario logrando la aprobación de la estructura de la operación en territorios en articulación con la modalidad casa de la sabiduría del Servicio Social Centro Día por parte de la Subdirección para la Vejez, lográndose el desarrollo de la identificación de la población a integrarse a partir de 4 espacios de trabajo así:  
*Somos Red de Cuidado* (personas mayores solas o familias unipersonales) pertenecientes a las Casas de Sabiduría.
*Escuela de Familias - A cuidar se aprende* (Familias y cuidadores de personas mayores o personas mayores cuidadoras) de las personas mayores de las Casas de la Sabiduría.
*SIDICU*:  La Estrategia de Redes de Cuidado Comunitario asumirá la gestión del Sistema Distrital del Cuidado en el Servicio Centro Día, mediante la articulación, referenciación y acompañamiento de cuidadores a los servicios de la Manzana del Cuidado
*Acciones afirmativas* con población indígena, afro, palenquera, raizal y ROM, en las localidades definidas. 
Adicionalmente, se identificaron organizaciones sociales interesadas en aportar a los procesos de cuidado de las personas mayores y se vincularon e iniciaron actividades en articulación con la Estrategia Centro Día al Barrio un total de 73 personas nuevas en las localidades de Ciudad Bolívar (37), Engativá (19) y Teusaquillo (17), mediante procesos de referenciación y acompañamiento del equipo en los territorios. Los grupos con los que se venía trabajando en 2021, se referenciaron durante este mes, dando a conocer los beneficios de la Estrategia Centro Día al Barrio y realizando acompañamiento para su inclusión y en la misma, fortaleciendo su autonomía y brindando mayores oportunidades para mejorar su calidad de vida y prevenir el abandono social y familiar, al que se ven expuestos.</t>
  </si>
  <si>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Falta mencionar porqué no se logró el cumplimiento del 100% de la meta y que se está haciendo para lograrlo. En cuanto a las evidencias adjuntas no se pueden identificar en las mismas, las cifras reportadas, revisar. Recuerden que las evidencias definidas son: * Instrumento de identificación y seguimiento.
* Informe de resultados y balance y en estas deben estar estas cifras (tanto el programado, como el ejecutado).
20/04/2022:
No se generan observaciones respecto al análisis y evidencias reportados para el seguimiento del indicador.  </t>
  </si>
  <si>
    <t>PSS-7770-009</t>
  </si>
  <si>
    <t>Número de localidades con Redes de Cuidado Comunitario dinamizadas</t>
  </si>
  <si>
    <t>Determinar cuántas localidades de Bogotá cuentan con Redes de Cuidado Comunitario</t>
  </si>
  <si>
    <t>Desarrollo de estrategias y acciones por parte de los gestores territoriales, para la identificación y vinculación de personas en las Redes de Cuidado Comunitario</t>
  </si>
  <si>
    <t>(Número de localidades implementadas las Redes de Cuidado Comunitario / Número de localidades programados para implementar las Redes de Cuidado Comunitario) *  100</t>
  </si>
  <si>
    <t>Informe de dinamización de redes de cuidado comunitario</t>
  </si>
  <si>
    <t>El calculo del indicador se obtiene del seguimiento de los planes de acción local que cada localidad formula e implementa.
Se entiende como cumplido cuando se ha implementado mínimo 3 de las 4 de las líneas de acción establecidas en las localidades determinadas. Esta información se documenta en el Informe de dinamización de redes de cuidado comunitario.
El avance será progresivo a lo largo de la vigencia, contando a final del año con las localidades dinamizadas.</t>
  </si>
  <si>
    <t>* Instrumento de identificación y seguimiento
* Informe de Resultados y Balance</t>
  </si>
  <si>
    <t>Para el periodo reportado (mes de enero) la estrategia de Redes de Cuidado Comunitario ha dinamizado procesos en las localidades de Suba, Engativá, Teusaquillo, Kennedy, Bosa, Ciudad Bolívar, Los Mártires, Chapinero, Santa Fe y Candelaria, a partir de las intervenciones pedagógicas y culturales que permiten la apropiación del cuidado colectivo, así mismo se proyecta un ajuste que permita la continuidad de procesos entorno a Redes de Cuidado desde los Centros Día Casa de la Sabiduría.</t>
  </si>
  <si>
    <t xml:space="preserve">Para el periodo reportado (mes de febrero), la estrategia de Redes de Cuidado Comunitario ha realizado  procesos enfocados en la generación de lineamientos y articulación con los Centros Día - Casa de la Sabiduría, con el fin de lograr la armonización y apropiación de cuidado colectivo en las localidades de Suba, Engativá, Teusaquillo, Kennedy, Bosa, Ciudad Bolívar, Los Mártires, Chapinero, Santa Fe y Candelaria, </t>
  </si>
  <si>
    <t xml:space="preserve">Para el periodo reportado, (mes de marzo), la estrategia de Redes de Cuidado Comunitario inició la implementación de la nueva estructura de operación, mediante acciones de referenciación, socialización e inscripción de las personas mayores pertenecientes a organizaciones sociales en las localidades dinamizadas en el 2021, a la Estrategia Centro Día al Barrio. 
Así mismo, se avanzó en el desarrollo de la sistematización de la experiencia lograda en las localidades 2021, definición de documento de lineamiento técnico,  análisis de la información estadística existente,  proyección de la atención a las localidades para primer semestre y segundo  2022 y definición del abordaje en cada uno de los espacios definidos, con el que se logrará aumentar la cobertura de forma progresiva y alcanzar la meta prevista para la vigencia.  </t>
  </si>
  <si>
    <t>08/04/2022:
No se generan observaciones respecto al análisis reportado para el seguimiento del indicador.</t>
  </si>
  <si>
    <t>Debido a que el indicador es semestral para el reporte con corte a marzo no se genera gráfica.</t>
  </si>
  <si>
    <t>PSS-7771-001</t>
  </si>
  <si>
    <t>Personas con discapacidad, sus familias, cuidadores(as) y otros actores presentes en los territorios que participan en ejercicios de sensibilización y toma de conciencia para la disminución de barreras frente a la discapacidad</t>
  </si>
  <si>
    <t>Medir el porcentaje de participación de las personas con discapacidad, sus familias, cuidadores - as  y otros actores presentes en los territorios en los ejercicios de sensibilización y toma de conciencia para la disminución de barreras frente a la discapacidad que desarrolle el proyecto</t>
  </si>
  <si>
    <t>Disponibilidad de las personas con discapacidad, sus familias, cuidadores(as)  y otros actores presentes en los territorios para participar en los ejercicios de sensibilización y toma de conciencia para la disminución de barreras frente a la discapacidad </t>
  </si>
  <si>
    <t xml:space="preserve">(Número de personas con discapacidad, sus familias, cuidadores(as) y otros actores presentes en los territorios  que participan en ejercicios de sensibilización y toma de conciencia para la disminución de barreras frente a la discapacidad / Número de personas con discapacidad, sus familias, cuidadores(as) y otros actores presentes en los territorios programadas para participar en ejercicios de sensibilización para la disminución de barreras frente a la discapacidad) * 100 </t>
  </si>
  <si>
    <t>Reporte de personas con discapacidad, sus familias, cuidadores(as) y otros actores presentes en los territorios que participan en ejercicios de sensibilización y toma de conciencia para la disminución de barreras frente a la discapacidad </t>
  </si>
  <si>
    <t>Este indicador se calcula tomando la cantidad de personas con discapacidad, sus familias, cuidadores(as) y otros actores presentes en los territorios que participan en ejercicios de sensibilización y toma de conciencia que son reportadas por los servicios,  estrategias y equipo de política en la matriz que consolida el equipo de la Estrategia de Fortalecimiento a la Inclusión y se cruza con la cantidad de personas programadas por los servicios,  estrategias y equipo de política en el período  para determinar el porcentaje de participantes en los ejercicios de sensibilización mencionados.  
Nota: el reporte acumulado corresponde a la suma de los valores reportados en el trimestre.</t>
  </si>
  <si>
    <t>Matriz de registro de ejercicios de sensibilización y toma de conciencia</t>
  </si>
  <si>
    <t xml:space="preserve">Dado el cuarto pico de la pandemia derivada por la emergencia COVID 19 en el mes de enero, el equipo de la estrategia de fortalecimiento a la inclusión EFI de la Subdirección para la Discapacidad, adelanta la fase preparatoria para la implementación de los ejercicios de sensibilización para la vigencia 202, mediante la identificación de posibles participantes entre ellas entidades públicas y privadas, ciudadanía en general a las cuales realizar estos procesos de sensibilización, revisión y ajuste de la metodología, asignación de responsables, entre otros aspectos. </t>
  </si>
  <si>
    <t>14/03/2022 se recomienda actualizar el indicador de acuerdo a lo socializado en el comité de gestores, adicionalmente se recomienda especificar las actividades que se realizaron  en la fase preparatoria en el mes de enero.</t>
  </si>
  <si>
    <t>En el mes de febrero se adelantan ejercicios de sensibilización y toma de conciencia con Centros Crecer Usaquén, Campo Alegre - Calandaima, Puente Aranda, Vista Hermosa, Tejares, Arborizadora Alta, Jardín Infantil Serranías, Estrategia Móvil - Subdirección para la Infancia, Subdirección Local Rafael Uribe Uribe, Alimentación Integral, Colegio Class Sede B y C, Secretaría Distrital de Hábitat, Hogar El Camino - Subdirección para la Adultez entre otras, lo anterior con el propósito de seguir transformando los imaginarios existentes sobre la discapacidad y reducir barreras actitudinales hacia las personas con discapacidad.</t>
  </si>
  <si>
    <t xml:space="preserve">A corte 31 de marzo se han  realizado 1301 ejercicios de sensibilización y toma de conciencia dirigidos a entidades públicas, privadas y ciudadanía en general para avanzar en la transformación de imaginarios frente a la discapacidad y reducir barreras actitudinales hacia las personas con discapacidad., es de resaltar los ejercicios adelantados con BANCOS DAVIVIENDA, AGRARIO, AV VILLAS, CENTROS CRECER, JARDINES INFANTILES, COLEGIOS E INSTITUCIONES DE EDUCACIÓN DISTRITAL, ESCUELA SUPERIOR DE ADMINISTRACION PUBLICA,  POLITECNICO GRANCOLOMBIANO, SENA, SECRETARIA DISTRITAL DE HABITAT, UNIVERSIDAD NACIONAL DE COLOMBIA  entre otras. 
Es así como se logra un cumplimiento del 87% frente a lo programado durante el periodo gracias al trabajo que viene realizando el equipo de la Estrategia de Fortalecimiento para la Inclusión EFI, </t>
  </si>
  <si>
    <t xml:space="preserve">7/04/2022.  No se generan observaciones respecto al análisis reportado para el seguimiento del indicador
Se recomienda actualizar el indicador de acuerdo a lo socializado en el comité de gestores </t>
  </si>
  <si>
    <t>PSS-7771-002</t>
  </si>
  <si>
    <t>Circular N° 046 del 21/10/2021</t>
  </si>
  <si>
    <t>Entidades privadas o públicas que realizan procesos de inclusión de personas con discapacidad, sus familias, cuidadores - as.</t>
  </si>
  <si>
    <t>Reportar las entidades, organizaciones, instituciones, empresas privadas o públicas que realizan procesos de inclusión de personas con discapacidad, sus familias y cuidadores(as), gracias a la gestión que adelanta el proyecto</t>
  </si>
  <si>
    <t>Compromiso de las entidades organizaciones, instituciones, empresas privadas o públicas, para incluir a personas con discapacidad, sus familias y cuidadores(as) en entornos productivos y educativos</t>
  </si>
  <si>
    <t>(Número de entidades privadas o públicas que incluyen personas con discapacidad, sus familias, cuidadores(as) / Número de entidades privadas o públicas gestionadas para la inclusión de personas con discapacidad, sus familias, cuidadores(as)) *100</t>
  </si>
  <si>
    <t xml:space="preserve">Reporte de entidades privadas o públicas que incluyen personas con discapacidad, sus familias, cuidadores(as) </t>
  </si>
  <si>
    <t>Para determinar el valor de indicador se calcula a partir del registro de entidades públicas o privadas, que incluyen personas con discapacidad, sus familias, cuidadores(as) en entornos educativo y productivo, que se encuentran registradas en formato de gestión y articulación  y la matriz consolidada la cual es diligenciada por el equipo de la estrategia de Fortalecimiento a la inclusión  a partir de la información reportada por los servicios y estrategias del proyecto sobre el total de entidades que fueron contactadas por los servicios y estrategias del proyecto para la inclusión de personas con discapacidad en entornos productivo y educativo durante el periodo.   
Nota: el reporte acumulado corresponde a la suma de los valores reportados en el semestre.</t>
  </si>
  <si>
    <t>Matriz de registro de gestión y articulación. </t>
  </si>
  <si>
    <t>En el mes de Enero se inicia el proceso de articulación y gestión para la vinculación de personas con discapacidad y cuidadores-as en entorno productivo, lo anterior como resultado del trabajo que adelanta el equipo de la estrategia de fortalecimiento a la inclusión EFI de la Subdirección para la Discapacidad, logrando  articulación con HOTEL B3 VIRRREY- UNITA HOTELS CORP COLOMBIA</t>
  </si>
  <si>
    <t xml:space="preserve">14/03/2022 se recomienda actualizar el indicador de acuerdo a lo socializado en el comité de gestores </t>
  </si>
  <si>
    <t>En el mes de febrero se alcanza un total de 40 articulaciones con entidades públicas y privadas que permitirán la inclusión en los entornos productivo y educativo de personas con discapacidad y cuidadores-as, en el corto y mediano plazo, es así como se destacan gestiones con: 
Entorno Educativo: COLEGIOS GRAN YOMASA, GONZALO ARANGO, IED COLEGIO DIEGO MONTAÑO CUELLAR, CLASS, CAMILO TORRES IED, IED ALMIRANTE PADILLA, IED COLEGIO RURAL OLARTE, AGUSTIN FERNANDEZ IED, COLEGIO MADRE ADELA, IED ATABANZA,  OFELIA URIBE ACOSTA IED, COLEGIO DISTRITAL TOMAS RUEDA VARGAS SEDE C, COLEGIO ELOY VALENZUELA, LICEO BRITANICO, GUILLERMO LEON VALENCIA IED SEDE A, NUEVO HORIZONTE JORNADA MAÑANA, LA ESTRELLITA IED, JARDIN INFANTIL LOS PINGUINOS, BOLIVIA IED, INSTITUCIÓN EDUCATIVA DISTRITAL LOS ALPES, SAN JOSÉ DE CASTILLA, HERNANDO DURAN DUSSAN IED, COLEGIO CEDID CIUDAD BOLIVAR, LICEO DE APLICACIÓN PSICOPEDAGOGICA, IED GUSTAVO RESTREPO SEDES C y D, COLEGIO FABIO LOZANO SIMONELLY, IED QUIBA ALTA, COLEGIO DISTRITAL JOSÉ FELIX RESTREPO SEDE D y COLEGIO ENTRE NUBES SEDE B.
Entorno productivo: MESOFOODS, TELEPERFORMANCE, SECRETARIA DE HÁBITAT, DUFLO SAS, BANCO AGRARIO, PEPSICO, INTERACTIVO CONTACT CENTER, FUNES, PONES.</t>
  </si>
  <si>
    <t>En el primer trimestre se logran 86 procesos de gestión para la inclusión de personas con discapacidad y cuidadores en los entornos educativo y productivo, de las cuales se destaca con: SEGURIDAD MARBELLA LTDA, CATERING SERVICES,  SECRETARIA DISTRITAL DE DESARROLLO ECONOMICO, SEGURIDAD CELTA, UNIDAD DE MANTENIMIENTO VIAL, IED CIUDAD DE VILLAVICENCIO, IED COLEGIO CHARRY, IED FEDERICO GARCIA LORCA SEDE B, , IED FRANCISCO ANTONIO ZEA, COLEGIO DISTRITAL GUSTAVO RESTREPO SEDE C, SUBDIRECCION LOCAL PARA LA INTEGRACION SOCIAL DE ENGATIVA, IED MANUELA AYALA DE GAITAN, SIERRA NEVADA HAMBURGUESAS,  IED REPUBLICA BOLIVARIANA DE VENEZUELA, INSTITUCIÓN EDUCATIVA DISTRITAL LA VICTORIA, IED COLEGIO ALMIRANTE PADILLA, COLEGIO COLOMBO JAPONES,  ALCALDIA LOCAL MARTIRES, IED FERNANDO MAZUERA VILLEGAS, UNIVERSIDAD LA GRAN COLOMBIA, IED JULIO GARAVITO ARMERO SEDE C</t>
  </si>
  <si>
    <t>PSS-7771-003</t>
  </si>
  <si>
    <t>Acciones de articulación transectorial concertadas para promover oportunidades de inclusión de las personas con discapacidad, sus familias y cuidadores(as) en diferentes entornos.</t>
  </si>
  <si>
    <t>Medir la cantidad de acciones de articulación transectorial concertadas por el proyecto, para promover la inclusión de personas con discapacidad, sus familias y cuidadores(as) en diferentes entornos.</t>
  </si>
  <si>
    <t>Respuesta oportuna de los sectores con los que se articule la acción</t>
  </si>
  <si>
    <t>(Número de acciones de articulación transectorial concertadas / Número de acciones de articulación transectorial gestionadas) * 100</t>
  </si>
  <si>
    <t>Reporte generado por los servicios, estrategias y equipo de política a cargo del proyecto, del número de acciones de articulación transectorial gestionadas y finalmente concertadas, para promover oportunidades de  inclusión de personas con discapacidad , sus familias y cuidadores(as) en diferentes entornos</t>
  </si>
  <si>
    <t>Este indicador se calcula tomando el número de acciones de articulación transectorial reportadas como concertadas por los servicios, estrategias y equipo de política en la matriz de registro acciones de articulación  y se cruza con el número de acciones de articulación gestionadas por  cada servicio, estrategia del proyecto y equipo de política del proyecto.  
Nota: el reporte acumulado corresponde a la suma de los valores reportados en el trimestre.</t>
  </si>
  <si>
    <t>Porcentaje </t>
  </si>
  <si>
    <t>1. Matriz de registro acciones de articulación transectorial
2. Actas de reunión</t>
  </si>
  <si>
    <t>Dentro de las articulaciones adelantadas por Centros Avanzar en el mes de enero se destacan las efectuadas en  los entornos educativo, recreativo, cultural y deportivo con  Secretaria de Educación Distrital, Centro de Atención Distrital para la Inclusión Social - CADIS, SENA, en entorno recreativo con Instituto  Distrital  para  la  recreación  y  el  deporte(IDRD).  Parques San  Andrés y Gilma Jiménez, CDC La Victoria, Transmilenio S.A, Biblioteca Pública La Victoria y Museo de Bogotá entre otras. 
La modalidad Centros Crecer realiza articulaciones en el período de reporte con Universidad Pedagógica Nacional, Fundación Caritas Kids  y se da inicio además a las búsquedas activas de articulaciones con entidades externas como CADIS, CREA, IDRD, IDARTES, para fortalecer procesos ocupacionales que puedan culminar  en vinculación ocupacional de los participantes en los diferentes entornos. 
En  el  marco  de  los  procesos  de  inclusión  liderados  por  el  Centro  Renacer  en  el  entorno  educativo,  se  realizó  articulación  con Instituciones  Educativas  Distritales  y  por  convenio,  estableciendo  compromisos  para  el  inicio  del  período  académico  de  doce (12)  niños, niñas  y  adolescentes,  definición  de  horarios  escolares,  socialización  e  implementación  de  protocolos  de  bioseguridad  para  la prevención de COVID 19, no se llevaron a cabo salidas pedagógicas para goce y disfrute de la ciudad, por causa del incremento de casos de COVID 19 en la ciudad (cuarto pico de la pandemia). 
La modalidad Centros Integrarte Atención Externa realiza articulaciones  en entorno educativo con la Casa de la Participación, Bibliotecas Virgilio Barco, Lagos de Timiza  y la Victoria ; Humedal el Salitre, Colegio Integrado de Fontibón, Casa de la igualdad de oportunidades, CDC Tunjuelito, CADIS, Universidad Nacional de Colombia - Escuela de Género: “Mujeres Imparables”, MinTIC - Proyecto iniciativas sociales, SUBRED INTEGRADA DE SERVICIOS DE SALUD SUROCCIDENTE, en el entorno cultural Escuela de Carabineros de Bogotá, Parques: San Luis, Atahualpa, La Serena, Villa Mayor y Cuidad Montes, Secretaria Distrital de Medio Ambiente  Coliseos Jazmín y Castilla y en entorno productivo con Plastiluchos, Plaza de mercado del 07 de agosto, Se continua con articulación con empresa MarPrint SAS para práctica en taller extramural en ambientes normalizados. Desarrollo Social Bosa Subdirección Local Laureles. 
En los Centros Integrarte atención interna es de resaltar las siguientes articulaciones para la inclusión de los participantes 
Educativo: Se realizó la matricula de las personas con discapacidad que para el 2022 realizarán procesos educativos en los colegios. 
Recreativo y Deportivo : No  se realizan  articulaciones  con  el IDRD para  la  apertura  de  espacios y  actividades  a  nivel  recreativo,  dado  que  se encuentran en proceso de contratación.  
Productivo: No se desarrollan eventos deportivos debido al cuarto pico por pandemia Covid-19.</t>
  </si>
  <si>
    <t>La modalidad Centros Crecer se realiza seguimiento a los participantes que se encuentran en contra jornada en el proceso de inclusión en entidades educativas públicas y privadas, en las cuales se logró identificar las barreras y los facilitadores. En el entorno recreativo se realiza en articulación con IDRD programa pausas saludables, logrando socializar a las y los participantes de forma virtual pausas saludables, fomentando la movilidad articular, el agarre de objetos, coordinación viso-manual a través de actividades manipulativas con objetos como bastón y esfero. Así mismo las unidades operativas avanzan en las articulaciones e implementación de acciones para la inclusión de los participantes en entornos deportivo, ocupacional y deportivo. 
En el marco de los procesos de inclusión liderados por el Centro Renacer en el entorno educativo, se realizó articulación con las Instituciones Educativas Distritales y por convenio, estableciendo compromisos para los procesos académico-escolares del primer semestre del año lectivo 2022; flexibilización curricular; ajustes razonables para las dinámicas de enseñanza-aprendizaje en el aula; participación en reuniones, talleres y asambleas de padres de familia;   en el entorno cultural, se realizó articulación con equipo de profesionales del Centro Cultural Sikuwayra - Localidad de Kennedy, así como la estructuración y programación de agenda de cooperación para la cualificación de talento humano en asuntos de discapacidad. 
En Centros Avanzar Se realizan encuentros locales y recreativos en las diferentes localidades obteniendo como resultado aumento de corresponsabilidad y conocimiento del entorno a nivel de recreación, deporte y cultural. Se realiza articulación con bibliotecas públicas obteniendo como resultado el conocimiento de espacios culturales nuevos, acercamiento a la lectura y apropiación del entorno. En el  entorno  educativo se realiza gestión  sobre  oferta  de  inclusión  del Centro Interactivo Maloka. 
En el período de reporte la modalidad Centros Integrarte Atención Externa, realiza procesos de articulación para la inclusión de las personas con discapacidad en los entornos: Educativo: Se inician las clases virtuales para el desarrollo de los diferentes ciclos. Se  realiza  contacto  con  CASA  DE  LA  IGUALDAD  Y  DE OPORTUNIDADES PARA LA MUJER- ANTONIO NARIÑO, en donde se encuentran adultos-as realizando validación educativa, se inicia proceso con el SENA para formación a nivel presencial y virtual con los  participantes junto con sus familias y/o cuidadoras, con  la inscripción de 69 adultos  en la plataforma SofiaPlus. Recreativo: Se  realizaron  actividades  recreativas  en  los  parques  de  San  Luis,  Benjamín  Herrera  y  Movistar  Arena. Desde las competencias motoras  se involucró a los referentes familiares y personas con discapacidad en actividad recreativa al aire libre en el  Parque  San  Cayetano,  se han logrado articular caminatas con el parque Entre Nubes para participantes y sus referentes, recorridos al Jardín Botánico. Productivo: Se mantiene el taller protegido con la vinculación de 11 participantes en actividades productivas de elaboración de Yogur Artesanal y en su comercialización. Paralelamente, 4 participantes se encuentran en el desarrollo de prácticas intramurales en los servicios de asistencia a cocina y al área de Servicios Generales y se realiza nuevamente articulación con el CADIS para determinar las ofertas educativas a las que se puede incluir a las personas con discapacidad durante este año. 
En los Centros Integrarte Atención Interna se realizó el debido proceso de matrícula de las personas que se encuentran en proceso de inclusión educativa, se da continuidad a la articulación con el IDRD, realizando actividades recreativas en la modalidad virtual, con el fin de prevenir posibles contagios por Covid-19,  en cuanto al entorno deportivo se  realizan  actividades  deportivas  virtuales  en  diferentes  disciplinas,  sesión  de  acondicionamiento  y  seguimiento  de  secuencias  de  movimientos  donde  se  fortalece  el  seguimiento  de instrucciones  y  se  promueve  la  autonomía  en  tiempos  de  ejecución,  así  mismo  se  fortalece  la  práctica  de  deporte  adaptado  en Futbol,  baloncesto,  atletismo,  boccia  con  ejercicios  específicos. En el entorno productivo se da continuidad con la preparación de alimentos calientes y productos de panificación que les  permite  el  manejo  de incentivos  a  los  participantes, manteniendo  las  habilidades  y  hábitos  ocupacionales  (tolerancia  de  la actividad, tiempo de trabajo, constancia, rendimiento, etc.), para la venta dentro del operador.</t>
  </si>
  <si>
    <t xml:space="preserve">En el periodo de reporte Centros Crecer realiza  articulaciones para promover la inclusión de los participantes, sus familias y cuidadores(as) en diferentes entornos, con entidades como: BATUTA, CENTRO DIA PALABRAS MAYORES, SUBRED CENTRO ORIENTE, ESAP, IDRD - ESCUELAS DE FORMACIÓN, JARDIN BOTANICO, BIBLIORED, BEST BUDDIES, FUNDACION FE, UNIVERSIDAD ANTONIO NARIÑO, TRANSMILENIO - GRUPO TRANSMICHIQUIS, ESCUELA COLOMBIANA DE REHABILITACIÓN, para un total de 66 articulaciones durante el trimestre. 
En Centros Avanzar se realiza seguimiento a la inclusión escolar de los participantes, a través de comunicación con referentes familiares como parte de su inclusión en el entorno educativo, en cuanto al entorno deportivo se establece la práctica recreativa y terapéutica en natación y se realiza, ejecución proyección-adaptación de  juegos  autóctonos  adaptados.  De  igual  manera  se  ejecutan  a  nivel  simulado,  mediante ejercicios  estáticos-dinámicos activos  asistidos,  talleres  predeportivos de estimulación motriz y juegos autóctonos adaptados. Se desarrollaron  actividades  lúdico  recreativas  y  desarrollo  de  habilidades  motrices  en  espacio  abierto como resultado de las articulaciones para la inclusión en entorno recreativo, para un total de 13 articulaciones. 
En centros integrarte atención externa se realizaron acciones de articulación para  favorecer los procesos  de  independencia,  participación  de  escenarios diversos, generando hábitos de lectura, desarrollo de actividades recreo-deportivas promoviendo la auto percepción física de los participantes y estimulando el aprovechamiento del tiempo libre, gracias al trabajo del equipo interdisciplinario se realizan 88 articulaciones durante el periodo 
Respecto a Centros Integrarte Atención Interna con  el  proceso  de  inclusión  educativa  en  los  colegios las personas con discapacidad logran vincularse de manera presencial al sistema Educativo, siguiendo los protocolos de bioseguridad para la prevención del COVID 19, en el entorno deportivo se realizan juegos en medio acuático con material didáctico construido con base en las necesidades de los participantes asistentes identificando diferentes habilidades gustos y pasiones con las experiencias ejecutadas, favoreciendo relaciones interpersonales, habilidades motrices y comunicación asertiva dentro del medio y se realizó gestión con entidades públicas para llevar a cabo actividades de forma presencial con las personas con discapacidad en diferentes escenarios culturales, par aun total de 54 articulaciones durante el periodo. 
El Centro Renacer realizó articulación con las Instituciones Educativas Distritales y por convenio, estableciendo compromisos para favorecer el retorno a la presencialidad y adaptación de algunos niños y niñas que completaron esquema de vacunación de COVID 19 , flexibilización curricular e implementación de estrategias pedagógicas colegio/hogar y fortalecimiento de los procesos académico-escolares, en cuanto al entorno recreativo participación en el componente de derechos humanos del circuito por la cultura como medio de fortalecimiento del tejido social en los territorios, para un total de 8 articulaciones por parte de la modalidad de atención. 
En resumen las modalidades de atención Centros Crecer, Avanzar, Integrarte Atención Interna y Atención Externa y Renacer realizaron 229 articulaciones para la inclusión de los participantes en diferentes entornos, con una efectividad del 100% en la gestión </t>
  </si>
  <si>
    <t xml:space="preserve">3. Transformar los servicios sociales de la SDIS con el fin de responder a los aspectos clave del Plan Distrital de Desarrollo como el Sistema Distrital de Cuidado, la Estrategia Territorial de Integración Social y el Ingreso Mínimo Garantizado.    </t>
  </si>
  <si>
    <t>PSS-7771-004</t>
  </si>
  <si>
    <t>Actividades realizadas con familias y cuidadores(as) para promover el desarrollo de capacidades y habilidades.</t>
  </si>
  <si>
    <t>Medir el número de actividades que realiza el proyecto para el desarrollo de capacidades y habilidades  para familias y cuidadores(as) de las personas con discapacidad vinculadas a las servicios de atención</t>
  </si>
  <si>
    <t>Respuesta de las familias</t>
  </si>
  <si>
    <t xml:space="preserve">(Número de actividades desarrolladas con familias y cuidadores(as) de los servicios de atención del proyecto / Número de actividades programadas con familias y cuidadores(as) de las personas con discapacidad de los servicios  del proyecto) * 100% </t>
  </si>
  <si>
    <t>Actas de actividades desarrolladas, formatos diligenciados de intervenciones individuales y grupales</t>
  </si>
  <si>
    <t>Este indicador se calcula tomando el número de actividades reportadas en el informe cualitativo y cuantitativo como realizadas con las familias y cuidadores(as) de las personas con discapacidad en los servicios del proyecto dividido entre la cantidad de actividades programadas con familias y cuidadores(as) de las personas con discapacidad en los servicios del proyecto, de acuerdo con lo establecido en su plan de acción.
Nota: el reporte acumulado corresponde a la suma de los valores reportados en el trimestre.</t>
  </si>
  <si>
    <t>Informe cualitativo y cuantitativo</t>
  </si>
  <si>
    <t xml:space="preserve">En el mes de Enero la modalidad Centros Avanzar se logra un  total  de  veintiséis  (26)  intervenciones,  de las  cuales  cuatro  (4)  fueron entrevistas, entre las temáticas abordadas se destacan: corresponsabilidad, implementación de consistencias dietarías y maniobras posturales durante la  ingesta, abordaje en  enfermedades  diarreicas agudas y enfermedades respiratorias, fortalecimiento de  la independencia y habilidades sensorio motoras de los participantes  según  sus niveles  de  funcionalidad. En los grupos focales se abordan temas relacionados con Inteligencia emocional, Comunicación asertiva y Creación Proyecto de Vida-Incluyendo a la persona con discapacidad.
En la modalidad Centros Crecer  se fortaleció en el proceso de la corresponsabilidad familiar y en acciones encaminadas en la implementación del modelo integral a familias, en la cual se identifican las necesidades, se caracterizan y se realizan intervenciones grupales e individuales según sean los requerimientos para favorecer los procesos de inclusión social efectiva en los diferentes entornos. Se realizó encuentro virtual encaminado a brindar estrategias que puedan ser desarrolladas en casa para el bienestar propio y familiar y se aboraron temáticas como prevención de violencias, prevención de sustancias psicoactivas (SPA), pautas de crianza, proyectos de vida e inclusión. 
En el Centro Renacer en  el  marco  de  los  procesos  de  atención  para  la  garantía  y  restablecimiento  de  derechos se  realiza  atención  a  familias  y  súper amigos  y  amigas  de  manera  presencial  en  la  institución,  fortaleciendo las  relaciones y  vínculos afectivos entre los niños, niñas y adolescentes con sus redes vinculares, es así como se  realizó intervención con dos (2) referentes  familiares  activos,   desde  las  áreas  de  Trabajo  Social  y Psicología, igualmente  se  realizó  intervención  con diez (10) referentes  afectivos  de  manera  virtual.
En Centros Integrarte Atención Externa  se realizaron intervenciones individuales y grupales con familia, generando espacios conversacionales que han permitido el  seguimiento a  la  dinámica  familiar,  a  través  de  estrategias  pedagógicas  y  formativas  para  la  adquisición  de  herramientas  de afrontamiento ante situaciones de crisis, enfocadas al aprendizaje, crecimiento y unión familiar. Como herramienta de apoyo se utiliza la visita domiciliaria la cual permite ayudar a dar a conocer la  dinámica familiar  de cada uno de los participantes, por medio de un entrevista semi estructurada; la observación de relaciones familiares, vínculos afectivos, funcionamiento familiar y verificación de espacio habitacional y soporte económico. Adicionalmente se identifican junto con la familia redes de apoyo familiar, social e institucional que se encuentran en su entorno y se incentiva la participación de los referentes familiares en los espacios formativos que brinda el Centro Integrarte,  siendo  estos  enriquecedores  en  su  crecimiento  personal  y  en  su  rol  cuidador.
En los Centros Integrarte Atención Interna se da continuidad al proceso de visitas presenciales y salidas a medio familiar de acuerdo con los protocolos establecidos, los cuales han sido acogidos por los referentes familiares, esta medida ha permitido que las familias se reencuentren y afiancen nuevamente sus vínculos a través de la interacción presencial. Por otro lado se disminuyen las intervenciones dado que aumentan las visitas y salidas. </t>
  </si>
  <si>
    <t>Durante el mes de febrero el Centro Renacer realiza 20 intervenciones familiares abordando el seguimiento de los procesos socio legales, Intervenciones con referentes afectivos “Padrinos de Corazón” como parte de la estrategia de acompañamiento emocional y afectivo de los niños, niñas y adolescentes con medida de adopción y  con medida de vulneración, se realiza acompañamiento y seguimiento a las visitas, llamadas y video llamadas de los referentes afectivos a los niños, niñas y adolescentes, fortaleciendo el vínculo afectivo. Igualmente se realiza seguimiento a los procesos y niveles en los cuales se encuentran cada caso con la defensoría de familia y con los referentes afectivos.
Desde la modalidad Centros Crecer, se abordan temas orientados a  fortalecer corresponsabilidad familiar, Derecho a una vivienda digna, mediante la identificación de condiciones socioeconómicas, habitacionales y riesgos del entorno, redes de apoyo e identificar dinámica familiar, seguimiento a compromisos con familia (médicos, autocuidado, procesos de independencia, atención). Seguimiento a los procesos que se llevan en ICBF por vulneración de los derechos de los niños, niñas y adolescentes que pertenecen al servicio social. A nivel grupal, se propiciaron espacios para Informar a los referentes familiares los aspectos sobre los cuales se enmarca la atención diferencial para los adolescentes mayores de 18 años. En total se realizan 430 intervenciones con familias.
Para el periodo reportado se realizaron 359 intervenciones individuales con familia en Centros Avanzar,  se abordaron de manera prioritaria dificultades en los procesos de deglución que presentan algunos participantes y con ello disminuir los riesgos durante el proceso de alimentación, se realizan 4 grupos focales, con una participación de 36 referentes familiares, acercando  a  las  familias  a  prácticas que les permitan mejorar la armonía y bienestar nivel emocional,  físico y mental, deconstruir  algunos  conceptos asociados a los roles en función del género y activar  la ruta de atención integral de violencia sexual. 
En los Centros Integrarte Atención Externa,  se realizan 874 intervenciones individuales con los referentes familiares.  Los referentes familiares mantienen su interés y compromiso por participar de las acciones propuestas desde los centros, atendiendo llamada o video llamada realizada por el equipo profesional  en  donde  adoptan las recomendaciones particulares  para  cada  participante  y/o  sistema  familiar.  Así  mismo  se  vinculan  a  los encuentros  locales  y  virtuales  favoreciendo  la  adquisición  de  habilidades  adaptativas  y  ocupacionales,  además  de  reconocer  diferentes escenarios que permiten la inclusión de los adultos con discapacidad y su familia. De manera presencial se orienta a las familias sobre la gestión del tiempo y su uso eficiente, donde se comparten estrategias de organización del tiempo para implementar en familia propiciando un equilibrio en los roles y funciones. Adicionalmente se realizan 14 grupos focales, en los cuales se obtuvo la participación de 127 referentes familiares. También se  llevaron  a cabo  3  encuentros  virtuales  con  el  fin  de  brindar  espacios  de  descanso  al  rol  de  cuidador  promoviendo  entre  los  referentes familiares la apropiación de estrategias que les permitan incorporar a sus rutinas diarias actividades de descanso y cuidado propio.
En los Centros Integrarte Atención Interna se dio continuidad a las visitas presenciales y salidas a medio familiar de acuerdo con los protocolos establecidos, los cuales han sido acogidos por los referentes familiares, esta medida ha permitido que las familias se reencuentren y afiancen nuevamente sus vínculos a  través  de  la  interacción  presencial. Por  otro lado, semanalmente  se  mantienen  las  llamadas  y/o  video  llamadas  a  los  referentes familiares  y  amigos,  como  una  estrategia  para  mantener  los  vínculos  afectivos,  los  canales  de  comunicación  y  el  nivel de corresponsabilidad. De  la  misma  manera  se  pretende  la  vinculación  de  los  miembros  de  las  redes  familiares  y  se  realiza  búsqueda activa de referentes familiares de aquellas personas con discapacidad que se encuentran dentro del proceso de atención.</t>
  </si>
  <si>
    <t xml:space="preserve">En el periodo de reporte Centros Crecer realiza 483 actividades con familias y cuidadores(as), dentro de las cuales se destacan  la identificación de las redes de apoyo de las familias, acciones de autocuidado por parte del referente familiar, fomentar herramientas para la elaboración de duelo, se realizaron intervenciones para orientar frente a pautas de crianza positiva en el que se regulen normas, acuerdos y herramientas sin utilizar la violencia, en articulación con la Subdirección para la Juventud al proyecto 7753, se desarrolla taller dirigido a las familias sobre los derechos sexuales y reproductivos de personas con discapacidad.
En Centros Avanzar en el marco de la línea de acción para el desarrollo de habilidades y capacidades familiares, se implementa el Modelo de Atención Integral para las Familias a través de las intervenciones con las familias, logrando un total de 802 intervenciones, de las cuales se llevaron a cabo 342 mediante visitas domiciliarias, en función de fortalecer redes de apoyo familiares y comunitarias.
En Centros Integrarte de Atención Externa se adelantaron un total de 639 intervenciones individuales con familiares por todas las  áreas  y  en  el  marco  de  las  diferentes  competencias generando espacios conversacionales que permiten el seguimiento a la dinámica familiar, a través de estrategias pedagógicas y formativas para la adquisición de herramientas de afrontamiento ante  la  situación  de  crisis,  las  cuales  permitan  el  aprendizaje,  crecimiento  y  unión familiar. Como  herramienta  de  apoyo  se  utiliza  la  visita domiciliaria la cual permite ayudar a dar a conocer   la dinámica familiar de cada uno de los participantes por medio de una entrevista semi estructurada; la observación de relaciones familiares, vínculos afectivos, funcionamiento familiar y verificación de espacio habitacional y soporte económico, siendo este un insumo para la identificación de un diagnóstico social.
En Centros Integrarte de Atención Interna se realizaron 224 actividades con referentes familiares, con el fin de fortalecer la  vinculación  de  los  miembros  de  las  redes  familiares, búsqueda activa  de  referentes  familiares  de  aquellas  personas  con  discapacidad  que  se  encuentran  dentro  del  proceso de  atención,  fortaleciendo a través de las  actividades  pedagógicas y grupos focales en el afianzamiento del rol de cuidadores. 
En el marco del proceso administrativo de restablecimiento de derechos y función de la implementación del modelo de atención integral para las familias, a través del equipo psicosocial del Centro Renacer se llevaron a cabo diez 10 intervenciones con referentes familiares de tres (3) niños, niñas y adolescentes; se propiciaron tres (3) visitas domiciliarias para la verificación de condiciones habitacionales; se realizaron dos (2) entrevistas para la caracterización y valoración de habilidades y capacidades familiares; se llevó a cabo una  (1) sesión de intervención grupal con familia. 
Teniendo en cuenta lo anterior, se realizaron un total de 2158 actividades con familias de los participantes de las modalidades de atención Centros Crecer, Renacer, Avanzar, Integrarte Atención Interna y Atención Externa común porcentaje de cumplimiento del 90% respecto a lo programado para el periodo. </t>
  </si>
  <si>
    <t>Sistema de gestión</t>
  </si>
  <si>
    <t>SG-002</t>
  </si>
  <si>
    <t>Circular 002 del 31/01/2022</t>
  </si>
  <si>
    <t>Plan de ajuste y sostenibilidad del Modelo Integrado de Planeación y Gestión (MIPG), implementado</t>
  </si>
  <si>
    <t>Medir el grado de implementación de las actividades definidas por las dependencias frente a la adecuación del Sistema de Gestión, bajo los requisitos del Modelo Integrado de Planeación y Gestión - MIPG.</t>
  </si>
  <si>
    <t>Ejecución de las actividades del plan de ajuste y sostenibilidad por parte de las dependencias responsables en los tiempos establecidos.</t>
  </si>
  <si>
    <t>(Avance promedio en las actividades ejecutadas en el periodo/ Porcentaje promedio programado para las actividades a ejecutar en el periodo)*100</t>
  </si>
  <si>
    <t>Matriz del Plan de ajuste y sostenibilidad del Modelo Integrado de Planeación y Gestión (MIPG) con seguimiento trimestral.</t>
  </si>
  <si>
    <r>
      <t xml:space="preserve">Para el cálculo del indicador se toma el avance promedio en las actividades ejecutadas por las dependencias (numerador) y se divide en el valor porcentual programado para las mismas hasta el periodo de seguimiento (denominador).
El cumplimiento anual corresponderá al promedio de los reportes por periodo.
</t>
    </r>
    <r>
      <rPr>
        <sz val="9"/>
        <rFont val="Arial"/>
        <family val="2"/>
      </rPr>
      <t>Nota: el total de actividades corresponde a las establecidas en el Plan de ajuste y sostenibilidad del del Modelo Integrado de Planeación y Gestión (MIPG) aprobado por el Comité Institucional de Gestión y Desempeño.</t>
    </r>
  </si>
  <si>
    <t>Durante el mes de enero se realizó la publicación del Plan de ajuste y sostenibilidad del Modelo Integrado de Planeación y Gestión (MIPG) formulado para la vigencia 2022, el cual fue aprobado de manera anticipada en sesión del Comité Institucional de Gestión y Desempeño, llevada a cabo el 30 de diciembre de 2021. Adicionalmente, la versión final se socializó mediante correo electrónico dirigido a los líderes de las políticas de gestión y desempeño.
La aprobación se registró en el Acta N° 12 del Comité Institucional de Gestión y Desempeño del 30/12/2021.</t>
  </si>
  <si>
    <t>16/03/2022. No se generan observaciones o recomendaciones respecto al análisis presentado en el seguimiento al indicador de gestión.</t>
  </si>
  <si>
    <t>Durante el mes de febrero, desde la Subdirección de Diseño, Evaluación y Sistematización, se lideraron las actividades institucionales para el diligenciamiento del Formulario Único de Reporte y Avance de Gestión - FURAG, en el cual se reflejan los avances en la implementación del MIPG a partir de los resultados en el Plan de ajuste y sostenibilidad de la vigencia 2021. Así mismo, los resultados que se obtengan a partir de esta medición del desempeño de la vigencia 2021, permitirán fortalecer las actividades a desarrollar en la vigencia 2022, en el marco del plan formulado.</t>
  </si>
  <si>
    <t>Para el primer trimestre el promedio programado en las actividades a ejecutar dentro del Plan de Ajuste y Sostenibilidad MIPG, fue del 96%. En el mes de marzo se consolidó el primer seguimiento al Plan, el cual programó 15 metas de las cuales 12 se cumplieron al 100%; 1 al 32% y 2 se reportan al 0%, en este sentido, se obtiene un cumplimiento del 82% para el trimestre. 
Para los dos (2) productos que no reportaron avance, desde la Subdirección de Diseño, Evaluación y Sistematización se enviarán las alertas respectivas a las dependencias responsables, con el fin de asegurar su cumplimiento en los siguientes periodos.
Igualmente, para este seguimiento, se solicitaron las evidencias que reposan en la carpeta compartida para este fin.
Los resultados se consolidan en el mes de abril para su socialización y publicación.</t>
  </si>
  <si>
    <t>TI-002</t>
  </si>
  <si>
    <t>Nivel de ejecución de los Proyectos y/o actividades de TI de la Subdirección de Investigación e Información.</t>
  </si>
  <si>
    <t>Mide el avance en la ejecución de los proyectos y/o actividades de TI de la entidad a cargo de la Subdirección de Investigación e Información.</t>
  </si>
  <si>
    <t>Implementación de los Proyectos y/o actividades de TI de la Subdirección de Investigación e Información.</t>
  </si>
  <si>
    <t>Número de proyectos y/o actividades ejecutados en el periodo / Número de proyectos y/o actividades programados en el periodo * 100</t>
  </si>
  <si>
    <t xml:space="preserve">Plan Estratégico de Tecnologías de la Información.
Matriz de seguimiento a las solicitudes de desarrollo o modificaciones de software. </t>
  </si>
  <si>
    <t>Para el cálculo del indicador se toma el número de proyectos y/o actividades que se ejecutaron en el periodo trimestral y se divide con respecto al número de los proyectos y/o actividades que se programaron en ese periodo determinado.
Nota: El avance por periodo se reporta de manera acumulada y se tomará la sumatoria de los cuatro trimestres.</t>
  </si>
  <si>
    <t>1. Informe de seguimiento al PETI.
2. Informes mensuales de solicitudes de desarrollo.</t>
  </si>
  <si>
    <t>Se presenta avance cualitativo de la ejecución del indicador. Durante el mes de Enero se planeó la implementación de 4 requerimientos los cuales finalizaron y se desplegaron en producción de acuerdo a lo planeado.</t>
  </si>
  <si>
    <t>14/03/2021 No se generan observaciones respecto al análisis presentado en el seguimiento al indicador de gestión. Se deja la siguiente recomendación: se debe adelantar todas las acciones pertinentes para dar cumplimiento a la meta propuesta.</t>
  </si>
  <si>
    <t>Se presenta avance cualitativo de la ejecución del indicador, durante el mes de febrero se planeó la implementación de 2 requerimientos los cuales finalizaron y se desplegaron en producción de acuerdo a lo planeado.</t>
  </si>
  <si>
    <t>Se presenta avance cualitativo y cuantitativo de la ejecución del indicador, durante el mes de marzo se planeó la implementación de 3 requerimientos los cuales finalizaron y se desplegaron en producción de acuerdo a lo planeado.
En el 1 trimestre (enero a marzo) se implementaron 9 requerimientos, los cuales finalizaron en su totalidad según lo programado.</t>
  </si>
  <si>
    <t>19/04/2021 No se generan observaciones respecto al análisis presentado en el seguimiento al indicador de gestión. Se deja la siguiente recomendación: revisar la fuentes de datos y evidencia que sea acorde a lo que se está analizando en el indicador. Actualmente el indicador se encuentra en sobrecumplimiento, revisar la meta.</t>
  </si>
  <si>
    <t>SECRETARÍA DISTRITAL DE INTEGRACIÓN SOCIAL
PLAN DE ACCIÓN INSTITUCIONAL 2022
PROGRAMACIÓN DE OBJETIVOS Y METAS PROYECTOS DE INVERSIÓN - AÑO 2022</t>
  </si>
  <si>
    <t>CÓDIGO PROYECTO</t>
  </si>
  <si>
    <t>NOMBRE PROYECTO</t>
  </si>
  <si>
    <t>OBJETIVO GENERAL PROYECTO DE INVERSIÓN</t>
  </si>
  <si>
    <t>META</t>
  </si>
  <si>
    <t>DESCRIPCIÓN META</t>
  </si>
  <si>
    <t>PERIODICIDAD DE MEDICIÓN</t>
  </si>
  <si>
    <t>TIPO DE META</t>
  </si>
  <si>
    <t xml:space="preserve">PROGRAMADO CUATRIENO </t>
  </si>
  <si>
    <t>PROGRAMADO 2022</t>
  </si>
  <si>
    <t>Mejorar la capacidad de respuesta de las Comisarías de Familia para el acceso a la justicia y la protección de
derechos de las víctimas de violencia intrafamiliar.</t>
  </si>
  <si>
    <t>7564- Implementar un plan de acción para el fortalecimiento de las Comisarias de Familia en la atención integral para el acceso a la justicia y la garantía de derechos frente a la violencia intrafamiliar</t>
  </si>
  <si>
    <t>0,28</t>
  </si>
  <si>
    <t>0,13</t>
  </si>
  <si>
    <t>7564- Atender oportunamente el 100% de las víctimas de violencia intrafamiliar</t>
  </si>
  <si>
    <t>Suministrar infraestructura social incluyente con estándares de calidad para garantizar la prestación de los servicios sociales en condiciones adecuadas y seguras.</t>
  </si>
  <si>
    <t xml:space="preserve">7565-Construir 3 centros día para la atención al adulto mayor que cumplan con la normatividad vigente </t>
  </si>
  <si>
    <t>NA</t>
  </si>
  <si>
    <t>7565-Construir 1 Centro de Protección para Adulto Mayor que cumpla la normatividad vigente entre 2020 y 2024</t>
  </si>
  <si>
    <t>7565-Completar la construcción de 6 jardines infantiles de acuerdo a la normatividad vigente para niñas y niños de 0 a 3 años</t>
  </si>
  <si>
    <t>7565-Construir 1 Centro de Protección del adulto mayor y habitante de calle  para población vulnerable entre 2020 y 2024</t>
  </si>
  <si>
    <t>7565-Reforzar y/o restituir 6 equipamientos administrados por la SDIS para la prestación de los servicios sociales</t>
  </si>
  <si>
    <t>7565-Adecuar el 100% de los equipamientos solicitados para atención transitoria o permanente con ocasión a situaciones de impacto poblacional debido a emergencias sanitarias o sociales</t>
  </si>
  <si>
    <t xml:space="preserve">7565-Realizar mantenimiento al 60% de los equipamientos de SDIS </t>
  </si>
  <si>
    <t xml:space="preserve">7565-Atender el 100% de solicitudes de viabilidades de equipamientos para garantizar infraestructura en condiciones adecuadas y seguras </t>
  </si>
  <si>
    <t>7565-Realizar a 10  predios administrados por la SDIS,  el saneamiento jurídico y urbanístico</t>
  </si>
  <si>
    <t>7565-Avanzar en el 100% de etapa de preconstrucción para el reforzamiento estructural y/o restitución de equipamientos administrados por la SDIS</t>
  </si>
  <si>
    <t>7565-Avanzar en el 100% en la etapa de Preconstrucción para Centros de Protección para población Vulnerable</t>
  </si>
  <si>
    <t>Aportar a la integración socioeconómica y/o cultural de la población migrante-refugiada-retornada a partir de la oferta de servicios sociales integrales y la referenciación a rutas de atención efectivas en las 20 localidades de Bogotá</t>
  </si>
  <si>
    <t xml:space="preserve">7730-Implementar  un (1) modelo itinerante e intersectorial distrital con la vinculación de agentes comunitarios de la población proveniente de flujos migratorios mixtos, que permita la ampliación de servicios integrales a dicha población </t>
  </si>
  <si>
    <t>7730-Promover 16 alianzas estratégicas para generar medios de vida, procesos de participación y de fortalecimiento dirigidos a la población de flujos migratorios mixtos</t>
  </si>
  <si>
    <t>7730-Beneficiar a 65.151 personas de flujos migratorios mixtos  mediante estabilización e inclusión socioeconómica y cultural</t>
  </si>
  <si>
    <t>Fortalecer la capacidad institucional para dar respuesta a las demandas ciudadanas en cumplimiento de las políticas públicas de atención a la ciudadanía y transparencia en el marco de la misionalidad de la Secretaría Distrital de Integración Social.</t>
  </si>
  <si>
    <t>7733-Aumentar el 43% la inspección y vigilancia en los servicios y programas prestados por la Secretaria Distrital de Integración Social que cuentan con estándares de calidad</t>
  </si>
  <si>
    <t>19,60%</t>
  </si>
  <si>
    <t>7733-Gestionar el 100% de las peticiones ciudadanas allegadas a través de los canales de interacción dispuestos por la SDIS</t>
  </si>
  <si>
    <t>13,46%</t>
  </si>
  <si>
    <t>7733-Implementar el 100% de las acciones del plan de acción de la Política Pública de Transparencia de la Secretaría Distrital de Integración Social</t>
  </si>
  <si>
    <t>20,25%</t>
  </si>
  <si>
    <t>7733-Realizar el análisis de la gestión al 100% de las políticas públicas que lidera la SDIS</t>
  </si>
  <si>
    <t>6,38%</t>
  </si>
  <si>
    <t>Fortalecer la gestión local-institucional-comunitaria para brindar respuestas integradoras en el territorioinvolucrando la participación</t>
  </si>
  <si>
    <t>7735-Diseñar e implementar Una (1) estratégia territorial integral social -ETIS - , para la gestión del territorio con el  involucramiento de sus actores institucionales, sociales y comunitarios</t>
  </si>
  <si>
    <t>0,0615</t>
  </si>
  <si>
    <t>7735-Fortalecer  técnica y/o financieramente 100 procesos territoriales y organizaciones sociales</t>
  </si>
  <si>
    <t xml:space="preserve">anual </t>
  </si>
  <si>
    <t>7735-Diseñar e implementar Una (1) estratégia de innovación social</t>
  </si>
  <si>
    <t>0,02</t>
  </si>
  <si>
    <t>7735-Realizar 280000 atenciones a personas por medio del servicio social Centros de Desarrollo de Comunitario</t>
  </si>
  <si>
    <t>7735-Asistir 20 Alcaldías Locales en los procesos de formulación, implementación y seguimiento de los proyectos de inversión - Fondos de Desarrollo Local-</t>
  </si>
  <si>
    <t>Ampliar las oportunidades de inclusión social, con especial atención en los y las jóvenes que se encuentran en riesgo social, vulnerabilidad y pobreza manifiesta.</t>
  </si>
  <si>
    <t>7740-Coordinar 1 implementación en el distrito de  la Política Pública de Juventud y el funcionamiento del Sistema Distrital de Juventud</t>
  </si>
  <si>
    <t>0,0552</t>
  </si>
  <si>
    <t>7740-Diseñar e implementar  1 estrategia de comunicación y difusión de los servicios sociales dirigidos a la población joven</t>
  </si>
  <si>
    <t>0,06</t>
  </si>
  <si>
    <t>7740-Entregar a 19720 jóvenes transferencias monetarias condicionadas en el marco de la estrategia de oportunidades juveniles</t>
  </si>
  <si>
    <t>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</si>
  <si>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4,36%</t>
  </si>
  <si>
    <t>7740-Atender el 100% de jovenes y adolescentes con sansiones no privativas de la libertad que requieran el apoyo para el restablecimiento de sus derechos a través de Centros Forjar</t>
  </si>
  <si>
    <t>Fortalecer la capacidad Institucional frente a la gestión oportuna de la información y el conocimiento, que permita la toma de decisiones acertada y promueva la participación de la ciudadanía.</t>
  </si>
  <si>
    <t>7741-Modernizar y mantener el 100% de la Infraestructura tecnológica de la Entidad para garantizar la operación de la Secretaría</t>
  </si>
  <si>
    <t>24,99%</t>
  </si>
  <si>
    <t>7741-Actualizar y mantener el 100% de los sistemas de información de la entidad para contar con información accesible, confiable y oportuna</t>
  </si>
  <si>
    <t>7741-Construir 1 estrategia de gestión del conocimiento y la información</t>
  </si>
  <si>
    <t>0,70</t>
  </si>
  <si>
    <t>7741-Formular e implementar 1 estrategia de focalización en el marco de la Estrategia Territorial Integral Social - ETIS</t>
  </si>
  <si>
    <t>0,48</t>
  </si>
  <si>
    <t>7741-Asesorar técnicamente al 100% de las áreas  en la formulación y seguimiento de las políticas públicas, planes, programas, proyectos y gasto público</t>
  </si>
  <si>
    <t>18,80%</t>
  </si>
  <si>
    <t>7741-Cumplir el 100% del programa implementación y sostenibilidad del sistema de gestión de la Secretaría Distrital de Integración Social</t>
  </si>
  <si>
    <t>25,00%</t>
  </si>
  <si>
    <t>7741-Formular o actualizar 9 estándares de calidad de los servicios sociales de la Entidad</t>
  </si>
  <si>
    <t>7741-Implementar el 100% de la política de comunicacion institucional</t>
  </si>
  <si>
    <t>29,50%</t>
  </si>
  <si>
    <t>Contribuir a la atención integral de niñas, niños y adolescentes con enfoque diferencial y de género de Bogotá, generando oportunidades y condiciones de acceso flexibles acorde con sus realidades territoriales, sociales, económicas y culturales</t>
  </si>
  <si>
    <t>7744-Actualizar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</si>
  <si>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0,460</t>
  </si>
  <si>
    <t>7744-Atender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</si>
  <si>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7744-Atender a 18500 niñas niños y adolescentes con discapacidad, alteraciones en el desarrollo, restricciones médicas, pertenecientes a grupos étnicos y víctimas por el conflicto armado con enfoque diferencial y de género </t>
  </si>
  <si>
    <t>7744-Consolidar 1 herramienta de medición de la atención integral a niñas, niños y adolescentes que permita la trazabilidad de la Ruta Integral de Atenciones desde la Gestación hasta la Adolescencia -RIAGA-</t>
  </si>
  <si>
    <t>0,40</t>
  </si>
  <si>
    <t>0,21</t>
  </si>
  <si>
    <t>7744-Atender a 15000 niñas, niños y adolescentes del distrito en riesgo de trabajo infantil y violencias sexuales; y migrantes en riesgo de vulneración de sus derechos de manera flexible con enfoque diferencial y de género  </t>
  </si>
  <si>
    <t>7744-Atender a 8300 niñas niños y adolescentes  víctimas y afectados por el conflicto armado en el marco del acuerdo de paz, la memoria, la convivencia y la reconciliación con enfoque diferencial y de género</t>
  </si>
  <si>
    <t>Contribuir a la reducción del riesgo de inseguridad alimentaria de la población identificada por la Secretaría Distrital de Integración Social, en los territorios de pobreza, vulnerabilidad y/o fragilidad social con apoyos alimentarios y procesos de inclusión social</t>
  </si>
  <si>
    <t>7745-Beneficiar a 4.500 hogares mediante apoyos económicos</t>
  </si>
  <si>
    <t xml:space="preserve">mensual </t>
  </si>
  <si>
    <t>7745-Beneficiar el 100% de personas programadas mediante raciones de comida caliente en comedores comunitarios</t>
  </si>
  <si>
    <t>98,49%</t>
  </si>
  <si>
    <t>7745-Implementar 2 comedores móviles para la entrega de comida caliente</t>
  </si>
  <si>
    <t>7745-Beneficiar el 100% de personas programadas con la entrega de apoyos alimentarios mediante bonos canjeables por alimentos y apoyos en especie</t>
  </si>
  <si>
    <t>97,48%</t>
  </si>
  <si>
    <t>7745-Entregar el 100% de kits alimentarios  humanitarios programados para atender necesidades poblacionales territoriales</t>
  </si>
  <si>
    <t>0,00%</t>
  </si>
  <si>
    <t>7745-Entregar el 100% de ayudas humanitarias dirigidas a atender emergencias sociales</t>
  </si>
  <si>
    <t>100,00%</t>
  </si>
  <si>
    <t xml:space="preserve">7745-Fortalecer las capacidades de 1.200 profesionales vinculados a la prestación de los servicios sociales de la Secretaría, en acciones de vigilancia nutricional </t>
  </si>
  <si>
    <t>7745-Orientar a 36.000 personas frente a la promoción de estilos de vida saludable con énfasis alimentación, nutrición y actividad física</t>
  </si>
  <si>
    <t>7745-Formular e implementar una estrategia de inclusión social</t>
  </si>
  <si>
    <t>7745-Implementar 1 estrategia de agricultura urbana orgánica, manejo, disposición y aprovechamiento de residuos sólidos para los servicios sociales de la Secretaría.</t>
  </si>
  <si>
    <t>0,36</t>
  </si>
  <si>
    <t>7745-Beneficiar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</si>
  <si>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Bogota</t>
  </si>
  <si>
    <t>Fortalecer la capacidad técnica y operativa para la prestación y seguimiento delos servicios logísticos,de gestión documental,de gestión ambiental y la gestión y desarrollo integral del talentohumano y sus condicionesde seguridad y salud en eltrabajo.</t>
  </si>
  <si>
    <t>7748-Implementar el 100 por ciento de las soluciones en materia de servicios logísticos para la atención eficiente y oportuna de las necesidades operativas de la Entidad</t>
  </si>
  <si>
    <t>7748-Implementar el 48 por ciento del Sistema Interno de Gestión Documental y Archivo</t>
  </si>
  <si>
    <t>46,79%</t>
  </si>
  <si>
    <t>7748-Gestionar la implementación del 100 por ciento de los lineamientos Ambientales en las Unidades Operativas activas de la Entidad</t>
  </si>
  <si>
    <t>41,11%</t>
  </si>
  <si>
    <t>7748-Contar con el 100 por ciento del Recurso Humano acorde a las necesidades de la Entidad</t>
  </si>
  <si>
    <t>7748-Realizar 1 proceso de Rediseño Institucional para ajustar la estructura organizacional y la planta de personal a las necesidades de la SDIS</t>
  </si>
  <si>
    <t>7748-Implementar el 100 por ciento del plan de acción del  Sistema de Seguridad y Salud en el Trabajo</t>
  </si>
  <si>
    <t>39,60%</t>
  </si>
  <si>
    <t>7748-Implementar el 100 por ciento del plan de acción de la política pública de gestión y desarrollo integral del Talento Humano en la SDIS</t>
  </si>
  <si>
    <t>36,00%</t>
  </si>
  <si>
    <t>Implementar una estrategia de territorios cuidadores que reconozca y fortalezca acciones de cuidado en el marco de las situaciones de emergencias sociales, sanitarias, naturales, antrópicas y de vulnerabilidad inminente en los territorios de Bogotá.</t>
  </si>
  <si>
    <t xml:space="preserve">7749-Diseñar 1 estrategia de territorios cuidadores  </t>
  </si>
  <si>
    <t>0,08</t>
  </si>
  <si>
    <t>7749-Caracterizar 412 territorios de Bogotá  de acuerdo a   las necesidades de las familias  en condición de pobreza, vulnerabilidad y exclusión social</t>
  </si>
  <si>
    <t>7749-Atender a 151418 personas,  de acuerdo a sus realidades  por servicios en  emergencia social, natural, antrópica, sanitaria y de vulnerabilidad inminente</t>
  </si>
  <si>
    <t>7749-Fortalecer 20 redes comunitarias de cuidado y gestión del riesgo en las localidades</t>
  </si>
  <si>
    <t>Proteger los derechos de las familias especialmente de sus integrantes afectados por la violencia intrafamiliar en la ciudad de Bogotá</t>
  </si>
  <si>
    <t>7752-Atender integralmente al 100% niños, niñas y adolescentes en los Centros Proteger</t>
  </si>
  <si>
    <t xml:space="preserve">7752-Implementar un plan de acción para coordinar la implementación y el seguimiento de la PPPF </t>
  </si>
  <si>
    <t>7752-Implementar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</si>
  <si>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0,35</t>
  </si>
  <si>
    <t>Disminuir la maternidad y Paternidad temprana y el embarazo infantil en la ciudad</t>
  </si>
  <si>
    <t>7753-Formar e Informar a 70000 niñas, niños, adolescentes, jóvenes y sus familias en derechos sexuales y derechos reproductivos con enfoque diferencial y de género</t>
  </si>
  <si>
    <t>7753-Fortalecer las capacidades de 10000 agentes de cambio social, servidores públicos y contratistas de entidades públicas con enfoque diferencial y de género a través de la implementación de estrategias</t>
  </si>
  <si>
    <t xml:space="preserve">7753-Implementar un plan de acción intra e interinstitucional para la promoción de los derechos sexuales y derechos reproductivos de niñas, niños, adolescentes y jóvenes </t>
  </si>
  <si>
    <t>1,00</t>
  </si>
  <si>
    <t>0,22</t>
  </si>
  <si>
    <t xml:space="preserve">7753-Desarrollar una estrategia de comunicación para la prevención de la maternidad y la paternidad temprana,  embarazo en niñas menores de 14 años y la violencia sexual contra niñas, niños, adolescentes y jóvenes </t>
  </si>
  <si>
    <t>0,10</t>
  </si>
  <si>
    <t>0,01</t>
  </si>
  <si>
    <t>Generar estrategias de inclusión social para las personas de los sectores sociales LGBTI de Bogotá.</t>
  </si>
  <si>
    <t>7756-Implementar un modelo de inclusión social que permita la  vinculación de personas de los sectores sociales lgbti en vulnerabilidad  a la oferta de servicios sociales de la sdis</t>
  </si>
  <si>
    <t>7756-Beneficiar a 7544 personas de los sectores lgbti identificadas en vulnerabilidad con apoyos económicos para la ampliación de capacidades</t>
  </si>
  <si>
    <t>7756-Implementar un plan de acción para la transversalización de la política pública lgbti desde el sector social</t>
  </si>
  <si>
    <t>0,186</t>
  </si>
  <si>
    <t>7756-Poner en funcionamiento dos (2) nuevos centros comunitarios para la atención de personas de los sectores sociales lgbti en los territorios priorizados</t>
  </si>
  <si>
    <t>0,231</t>
  </si>
  <si>
    <t>7756-Brindar atención a 16000 personas de los sectores lgbti, sus familias y redes de apoyo desde los servicios sociales de la subdirección para asuntos lgbti y la estrategia territorial integral social</t>
  </si>
  <si>
    <t>Mitigar los conflictos sociales asociados al fenómeno de habitabilidad en calle, mejorando la calidad de vida de las personas habitantes de calle o en riesgo de estarlo.</t>
  </si>
  <si>
    <t xml:space="preserve">7757-Implementar una (1) estrategia territorial para el desarrollo de procesos de prevención y atención a la población en riesgo de habitar en calle </t>
  </si>
  <si>
    <t xml:space="preserve">7757-Implementar una (1) estrategia de abordaje comunitaria del fenómeno de habitabilidad en calle dirigida al mejoramiento de la convivencia ciudadana </t>
  </si>
  <si>
    <t>7757-Realizar 17000 atenciones  a ciudadanos y ciudadanas habitantes de calle a través de la estrategia móvil de abordaje en calle</t>
  </si>
  <si>
    <t>7757-Atender 9795 ciudadanas y ciudadanos en riesgo y habitantes de calle mediante la mitigación de riesgos y daños asociados al fenómeno de habitabilidad en calle</t>
  </si>
  <si>
    <t>7757-Desarrollar un (1) estrategia de seguimiento y monitoreo de las acciones que contribuyen con la implementación y articulación de la Política Pública Distrital para la Habitabilidad en Calle</t>
  </si>
  <si>
    <t>0,32</t>
  </si>
  <si>
    <t>Implementar una estrategia de acompañamiento a hogares con pobreza histórica y emergente por COVID19, acentuada en territorios con segregación socio espacial, para mejorar calidad de vida, acceso a oportunidades y desarrollo de proyectos de vida.</t>
  </si>
  <si>
    <t>7768-Identificar en el 100% de los territorios a intervenir con la estrategia, las dinamicas de segregacion sociespacial</t>
  </si>
  <si>
    <t>7768-Acompañar 27025 hogares pobres o en pobreza emergente</t>
  </si>
  <si>
    <t xml:space="preserve">7768-Monitorear la movilidad social de 15000 hogares pobres o en pobreza emergente acompañados a través de la estrategia </t>
  </si>
  <si>
    <t>7768-Apoyar la reactivación económica de 4300 personas adultas y sus familias con pobreza oculta, vulenerabilidad, fragilidad social o afectados por emergencia sanitaria, identificadas  en la estrategia</t>
  </si>
  <si>
    <t>Desarrollar capacidades para el ejercicio de derechos de las personas mayores que permita la reducción de la desigualdad, dependencia y vulnerabilidad social mediante nuevas estrategias de atención con participación ciudadana y enfoques territorial, género y diferencial.</t>
  </si>
  <si>
    <t>7770-Ofertar 92500 cupos para personas mayores en el servicio de apoyos económicos, proporcionándoles un ingreso económico para mejorar su autonomía y calidad de vida</t>
  </si>
  <si>
    <t>mensual</t>
  </si>
  <si>
    <t>7770-Vincular a 38300 personas mayores a procesos ocupacionales y de desarrollo humano a través de la atención integral en Centros Día</t>
  </si>
  <si>
    <t>7770-Atender 940 personas mayores en procesos de autocuidado y dignificación a través de servicios de cuidado transitorio (día-noche)</t>
  </si>
  <si>
    <t>7770-Atender 2800 personas mayores en servicios de cuidado integral y protección en modalidad institucionalizada</t>
  </si>
  <si>
    <t>7770-Dinamizar en 20 localidades de Bogotá redes de cuidado comunitario entre las personas mayores y actores del territorio con la participación de 5000 personas</t>
  </si>
  <si>
    <t xml:space="preserve">7770-Implementar el 100% de acciones del Plan de Acción de la Politica Publica Social para el Envejecimiento y la Vejez </t>
  </si>
  <si>
    <t>7770-Realizar 3 estudios que aporten las bases para la reformulacion de la Política Pública Social para el Envejecimiento y la Vejez</t>
  </si>
  <si>
    <t>Fortalecer la inclusión en los entornos para el desarrollo de competencias de personas con discapacidad, sus familias y cuidadores-as en Bogotá, mediante respuestas integrales y de articulación transectorial teniendo en cuenta el contexto social.</t>
  </si>
  <si>
    <t>7771-Atender 10000 cuidadores-as en la estrategia territorial, para cuidadores y cuidadoras de personas con discapacidad, que contribuya al reconocimiento socioeconómico y redistribución de roles en el marco del Sistema Distrital de Cuidado</t>
  </si>
  <si>
    <t>7771-Atender 4275 personas con discapacidad, sus familias y cuidadores-as en los servicios sociales a cargo del proyecto, a través de procesos de articulación transectorial</t>
  </si>
  <si>
    <t>7771-Incrementar a 2561 personas con discapacidad, sus familias y cuidadores-as en procesos de inclusión en los entornos educativo y productivo con enfoque territorial y diferencial, en el marco de una articulación transectorial</t>
  </si>
  <si>
    <t>7771-Contribuir en una (1) Política Pública de Discapacidad en el Distrito Capital, en su refomulación e implementación mediante el desarrollo de acciones interseccionales con otras políticas públicas para favorecer la inclusión de las personas con discapacidad, sus cuidadoras y cuidadores</t>
  </si>
  <si>
    <t>0,47</t>
  </si>
  <si>
    <t>0,12</t>
  </si>
  <si>
    <t>7771-Brindar a 3200 personas con discapacidad, sus familias y cuidadores-as apoyo en el desarrollo de sus competencias orientadas a la inclusión social, en el marco de una articulación transectorial</t>
  </si>
  <si>
    <t>Código:</t>
  </si>
  <si>
    <t>Versión:</t>
  </si>
  <si>
    <t>Fecha:</t>
  </si>
  <si>
    <t>Página:</t>
  </si>
  <si>
    <t>1 de 2</t>
  </si>
  <si>
    <t>Mapa de riesgos de:</t>
  </si>
  <si>
    <t>Gestión</t>
  </si>
  <si>
    <t>SECCIÓN A. Identificación y análisis</t>
  </si>
  <si>
    <t>SECCIÓN B. Valoración y tratamiento</t>
  </si>
  <si>
    <t>SECCIÓN C. Monitoreo y revisión</t>
  </si>
  <si>
    <t>Proceso</t>
  </si>
  <si>
    <t>Objetivo del proceso</t>
  </si>
  <si>
    <t>Circular y fecha de oficialización</t>
  </si>
  <si>
    <t>Código</t>
  </si>
  <si>
    <t>Riesgo</t>
  </si>
  <si>
    <t>Clasificación</t>
  </si>
  <si>
    <t>Riesgo Inherente</t>
  </si>
  <si>
    <t>Actividad de control</t>
  </si>
  <si>
    <t>Tipo de actividad de control</t>
  </si>
  <si>
    <t>Riesgo Residual</t>
  </si>
  <si>
    <t>Decisión del líder de proceso</t>
  </si>
  <si>
    <t>Plan de tratamiento</t>
  </si>
  <si>
    <t>Monitoreo primer trimestre / primer cuatrimestre</t>
  </si>
  <si>
    <t>Monitoreo segundo trimestre / segundo cuatrimestre</t>
  </si>
  <si>
    <t>Monitoreo tercer trimestre / tercer cuatrimestre</t>
  </si>
  <si>
    <t>Monitoreo cuarto trimestre</t>
  </si>
  <si>
    <t>Probabilidad</t>
  </si>
  <si>
    <t>Impacto</t>
  </si>
  <si>
    <t>Nivel</t>
  </si>
  <si>
    <t>Actividades a desarrollar</t>
  </si>
  <si>
    <t>Responsable</t>
  </si>
  <si>
    <t>Indicador o criterio de medición</t>
  </si>
  <si>
    <t>Meta</t>
  </si>
  <si>
    <t>Fecha de inicio</t>
  </si>
  <si>
    <t>Fecha de terminación</t>
  </si>
  <si>
    <t>Fecha</t>
  </si>
  <si>
    <t>Descripción de avances y evidencias</t>
  </si>
  <si>
    <t>Riesgo materializado</t>
  </si>
  <si>
    <t>R-PE-001</t>
  </si>
  <si>
    <t>Preventiva</t>
  </si>
  <si>
    <t>Reducir</t>
  </si>
  <si>
    <t>Profesionales del equipo de proyectos de la Subdirección de Diseño, Evaluación y Sistematización</t>
  </si>
  <si>
    <t>R-PE-003</t>
  </si>
  <si>
    <t>Financiero</t>
  </si>
  <si>
    <t>Profesionales del equipo de costos de la Subdirección de Diseño, Evaluación y Sistematización</t>
  </si>
  <si>
    <t>R-CE-003</t>
  </si>
  <si>
    <t>NO</t>
  </si>
  <si>
    <t>Moderado</t>
  </si>
  <si>
    <t>R-CE-004</t>
  </si>
  <si>
    <t>(Número de socializaciones del manual de crisis realizadas/ 6 socializaciones del manual de crisis programadas) 100</t>
  </si>
  <si>
    <t>Tecnologías de la Información</t>
  </si>
  <si>
    <t>Detectiva</t>
  </si>
  <si>
    <t>Diseño e innovación de los servicios sociales</t>
  </si>
  <si>
    <t>R-DIS-001</t>
  </si>
  <si>
    <t>R-PSS-002</t>
  </si>
  <si>
    <t>Debido a la ausencia de mecanismos de seguimiento  que midan la gestión propia del proceso</t>
  </si>
  <si>
    <t>Gestor(a) del proceso Prestación de servicios sociales para la inclusión social</t>
  </si>
  <si>
    <t>(Número de reuniones de seguimiento realizadas / Una (1) reunión  mensual)*100
Meta: 11 reuniones</t>
  </si>
  <si>
    <t>11 reuniones correspondientes al 100%</t>
  </si>
  <si>
    <t>R-PSS-003</t>
  </si>
  <si>
    <t>Debido a que el sistema de información existente no realiza procesamiento de datos y el mismo está sujeto a margen de error humano</t>
  </si>
  <si>
    <t xml:space="preserve">Responsable procedimiento Recolección, Crítica y Digitación de la Dirección Territorial
</t>
  </si>
  <si>
    <t>(Número de informes de calidad de la información realizados / Número de informes de calidad de la información programados)*100</t>
  </si>
  <si>
    <t>3 informes de calidad de la información, correspondientes al 100%</t>
  </si>
  <si>
    <t>Debido a la falta de claridad en el diligenciamiento y digitación de la información de las fichas SIRBE</t>
  </si>
  <si>
    <t>10 socializaciones correspondientes al 100%</t>
  </si>
  <si>
    <t>R-ATC-001</t>
  </si>
  <si>
    <t>Desconocimiento y falta de apropiación del Manual de atención a la ciudadanía, procedimiento trámite de requerimientos en la Secretaría, canales de interacción y servicios sociales de la SDIS por parte de los integrantes del equipo SIAC, procesos y dependencias.</t>
  </si>
  <si>
    <t># de inducciones realizadas acumuladas / # de inducciones a realizar acumuladas) * 100</t>
  </si>
  <si>
    <t>R-ATC-002</t>
  </si>
  <si>
    <t>Los resultados de las encuestas de satisfacción y percepción no se socializan a todas las partes interesadas en estos.</t>
  </si>
  <si>
    <t>(# de solicitudes atendidas acumuladas / # de solicitudes realizadas a la OAC acumuladas)*100</t>
  </si>
  <si>
    <t>R-ATC-003</t>
  </si>
  <si>
    <t>Desde las subdirecciones técnicas no se comunica de manera oportuna al proceso Atención a la ciudadanía, los cambios de los servicios sociales.</t>
  </si>
  <si>
    <t>Gestión de Talento Humano</t>
  </si>
  <si>
    <t>Liderar y administrar el desarrollo integral del talento humano vinculado a la Secretaría Distrital de Integración Social - SDIS, propendiendo por el bienestar, salud y seguridad de los funcionarios, para el fortalecimiento institucional y el cumplimiento misional de la Entidad.</t>
  </si>
  <si>
    <t>R-TH-001</t>
  </si>
  <si>
    <t>Debido a que el software para la administración de personal no genera toda la información necesaria  para la liquidación de la nómina y prestaciones sociales y se realizan ajustes manuales de las novedades de nómina en el sistema</t>
  </si>
  <si>
    <t>R-TH-002</t>
  </si>
  <si>
    <t>De cumplimiento</t>
  </si>
  <si>
    <t>R-TH-004</t>
  </si>
  <si>
    <t>(No de boletines divulgados mensualmente / 10 boletines programados) * 100</t>
  </si>
  <si>
    <t>R-TH-005</t>
  </si>
  <si>
    <t>Debido a falta de controles en el procedimiento de afiliación y desafiliación de los servidores al Sistema General de Seguridad Social en Salud - SGSSS</t>
  </si>
  <si>
    <t>Evitar</t>
  </si>
  <si>
    <t>Gestión de Soporte y Mantenimiento Tecnológico</t>
  </si>
  <si>
    <t>1. Debido a deficiencias en la implementación de planes de mantenimiento preventivo de la infraestructura y servicios tecnológicos.</t>
  </si>
  <si>
    <t>El Líder de Infraestructura trimestralmente debe realizar seguimiento y monitoreo al estado de la infraestructura y servicios tecnológicos de la Entidad administrados por la Subdirección de Investigación e Información, con el objetivo de garantizar los servicios tecnológicos para la correcta disponibilidad de los mismos. En caso de presentarse alguna inconsistencia en la ejecución de seguimiento y monitoreo, se deberá analizar y proceder con las acciones respectivas para dar solución a lo presentado. La evidencia debe ser un informe que el líder de Infraestructura deberá hacer trimestralmente del resultado del seguimiento y monitoreo al estado de la infraestructura y servicios tecnológicos.</t>
  </si>
  <si>
    <t>Líder de Infraestructura</t>
  </si>
  <si>
    <t>(Seguimientos y monitoreos realizados al estado de la infraestructura y servicios tecnológicos de la Entidad administrados por la Subdirección de Investigación e Información /  Seguimientos y monitoreos programados al estado de la infraestructura y servicios tecnológicos de la Entidad administrados por la Subdirección de Investigación e Información )* 100
Nota: 4 seguimientos.</t>
  </si>
  <si>
    <t xml:space="preserve">2. Debido a debilidades en la apropiación del punto único de contacto para la atención de la mesa de servicio. </t>
  </si>
  <si>
    <t>El líder de mesa de servicios de manera trimestral realiza seguimiento a las estrategias de divulgación y apropiación del punto único de contacto y los canales de la mesa de servicio, con el fin de evitar la perdida del punto único de contacto. En caso de encontrar alguna inconsistencia en las divulgaciones, procede a analizar y solicitar la corrección. La evidencia debe ser un informe del seguimiento que se hace trimestralmente a las estrategias de divulgación.</t>
  </si>
  <si>
    <t>(Seguimientos realizados a las estrategias de divulgación y apropiación del punto único de contacto y los canales de la mesa de servicio /  Seguimientos programados a las estrategias de divulgación y apropiación del punto único de contacto y los canales de la mesa de servicio)* 100
Nota: 4 seguimientos.</t>
  </si>
  <si>
    <t>R-GEC-001</t>
  </si>
  <si>
    <t>Líder del equipo de liquidaciones Subdirección de Contratación</t>
  </si>
  <si>
    <t>R-GEC-002</t>
  </si>
  <si>
    <r>
      <t xml:space="preserve">Líder del proceso 
</t>
    </r>
    <r>
      <rPr>
        <strike/>
        <sz val="10"/>
        <rFont val="Arial"/>
        <family val="2"/>
      </rPr>
      <t xml:space="preserve">
</t>
    </r>
  </si>
  <si>
    <t>R-GEC-003</t>
  </si>
  <si>
    <t>Desconocimiento por parte de las dependencias de los procedimientos establecidos para el control de riesgos asociados a la contratación</t>
  </si>
  <si>
    <t>Gestión Financiera</t>
  </si>
  <si>
    <t>R-GF-003</t>
  </si>
  <si>
    <t>(# de cargues masivos verificados acumulados / # total de cargues masivos realizados acumulados)*100</t>
  </si>
  <si>
    <t xml:space="preserve">(# de documentos (CDP´s y CRP´s) revisados en el trimestre / # de documentos (CDP´s y CRP´s) tramitados de forma manual en el trimestre) * 100 </t>
  </si>
  <si>
    <t>(# de conciliaciones elaboradas en el trimestre / # de conciliaciones programadas, en el trimestre) * 100</t>
  </si>
  <si>
    <t>R-GF-004</t>
  </si>
  <si>
    <t>Reportes de información extemporáneos o inconsistentes por parte de las dependencias generadoras de información contable</t>
  </si>
  <si>
    <t>(# de conciliaciones elaboradas en el trimestre / # de conciliaciones programadas para el trimestre) * 100</t>
  </si>
  <si>
    <t>R-GIF-001</t>
  </si>
  <si>
    <t>(# informes presentados / # de informes programados) * 100</t>
  </si>
  <si>
    <t>R-GIF-002</t>
  </si>
  <si>
    <t>Gestión Ambiental</t>
  </si>
  <si>
    <t>Promover la protección y conservación del ambiente, brindando las herramientas y el apoyo necesario para la planificación, implementación, seguimiento, control y reporte de la gestión ambiental institucional, aportando al mejoramiento continuo del desempeño ambiental de los procesos y servicios sociales de la Secretaria Distrital de Integración Social - SDIS, en cumplimiento de la normativa ambiental vigente.</t>
  </si>
  <si>
    <t>R-GA-001</t>
  </si>
  <si>
    <t>Ambiental</t>
  </si>
  <si>
    <t>Gestores ambientales locales - Referentes ambientales técnicos.</t>
  </si>
  <si>
    <t>Líder del programa de consumo sostenible del PIGA.</t>
  </si>
  <si>
    <t>R-GA-002</t>
  </si>
  <si>
    <t>R-GA-003</t>
  </si>
  <si>
    <t>Seguimientos realizados a la implementación de los Instructivos de RCD, colchones y colchonetas</t>
  </si>
  <si>
    <t>R-GA-004</t>
  </si>
  <si>
    <t>Líder del programa de gestión integral de residuos del PIGA.</t>
  </si>
  <si>
    <t>R-GA-005</t>
  </si>
  <si>
    <t>Líder del programa de practicas sostenibles del PIGA.</t>
  </si>
  <si>
    <t>R-GA-006</t>
  </si>
  <si>
    <t>Líder del programa de uso eficiente del agua y uso eficiente de la energía del PIGA.</t>
  </si>
  <si>
    <t>Actividades cumplidas del plan de acción anual PIGA</t>
  </si>
  <si>
    <t>R-GD-001</t>
  </si>
  <si>
    <t>La constante manipulación y condiciones de almacenamiento que implican biodeterioro de la documentación</t>
  </si>
  <si>
    <t>Subdirector Administrativo y Financiero (o responsable del área de gestión documental)</t>
  </si>
  <si>
    <t>(Cantidad de insumos adquiridos / Cantidad de insumos requeridos)*100</t>
  </si>
  <si>
    <t>Falta de presupuesto para la organización y conservación del archivo</t>
  </si>
  <si>
    <t>Auxiliar administrativo de Gestión Documental</t>
  </si>
  <si>
    <t>Poca socialización de los lineamientos,  para que sean apropiados por los diferentes referentes documentales y así sean correctamente implementados en cada dependencia</t>
  </si>
  <si>
    <t>Profesional Gestión Documental</t>
  </si>
  <si>
    <t>(Mesas operativas realizadas/ mesas operativas programadas)*100
Meta: 4 mesas operativas programadas</t>
  </si>
  <si>
    <t xml:space="preserve">No se cuenta con el suficiente personal capacitado para desempeñar las funciones archivísticas, de manera especifica </t>
  </si>
  <si>
    <t>No se tiene control del acceso de personal de la SDIS al archivo de gestión centralizado</t>
  </si>
  <si>
    <t>Gestión Logística</t>
  </si>
  <si>
    <t>R-GL-002</t>
  </si>
  <si>
    <t>Inadecuada administración de los bienes en  diferentes unidades operativas de la entidad.</t>
  </si>
  <si>
    <t>Gestión Jurídica</t>
  </si>
  <si>
    <t>R-GJ-001</t>
  </si>
  <si>
    <t xml:space="preserve">No se identifican oportunamente los cambios normativos aplicables a la gestión de la entidad por cada una de las dependencias. </t>
  </si>
  <si>
    <t>Administrador del procedimiento Requisitos Legales</t>
  </si>
  <si>
    <t>R-GJ-002</t>
  </si>
  <si>
    <t xml:space="preserve">No se reporta con calidad y oportunamente la información necesaria para dar respuesta a los  requerimientos judiciales de la Entidad, por parte de las dependencias misionales </t>
  </si>
  <si>
    <t>Inspección, Vigilancia y Control</t>
  </si>
  <si>
    <t>R-IVC-001</t>
  </si>
  <si>
    <t>En ocasiones el equipo de verificación del proceso no cuenta con unidad de criterio para la evaluación del cumplimiento de los estándares de calidad durante las visitas de verificación.</t>
  </si>
  <si>
    <t>Líder del equipo de Inspección y Vigilancia de la Subsecretaría</t>
  </si>
  <si>
    <t>100% 
(2 reuniones en el año)</t>
  </si>
  <si>
    <t>R-IVC-002</t>
  </si>
  <si>
    <t xml:space="preserve">El proceso no cuenta con un sistema de información que permita procesar o administrar la información que se genera en el desarrollo de las actividades establecidas. </t>
  </si>
  <si>
    <t>PROCESO SISTEMA DE GESTIÓN
FORMATO MAPA Y PLAN DE TRATAMIENTO DE RIESGOS</t>
  </si>
  <si>
    <t>FOR-SG-013</t>
  </si>
  <si>
    <t>Memo I2021039704 – 24/12/2021</t>
  </si>
  <si>
    <t>Actividad del proceso</t>
  </si>
  <si>
    <t>Causa raíz</t>
  </si>
  <si>
    <t>Área de impacto</t>
  </si>
  <si>
    <t>Forma de ejecución de la actividad de control</t>
  </si>
  <si>
    <t>Nivel de avance del periodo</t>
  </si>
  <si>
    <t>Observaciones por parte de la segunda línea de defensa</t>
  </si>
  <si>
    <t>Nivel de avance acumulado</t>
  </si>
  <si>
    <t>Definir y direccionar los lineamientos para la formulación y seguimiento de la plataforma estratégica, planes, programas y proyectos en pro de la eficiencia en el gasto público que permitan dar cumplimiento a la misión y visión institucional.</t>
  </si>
  <si>
    <t>Recopilar, procesar y analizar la información que contribuya al cumplimiento de la misión de la entidad</t>
  </si>
  <si>
    <t>Debido a la entrega de información fuera de los tiempos establecidos por parte de las dependencias de la entidad, relacionada con el seguimiento al plan de acción de los proyectos de inversión</t>
  </si>
  <si>
    <t>Posibilidad de incumplimiento a los tiempos establecidos por el Distrito, en la entrega de los reportes de información y el seguimiento a metas SEGPLAN debido a la falta de información oportuna por parte de las dependencias</t>
  </si>
  <si>
    <t>Económica y reputacional</t>
  </si>
  <si>
    <t>40% - Baja</t>
  </si>
  <si>
    <t>80% - Mayor</t>
  </si>
  <si>
    <t>Los profesionales del equipo de proyectos de la Subdirección de Diseño, Evaluación y Sistematización mensualmente realizan verificación del reporte oportuno al seguimiento del plan de acción de los proyectos de inversión, teniendo como referencia el comunicado interno (cronograma de entrega). Así mismo realizan acompañamiento y retroalimentación a través de reuniones con los gerentes de proyecto y/o equipo de proyecto, con el fin de informar fechas de entrega y las desviaciones en la ejecución del proyecto. 
En caso de no recibir la información dentro de los tiempos establecidos el analista que acompaña el proyecto de inversión, enviará alertas al equipo de proyecto, a través de correo electrónico, con el fin de contar con la información oportunamente.
Como evidencia se cuenta con memorando interno y acta de seguimiento o presentación a la implementación de los proyectos.</t>
  </si>
  <si>
    <t>Manual</t>
  </si>
  <si>
    <t xml:space="preserve">Reducir </t>
  </si>
  <si>
    <t>(N° de seguimientos realizados  a los proyectos de inversión / N° de seguimientos programados)*100
I trim: 10% (reporte febrero)
II trim: 40% (reporte marzo, abril, mayo)
III trim: 70% (reporte junio, julio y agosto) 
IV trim: 100% (reporte septiembre, octubre y noviembre)</t>
  </si>
  <si>
    <t>Desde el equipo de seguimiento a proyectos se realizó el seguimiento correspondiente al informe SPI de 18 proyectos de inversión del  periodo enero a febrero de 2022, realizando la verificación de la información suministrada en los reportes, así como la retroalimentación a través de reuniones con los profesionales delegados de cada área técnica. Logrando con esto, contar con el reporte de metas a corte 28 de febrero.  
Como evidencia se anexan las 18 actas de retroalimentación de los seguimientos de los proyectos de inversión, el memorando de cronograma de entrega de SPI inicial, y el segundo memorando que ajusta cronograma para los periodos marzo a diciembre de 2022</t>
  </si>
  <si>
    <t>08/04/2022 Por favor verificar ya que no se evidencia el acta del proyecto 7565.
11/04/2022 No se generan observaciones o recomendaciones respecto a los avances y evidencias presentados en el monitoreo al riesgo de gestión.</t>
  </si>
  <si>
    <t>Verificar la viabilidad de precios de referencia y la coherencia de los documentos adjuntos</t>
  </si>
  <si>
    <t>Debido a que las dependencias remiten información sin tener en cuenta los criterios del procedimiento Viabilidad de precios de referencia (PCD-PE-014)</t>
  </si>
  <si>
    <t xml:space="preserve">Posibilidad de demoras en los procesos de contratación, debido a reprocesos en la revisión del estudio de mercado, a causa de que las dependencias remiten información que no cumple con los criterios del procedimiento </t>
  </si>
  <si>
    <t>Reputacional</t>
  </si>
  <si>
    <t>Ejecución y administración de procesos</t>
  </si>
  <si>
    <t>60% - Media</t>
  </si>
  <si>
    <t>40% - Menor</t>
  </si>
  <si>
    <t>Cada vez que se reciben solicitudes de las dependencias, los profesionales del equipo de costos de la Subdirección de Diseño, Evaluación y Sistematización, realizan el análisis sobre los estudios de mercado para la adquisición de bienes y servicios, con el propósito de que los valores remitidos por los posibles oferentes estén acordes con la realidad del mercado.
En el caso que la información presente inconsistencias se devuelve la solicitud a la dependencia solicitante para que realice el respectivo ajuste y continuar con el procedimiento. 
Como evidencia se cuenta con las solicitudes de viabilidad y los memorandos de viabilidad.</t>
  </si>
  <si>
    <t>(Número de solicitudes de viabilidad tramitadas oportunamente / Número de solicitudes de viabilidad radicadas por las dependencias) *100
Nota: debido a que la actividad se ejecuta a demanda, la meta para cada trimestre es del 100%.</t>
  </si>
  <si>
    <t xml:space="preserve">El equipo de costos de la Subdirección de Diseño, Evaluación y Sistematización, proyectó respuesta a 21 de las 21 solicitudes realizadas por las dependencias para obtener concepto favorable de viabilidad a los precios de referencia correspondientes a estudios de mercado, recibidos entre el 01 de enero al 31 de marzo de 2022, lo que nos da un porcentaje de avance del 100%. 
Discriminado de la siguiente manera:
* En enero se tramitaron 2 de 2 solicitudes 
* En el mes de febrero se tramitaron 15 de 15 solicitudes radicadas.
* Finalmente en el mes de marzo se tramitaron 4 de las 4 solicitudes allegadas el corte.
Evidencias: memorandos de solicitud de viabilidad de precios </t>
  </si>
  <si>
    <t>08/04/2022 Se recomienda verificar las evidencias ya que no se identifican las solicitudes de viabilidad, de acuerdo con lo establecido en la actividad de control.
11/04/2022 No se generan observaciones o recomendaciones respecto a los avances y evidencias presentados en el monitoreo al riesgo de gestión.</t>
  </si>
  <si>
    <t xml:space="preserve">Elaborar el documento técnico de focalización de la entidad, consolidar los anexos técnicos de los servicios sociales y sus modalidades, y actualizar el procedimiento de definición de criterios de focalización, priorización, ingreso, egreso, permanencia y restricciones de los servicios sociales </t>
  </si>
  <si>
    <t>R-PE-004</t>
  </si>
  <si>
    <t>Debido a errores en el diligenciamiento o no finalización  del registro de información  de potenciales beneficiarios en el aplicativo de  focalización</t>
  </si>
  <si>
    <t>Posibilidad de no validar los criterios de focalización y priorización de los ciudadanos que presentan información inconsistente, incompleta o no finalizada en la ficha dentro del aplicativo de focalización</t>
  </si>
  <si>
    <t>Usuarios, productos y prácticas</t>
  </si>
  <si>
    <t>60% - Moderado</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</si>
  <si>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sz val="10"/>
        <rFont val="Arial"/>
        <family val="2"/>
      </rPr>
      <t xml:space="preserve"> para que se remita esta información a las subdirecciones locales y desde allí se proceda a la corrección de las inconsistencias de información reportadas. 
En caso de no recibir respuesta a los memorandos</t>
    </r>
    <r>
      <rPr>
        <sz val="10"/>
        <color rgb="FF00B050"/>
        <rFont val="Arial"/>
        <family val="2"/>
      </rPr>
      <t xml:space="preserve"> </t>
    </r>
    <r>
      <rPr>
        <sz val="10"/>
        <rFont val="Arial"/>
        <family val="2"/>
      </rPr>
      <t xml:space="preserve">se reitera la solicitud vía correo de acuerdo a los tiempos definidos en la comunicación inicial a cada una de las direcciones o subdirecciones responsables de los servicios objeto del procedimiento de focalización.
</t>
    </r>
    <r>
      <rPr>
        <sz val="10"/>
        <color rgb="FF00B050"/>
        <rFont val="Arial"/>
        <family val="2"/>
      </rPr>
      <t xml:space="preserve">
</t>
    </r>
    <r>
      <rPr>
        <sz val="10"/>
        <rFont val="Arial"/>
        <family val="2"/>
      </rPr>
      <t>Como evidencia se cuenta con los memorandos, correos si se requieren y con las bases de datos adjuntas de las inconsistencias reportadas.</t>
    </r>
  </si>
  <si>
    <t>Automática</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</si>
  <si>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b/>
        <sz val="10"/>
        <rFont val="Arial"/>
        <family val="2"/>
      </rPr>
      <t>,</t>
    </r>
    <r>
      <rPr>
        <sz val="10"/>
        <rFont val="Arial"/>
        <family val="2"/>
      </rPr>
      <t xml:space="preserve"> para que se remita esta información a las subdirecciones locales y desde allí se proceda a la corrección de las inconsistencias de información reportadas. 
En caso de no recibir respuesta a los memorandos se reitera la solicitud vía correo de acuerdo a los tiempos definidos en la comunicación inicial a cada una de las direcciones o subdirecciones responsables de los servicios objeto del procedimiento de focalización.
Como evidencia se cuenta con los memorandos, correos si se requieren y con las bases de datos adjuntas de las inconsistencias reportadas.</t>
    </r>
  </si>
  <si>
    <t>Profesionales del equipo de focalización de la Dirección de Análisis y Diseño Estratégico</t>
  </si>
  <si>
    <t>(Numero de dependencias con memorando con los errores identificados enviado / Total de dependencias responsables para las cuales se identifican errores)*100
Nota: debido a que la actividad se ejecuta a demanda, la meta para cada trimestre es del 100%.</t>
  </si>
  <si>
    <t>Con corte a 31 de marzo de 2022 se enviaron 6 memorandos a las dependencias para hacer entrega oficial de los 10 listados a los cuales se les identificaron las inconsistencias de la información en el aplicativo de focalización, incluyendo fichas en edición y fichas mal diligenciadas, así como los reportes de inconsistencias de información a otros servicios que no se encuentran parametrizados en el aplicativo. 
Como evidencia se anexan los 6 memorandos a las dependencias con el reporte de las inconsistencias y los 10 listados con las inconsistencias anexos</t>
  </si>
  <si>
    <t>08/04/2022 No se generan observaciones o recomendaciones respecto a los avances y evidencias presentados en el monitoreo al riesgo de gestión.</t>
  </si>
  <si>
    <t>Comunicación Estratégica</t>
  </si>
  <si>
    <t>Diseñar e implementar la estrategia de comunicación de la Secretaria de Integración Social a nivel interno y externo, con el fin de mantener informados a los grupos de interés y dar a conocer la gestión de la entidad.</t>
  </si>
  <si>
    <t>Establecer la estrategia de comunicación y sus respectivas directrices.</t>
  </si>
  <si>
    <t>Circular 007 de 28/02/2022</t>
  </si>
  <si>
    <t xml:space="preserve">Los insumos entregados por las áreas o procesos solicitantes de los servicios ofrecidos por la Oficina Asesora de Comunicaciones, pueden alterar el resultado del producto cuando no se entregan los insumos completos, a tiempo, o con la aprobación correspondiente. </t>
  </si>
  <si>
    <t>Posibilidad de afectación de la imagen institucional por Incumplimiento de la estrategia de comunicación interna y externa, la cual se encuentra alineada con la política de comunicaciones de la Entidad, debido a posibles desviaciones en la calidad y oportunidad  de la información suministrada por las dependencias, para la entrega de productos por parte de la Oficina Asesora de Comunicaciones.</t>
  </si>
  <si>
    <t xml:space="preserve">
El profesional designado por el jefe de la Oficina Asesora de Comunicaciones realizará actividades de socialización mensuales a los referentes de comunicación territorial y de nivel central y al personal adscrito a la oficina, sobre la política y los lineamientos de comunicaciones de la entidad con el fin de asegurar la implementación de la estrategia de comunicación institucional, evitando así el uso inexacto por causa de desconocimiento de la misma. 
En caso de no realizarse socialización durante un mes, el profesional designado presentará en el siguiente periodo el contenido correspondiente al mes inmediatamente anterior, dejando evidencia de abordar los temas aplazados por exponer sobre política y lineamientos de comunicación a los referentes de comunicación territorial y de nivel central y al personal adscrito a la oficina Asesora de comunicaciones.  
Se aportarán como evidencias los PP de la presentación de los temas expuestos, actas y/o listados de asistencia o remisión de los contenidos vía correo electrónico.  
</t>
  </si>
  <si>
    <t xml:space="preserve">El profesional designado por el jefe de la Oficina Asesora de Comunicaciones realizará actividades de socialización mensuales a los referentes de comunicación territorial y de nivel central y al personal adscrito a la oficina, sobre la política y los lineamientos de comunicaciones de la entidad con el fin de asegurar la implementación de la estrategia de comunicación institucional, evitando así el uso inexacto por causa de desconocimiento de la misma. 
En caso de no realizarse socialización durante un mes, el profesional designado presentará en el siguiente periodo el contenido correspondiente al mes inmediatamente anterior, dejando evidencia de abordar los temas aplazados por exponer sobre política y lineamientos de comunicación a los referentes de comunicación territorial y de nivel central y al personal adscrito a la oficina Asesora de comunicaciones.  
Se aportarán como evidencias los PP de la presentación de los temas expuestos, actas y/o listados de asistencia o remisión de los contenidos vía correo electrónico.  </t>
  </si>
  <si>
    <t>Profesional Designado por el jefe de la Oficina Asesora de Comunicaciones</t>
  </si>
  <si>
    <t>(Número de socializaciones de la política y los lineamientos de comunicaciones de la entidad realizados / 11 socializaciones de la política y los lineamientos de comunicaciones de la entidad programadas) *100</t>
  </si>
  <si>
    <t xml:space="preserve">Durante el primer trimestre se realizó la solicitud a las direcciones, subdirecciones y oficinas asesoras la actualización o reporte de  enlaces de comunicación con el fin de establecer las personas asignadas para allegar a los respectivos buzones la socialización los lineamientos de comunicaciones.
Igualmente, se realizaron mesas de trabajo para la elaboración del plan de comunicaciones con base en los objetivos, líneas de acción e indicadores contenidos en la Política Institucional de Comunicaciones aprobada en 2021, finalmente presentado y aprobado el 31 de marzo de 2022. 
Mediante correo electrónico se realizó la socialización de la Política de comunicaciones en el mes de marzo.
</t>
  </si>
  <si>
    <t>18/04/2022
Se sugiere que el nivel de avance se reporte en los términos del indicador o criterio de medición, por lo cual el avance para el primer trimestre es del 9% que corresponde a 1 de las 11 socializaciones programadas.
20/04/2022
No se generan observaciones ni recomendaciones adicionales  para el periodo reportado.</t>
  </si>
  <si>
    <t xml:space="preserve"> Establecer la estrategia de comunicación y sus respectivas directrices.</t>
  </si>
  <si>
    <t xml:space="preserve">Falta de conocimiento y aplicación de los procedimientos establecidos por la entidad para el manejo de situaciones imprevistas o de crisis, que puedan afectar la imagen y la prestación de los servicios que brinda la Secretaría Distrital de Integración Social. </t>
  </si>
  <si>
    <t>Posibilidad de generar información imprecisa o negativa por desviaciones en el manejo de las comunicaciones oficiales durante situaciones de crisis, debido a la falta de conocimiento o la falta de aplicación de los lineamientos oficiales para abordar  medios de comunicación y grupos de interés.</t>
  </si>
  <si>
    <t xml:space="preserve">El profesional designado por el  jefe de la Oficina Asesora de Comunicaciones realizará socializaciones bimensuales al equipo directivo de la entidad y a los referentes de comunicación de nivel central y territorial sobre de los lineamientos establecidos en el Manual de Crisis para el manejo apropiado de los sucesos institucionales que puedan afectar la imagen de la Secretaría Distrital de Integración Social, a fin de que la Entidad pueda reaccionar correcta y oportunamente frente los medios de comunicación y grupos de interés ante una situación de información negativa o imprecisa.
En caso de no realizar  la socializaciones bimensuales, el profesional designado elaborará un contenido estratégico para ser enviado por correo institucional  al equipo directivo de la entidad y a los referentes de comunicación de nivel central y territorial otorgando toda la información necesaria para generar conocimiento alrededor del Manual de Crisis. 
Se aportarán como evidencias las presentaciones de los temas expuestos, actas y/o listados de asistencia o remisión de los contenidos vía correo electrónico.  </t>
  </si>
  <si>
    <t>20% - Muy baja</t>
  </si>
  <si>
    <r>
      <t xml:space="preserve">Profesional designado </t>
    </r>
    <r>
      <rPr>
        <sz val="10"/>
        <rFont val="Arial"/>
        <family val="2"/>
      </rPr>
      <t>por el jefe de la Oficina Asesora de Comunicaciones</t>
    </r>
  </si>
  <si>
    <t xml:space="preserve">Durante el primer trimestre se realizó la solicitud a las direcciones, subdirecciones y oficinas asesoras la actualización o reporte enlaces de comunicación con el fin de establecer las personas asignadas para allegar a los respectivos buzones la socialización los lineamientos de comunicaciones.
Se realizó la planeación de seis sesiones para la socialización del Manual de Crisis y se remitió la primera Socialización mediante correo electrónico tanto a los directivos como a los enlaces de comunicación.
</t>
  </si>
  <si>
    <t>18/04/2022
Se sugiere que el nivel de avance se reporte en los términos del indicador o criterio de medición, por lo cual el avance para el primer trimestre es del 17% que corresponde a 1 de las 6 socializaciones programadas.
20/04/2022
No se generan observaciones ni recomendaciones adicionales  para el periodo reportado.</t>
  </si>
  <si>
    <t>El reporte inoportuno o el no reporte  de alertas a la Oficina Asesora de Comunicaciones, frente a sucesos institucionales que puedan afectar la imagen positiva de la entidad.</t>
  </si>
  <si>
    <t>El profesional  designado por el  jefe de la Oficina Asesora de Comunicaciones realizará seguimientos a las noticias y publicaciones de los medios masivos de comunicación en  las cuales  la Secretaría  de Integración  Social es mencionada,  a fin de que la Entidad pueda reaccionar a tiempo y de manera adecuada frente los medios de comunicación y grupos de interés ante una situación de información negativa o imprecisa; El seguimiento realizado se presentará al equipo directivo de la entidad los cinco primeros días de cada mes, a través de un informe cuantitativo y cualitativo que será remitido  vía correo electrónico.
En caso que no se remita el informe  en los cinco primeros días de cada mes, éste debe presentarse antes del día quince del mes con el fin de garantizar que el equipo directivo esté enterado del impacto  tanto positivo como negativo generado mediante las publicaciones de los medios masivos de comunicación.
Como evidencia se allegará un  informe mensual de monitoreo de medios de comunicación y los correos electrónicos de remisión al Equipo directivo de la entidad.</t>
  </si>
  <si>
    <r>
      <t>Profesional</t>
    </r>
    <r>
      <rPr>
        <strike/>
        <sz val="10"/>
        <color rgb="FFFF0000"/>
        <rFont val="Arial"/>
        <family val="2"/>
      </rPr>
      <t xml:space="preserve"> </t>
    </r>
    <r>
      <rPr>
        <sz val="10"/>
        <rFont val="Arial"/>
        <family val="2"/>
      </rPr>
      <t>designado por el jefe de la Oficina Asesora de Comunicaciones</t>
    </r>
  </si>
  <si>
    <r>
      <t xml:space="preserve">(Número de informes de monitoreo de medios presentados al Equipo directivo </t>
    </r>
    <r>
      <rPr>
        <sz val="10"/>
        <rFont val="Arial"/>
        <family val="2"/>
      </rPr>
      <t xml:space="preserve">/ 11 informes de monitoreo de medios presentados al Equipo directivo </t>
    </r>
    <r>
      <rPr>
        <sz val="10"/>
        <rFont val="Arial"/>
        <family val="2"/>
      </rPr>
      <t>) 100</t>
    </r>
  </si>
  <si>
    <t xml:space="preserve"> Se realizó monitoreo de medios   durante los meses de enero, febrero y marzo los cuales  cual  arrojaron  que en el mes de enero  se mencionó los servicio que presta la SDIS mediante 77 noticias neutras, en febrero mediante 64  menciones neutras  y en marzo 64  así:  positivas  37 y neutras 32 , dicha información fue  remitida mediante presentaciones al correo electrónico a los directivos de la entidad.</t>
  </si>
  <si>
    <t>18/04/2022
Se sugiere que el nivel de avance se reporte en los términos del indicador o criterio de medición, por lo cual el avance para el primer trimestre es del 9% que corresponde a 1 de las 11 informes de monitoreos de medios presentados programados.
20/04/2022
No se generan observaciones ni recomendaciones adicionales  para el periodo reportado.</t>
  </si>
  <si>
    <t>Identificar, diseñar e implementar soluciones estratégicas, misionales y de apoyo, a través de Tecnologías de la Información y las Comunicaciones, acogiendo las mejores prácticas de TIC y la normatividad vigente, con el fin de coadyuvar al cumplimiento de los objetivos institucionales para la optimización de la operación, la consolidación de sistemas de información, la gestión del conocimiento y la toma de decisiones</t>
  </si>
  <si>
    <t xml:space="preserve">Gestionar los proyectos de Tecnologías de la Información y las Comunicaciones estipulados en el PETI. </t>
  </si>
  <si>
    <t>R-TI-001</t>
  </si>
  <si>
    <t xml:space="preserve"> 1.Debilidades en la planeación institucional en los requerimientos relacionados con tecnologías de la información.
</t>
  </si>
  <si>
    <t xml:space="preserve">Posibilidad de desarrollar y ejecutar proyectos que no estén asociados a las actividades y/o proyectos priorizados dentro del plan de trabajo de la Subdirección de Investigación e Información, debido a solicitudes o requerimientos inmediatos que responden a cambios coyunturales en las diferentes dependencias.
</t>
  </si>
  <si>
    <t>El profesional encargado de Gobierno Digital realiza planeación anual al PETI donde se consolida la información de los requerimientos de las dependencias, los cuales son contemplados en el cronograma realizado para el desarrollo y la ejecución de los Proyectos y/o actividades de TI priorizados a cargo de la Subdirección de Investigación e Información, al cual se le realizará seguimiento trimestral con el fin de presentar el avance o cambios realizados al mismo. En caso tal no sea realizado el seguimiento, el líder de soluciones tecnológicas programará mesa de trabajo para presentar los avances o cambios realizados en el PETI.
EVIDENCIA: Informe de seguimiento trimestral del PETI.</t>
  </si>
  <si>
    <t>Profesional de Gobierno Digital.</t>
  </si>
  <si>
    <t>(Número de seguimientos realizados al PETI. /Número de seguimientos programados al PETI)*100
Nota: 4 seguimientos.</t>
  </si>
  <si>
    <t>El profesional encargado de Gobierno Digital presenta el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 con corte a 31 de marzo de 2022.</t>
  </si>
  <si>
    <t>19/04/2021
No se generan observaciones respecto a los avances y evidencias presentados en el monitoreo al riesgo de gestión.</t>
  </si>
  <si>
    <t>Gestion del conocimiento</t>
  </si>
  <si>
    <t>Implementar acciones que permitan la identificación, producción, el almacenamiento y la transferencia del conocimiento y la innovación, para fortalecer  la toma de decisiones, la mejora continua y la protección de la memoria institucional en la Secretaría Distrital de Integración Social.</t>
  </si>
  <si>
    <t>Realizar seguimiento y autocontrol al desempeño del proceso (Políticas de gestión y desempeño, planes, proyectos,  procedimientos, documentos asociados, indicadores y riesgos).</t>
  </si>
  <si>
    <t>R-GC-001</t>
  </si>
  <si>
    <t>No se implementan los mecanismos de seguimiento y control a la implementación del procedimiento de Transferencia o Intercambio de Información con terceros</t>
  </si>
  <si>
    <t>Posibilidad de que se incumplan las disposiciones legales en materia de proteccion de datos personales a través de la transferencia o intercambio de informacion con terceros sin el cumplimiento de los requisitos legales y técnicos, debido a la deficiencia en la implementación de los mecanismos de seguimiento en el cumplimiento del procedimiento Transferencia e intercambio de informacion</t>
  </si>
  <si>
    <t>Cada vez que se gestione un proceso de Transferencia o Intercambio de Información, el(la) responsable del Procedimiento de Transferencia o Intercambio de Información verifica el completo y correcto diligenciamiento del FOR-GC-075 Formato de Identificación de Procesos de Transferencia o Intercambio de Información con Terceros y emite su visto bueno, como paso previo a la suscripción del Acuerdo de Intercambio de Informacion con el tercero. En caso de no realizar la verificacion del Formato de Identificación previo a la suscripción del Acuerdo de Intercambio de Información, la verificación del Formato se realizará dentro de los dos (2)meses siguientes a la suscripción del Acuerdo de Intercambio de Información. Como evidencia se cuenta con el FOR-GC-075 Formato de Identificación de Procesos de Transferencia o Intercambio de Información con Terceros, con el visto bueno de la Dirección de Análisis y Diseño Estratégico.</t>
  </si>
  <si>
    <t xml:space="preserve">1. Recibir del área interesada el FOR-GC-075 Formato de Identificación de Procesos de Transferencia o Intercambio de Información con Terceros
2. Diligenciar en el Formato la información a cargo de la Subdireccion de Investigación e Información -SII y de la Dirección de Análisis y Diseño Estratégico -DADE
4. Verificar el correcto y completo diligenciamiento del Formato 
5. Otorgar el visto bueno al Formato </t>
  </si>
  <si>
    <t>Responsable del procedimiento de Transferencia o Intercambio de Información</t>
  </si>
  <si>
    <t>(Número de Formatos de Identificación de Transferencia o Intercambio de Información con Terceros con visto bueno de la DADE/ Número de procesos de transferencia o intercambio de información con terceros gestionados) * 100</t>
  </si>
  <si>
    <t>Durante el periodo reportado no se ha finalizado la gestión de los procesos de transferencia o intercambio de información que han sido solicitado por las dependencias interesadas, que permita el diligenciamiento completo y visto bueno del Formato de Identificacion de transferencia o intercambio de información con terceros.</t>
  </si>
  <si>
    <t>12/04/2022. No se generan observaciones por parte de la segunda línea de defensa, respecto a los avances y evidencias presentados en el monitoreo al riesgo de gestión.</t>
  </si>
  <si>
    <t xml:space="preserve">Semestralmente, el(la) responsable del Procedimiento de Transferencia o Intercambio de Informacion consolida los FOR-GC-075 Formatos de Identificación de Procesos de Transferencia o Intercambio de Información con Terceros recibidos, identificando cuáles dieron cumplimiento a los requisitos técnicos y legales y generando alertas y recomendaciones para subsanar los procesos con deficiencias. En caso de no realizar semestralmente el análisis de los Formatos de Identificación, el(la) Gestor(a) del Proceso de Gestión del Conocimiento realiza el requerimiento al(a) responsable del procedimiento de Transferencia o Intercambio de Informacion para que lo realice de manera inmediata. Como evidencia se cuenta con el correo electrónico con el archivo con el análisis de los formatos de Identificacion y la generación de alertas y recomendaciones remitido al(a) Director(a) de Análisis y Diseño Estratégico y al(la) Gestor(a) del Proceso de Gestión del Conocimiento. </t>
  </si>
  <si>
    <t>1. Consolidar los Formatos de Identificación de Procesos de Transferencia o Intercambio de Información con Terceros recibidos en el semestre
2. Analizar el cumplimiento a los requisitos técnicos y legales de los formatos
3. Generar alertas y recomendaciones para subsanar los procesos de transferencia o intercambio de informacion con deficiencias
4.Remitir por correo electronico el documento consolidado al Director(a) de Análisis y Diseño Estratégico y al(a) gestor del proceso de Gestion del Conocimiento para aprobacion.
5. Remitir vía comunicacion interna a las dependencias responsables de los procesos de transferencia o intercambio de informacion las alertas y recomendaciones efectuadas para su implementacion.</t>
  </si>
  <si>
    <t xml:space="preserve">Número de documentos de análisis del cumplimiento de requisitos legales y tecnicos de los formatos de identificacion de procesos de transferencia o intercambio de información. </t>
  </si>
  <si>
    <t>Esta actividad de control no se encuentra programada para este reporte</t>
  </si>
  <si>
    <t>Liderar la formulación, implementación, articulación y seguimiento de las políticas públicas sociales para contribuir en la realización de derechos de los grupos poblacionales y familias del distrito mediante la articulación con los diferentes actores, en el marco de las competencias de la Secretaría Distrital de Integración Social.</t>
  </si>
  <si>
    <t>Implementar las políticas públicas sociales</t>
  </si>
  <si>
    <t>Circular No. 007  del 28/02/2022</t>
  </si>
  <si>
    <t>R-GPS-001</t>
  </si>
  <si>
    <t xml:space="preserve">Desconocimiento de las normas vigentes que enmarcan el desarrollo de las fases de las políticas públicas en el distrito por parte de los referentes y equipos de política </t>
  </si>
  <si>
    <t>Posibilidad de inadecuada ejecución en las fases de la las políticas públicas sociales formulación, implementación y evaluación, al omitir o desarrollar acciones no acordes con lo establecido en la norma vigente, como causa del desconocimiento por parte de los referentes y equipos de política</t>
  </si>
  <si>
    <t>80% - Alta</t>
  </si>
  <si>
    <t>El(a) Director(a) Poblacional realiza mínimo una vez en el semestre una sesión de actualización virtual o presencial  sobre normatividad vigente, dirigida a los referentes de política con el fin de evitar imprecisiones en el desarrollo de las fases de las políticas públicas.
En caso de no lograrse se envía la información por correo electrónico a los referentes y equipos de política pública.
Como evidencia se cuenta con correo electrónico y/o planilla de asistencia y/o ayuda de memoria.</t>
  </si>
  <si>
    <t>Director(a) Poblacional</t>
  </si>
  <si>
    <t>(No. de sesiones de actualización ejecutadas / No. de sesiones de actualización programadas) * 100
Se realizará mínimo una sesión en cada semestre de la vigencia</t>
  </si>
  <si>
    <t xml:space="preserve">La Dirección Poblacional programa una sesión de actualización virtual de las normas vigentes que enmarcan el desarrollo de las fases de las políticas públicas en el distrito en coordinación con la Secretaría de Planeación. Esta jornada se realiza el 18 de marzo en el marco se la segunda reunión ampliada del equipo de política donde participaron las Subdirecciones Técnicas, Dirección de Análisis y Diseño Estratégico, Dirección Poblacional y Subsecretaría (Ver Anexo 1, 2 y 2A).  Los temas abordados se relacionan con las fases de implementación y seguimiento de las políticas (Ver Anexo 3), además de actualizar la normativa interna que enmarca el proceso (Ver Anexo 4). 
La evidencia anexada incluye: correo de convocatoria con agenda, listado de asistencia, ayuda de memoria y presentaciones utilizadas durante la sesión. </t>
  </si>
  <si>
    <t>07/04/2022 Se recomienda realizar la descripción del avance en coherencia con la actividad de control, riesgo y causa identificados.
08/04/2022 No se generan observaciones o recomendaciones respecto a los avances y evidencias presentados en el monitoreo al riesgo de gestión.</t>
  </si>
  <si>
    <t>Establecer las acciones que llevan  a crear o transformar  los servicios sociales de la Secretaría Distrital de Integración Social, en respuesta a los desafíos de las políticas públicas, las necesidades actuales y emergentes de las personas, familias y  comunidades, así como las realidades territoriales,  encaminadas a la garantía y protección de los derechos.</t>
  </si>
  <si>
    <t>Desarrollar las acciones establecidas por el lineamiento para la creación o actualización de los servicios sociales</t>
  </si>
  <si>
    <t>Circular 007 del 28/02/2022</t>
  </si>
  <si>
    <t>No se tiene estandarizado el diseño de los servicios sociales de la entidad.</t>
  </si>
  <si>
    <t xml:space="preserve">
Posibilidad que los servicios diseñados no contemplen las necesidades de la población vulnerable, generando servicios aprobados sin cumplimiento de los objetivos trazados frente a la cobertura y beneficios entregados, sin generar impacto en la población y detrimento de los recursos públicos, esto debido a que el área técnica puede definir un servicio social partiendo de estimados de percepción de necesidades o de la necesidad de justificar una ejecución presupuestal.</t>
  </si>
  <si>
    <t>Cada vez que las subdirecciones misionales que lideran los servicios sociales, crean o transforman un servicio social, el designado(a) por el respectivo Subdirector(a) realiza la presentación respectiva ante la mesa técnica operativa del consejo GIS, la cual verifica que los documentos se encuentren en coherencia con el plan de desarrollo, el proyecto de inversión y los objetivos estratégicos, debido a que estos permiten determinar las acciones orientadas a satisfacer las necesidades detectadas de la población vulnerable. Luego se presenta para su aprobación en el consejo GIS. En caso que el servicio no supere la aprobación en alguna de las instancias, se devuelve para su ajuste hasta lograr su aprobación con el cumplimiento de los requisitos. 
Como evidencia se cuenta con las actas de las instancias que realizan la respectiva revisión y aprobación.</t>
  </si>
  <si>
    <t>Designado por el subdirector (a) misional correspondiente</t>
  </si>
  <si>
    <t xml:space="preserve">( # de servicios aprobados en el Consejo GIS acumulados / # de servicios creados o transformados  revisados en la mesa técnica acumulados) * 100
</t>
  </si>
  <si>
    <t>Durante el primer trimestre del año 2022, no realizaron solicitudes por parte de las Subdirecciones Técnicas de la Secretaría Distrital de Integración Social a la Mesa Técnica GIS, la revisión de servicios a crear o transformar, por lo tanto no se adelarantaron acciones relacionadas con la actividad. 
* Es importante tener en cuenta que debido a que no se requirió ejecutar la actividad de control, se da cumplida por en un 100%, por cuanto no se afecta la probabilidad para una posible materialización del riesgo.</t>
  </si>
  <si>
    <t xml:space="preserve">08/04/2022: No se presentan observaciones al reporte y evidencias enviados. </t>
  </si>
  <si>
    <t>Formular estándares de calidad de los servicios sociales</t>
  </si>
  <si>
    <t>R-DIS-003</t>
  </si>
  <si>
    <t xml:space="preserve">Sólo 11 de los 32 servicios brindados en la entidad cuentan con estándares de calidad oficializados; y los servicios sociales que están estandarizados, tienen pendiente actualizaciones, que son necesarias para que los mismos cumplan con lineamientos de calidad. </t>
  </si>
  <si>
    <t>Posibilidad que los servicios sociales no cuenten con lineamientos de calidad, generando insatisfacción en la población atendida, debido a que la SDIS no cuenta con lineamientos y procedimientos actualizados acorde con los cambios normativos internos para la prestación de servicios con calidad y a que las Subdirecciones técnicas no realizan la implementación de los mismos.</t>
  </si>
  <si>
    <t>La asesora de Despacho asignada a la Subsecretaría en lo respectivo al diseño e innovación de los servicios sociales de la Secretaría Distrital de Integración Social, se encarga de liderar las actividades de acuerdo con un cronograma de actividades previamente establecido para la construcción de la Política de calidad de los servicios sociales de la SDIS. En caso que no se cree la Política de calidad, se dispondrá a la actualización del procedimiento para la formulación de los estándares de calidad de los servicios sociales. 
Como evidencia de esta actividad se cuenta con las actas de reunión, cronograma de actividades y al finalizar la vigencia la Política de calidad de los servicios sociales de la SDIS.</t>
  </si>
  <si>
    <t>Asesora de Despacho asignada a la Subsecretaría en lo respectivo al diseño e innovación de los servicios sociales de la SDIS</t>
  </si>
  <si>
    <t>(No. de actividades realizadas para la construcción de la Política de Calidad de los servicios sociales de la Secretaría Distrital de Integración Social en el periodo) / (No. de actividades programadas para la construcción de la Política de calidad de  los servicios sociales de la Secretaría Distrital de Integración Social en el periodo )*100</t>
  </si>
  <si>
    <t xml:space="preserve">
De acuerdo con el cronograma definido para la formulación de la Política de calidad de los servicios sociales de la SDIS, durante el primer trimestre se avanzó en el desarrollo de las siguientes actividades programadas: 
1. Identificación  de cada servicio junto con sus modalidades y estrategias, relacionando los documentos que orientan la prestación de los servicios sociales oficializados en el mapa de procesos.    
2. Identicación del estado normativo de los servicios sociales de la SDIS que por Resolución tienen establecidos estándares de calidad. 
3. Diseño de propuesta borrador de la Resolución de la Política de Calidad para los  servicios sociales de la SDIS .
Como evidencia se anexan los entregables de las actividades mencionadas anteriormente, que fueron definidas en el cronograma para la construcción de la Política de Calidad de los servicios sociales. </t>
  </si>
  <si>
    <t>Prestación de Servicios Sociales para la Inclusión Social</t>
  </si>
  <si>
    <t>Prestar servicios y atenciones sociales dirigidos a la población más vulnerable del Distrito, para contribuir a la inclusión social en desarrollo de las políticas públicas sociales.</t>
  </si>
  <si>
    <t>Realizar seguimiento y autocontrol al desempeño del proceso (Políticas de gestión y desempeño, planes, procedimientos, documentos asociados, indicadores y riesgos)</t>
  </si>
  <si>
    <t>Posibilidad de que se implementen de manera deficiente los mecanismos de seguimiento y autocontrol en el desarrollo de las etapas del proceso, derivada de la ausencia de una instancia donde se realice el seguimiento y control de la operativización y acompañamiento a los equipos de los servicios sociales.</t>
  </si>
  <si>
    <t>El(la) Gestor(a) del Proceso Prestación de Servicios Sociales para la Inclusión Social debe realizar mensualmente reunión del proceso con los gestores del Sistema de Gestión de las subdirecciones técnicas de Territorial, Poblacional, Nutrición y abastecimiento e Inclusión y Familias, para realizar seguimiento a las diferentes actividades del Proceso y determinar si hay debilidades o aspectos por mejorar. En caso de identificar retrasos o debilidades en las actividades del proceso, éstas se registrarán en el acta con el fin de establecer compromisos y fechas para su cumplimiento. De las reuniones quedará como registro un acta y su listado de asistencia.</t>
  </si>
  <si>
    <t xml:space="preserve">Se realizó reunión mensual ordinaria de la  Mesa de implementación del sistema de gestión de las dependencias misionales, en el cual se realiza un monitoreo permanente a las actividades del proceso.  Como evidencia se entrega:
Febrero
* Acta y asistencia Mesa SG Misional
* Presentación Mesa SG Misional
Marzo
* Acta y asistencia Mesa SG Misional
* Presentaciones Mesa SG Misional  
</t>
  </si>
  <si>
    <t>18/04/2022. No se generan observaciones por parte de la segunda línea de defensa, respecto a los avances  presentados en el primer monitoreo al riesgo de gestión.</t>
  </si>
  <si>
    <t>Realizar seguimiento a la operación de los servicios sociales</t>
  </si>
  <si>
    <t>Posibilidad de que no se recolecten los datos de los participantes de los servicios sociales de manera oportuna, por la falta de lineamientos claros en la recolección, crítica y digitación de la información misional de los servicios sociales, derivada de una ausencia de conocimiento y apropiación de los procedimientos y protocolos relacionados al diligenciamiento y digitación de la información misional.</t>
  </si>
  <si>
    <t>100% - Muy alta</t>
  </si>
  <si>
    <t>Cuatrimestralmente el responsable de la Dirección Territorial, designado como administrador del Procedimiento Recolección, Crítica y Digitación (PCD-PSS-022) realiza un análisis de la calidad de la información bajo los criterios definidos por el Proceso Prestación de servicios sociales para la inclusión social, a partir del cual se realizarán las articulaciones pertinentes con la Subdirección Técnica misional para los ajustes requeridos. En caso de identificar dichos ajustes se hará seguimiento a su ejecución en el informe del siguiente cuatrimestre.  Como evidencia se cuenta con un Informe de Calidad de Información con los anexos correspondientes.</t>
  </si>
  <si>
    <t>Esta actividad comienza a partir del mes de mayo de la presente vigencia</t>
  </si>
  <si>
    <t>18/04/2022. No se generan observaciones por parte de la segunda línea de defensa, respecto al primer monitoreo al riesgo de gestión.</t>
  </si>
  <si>
    <t>Anualmente, los gestores del sistema de gestión de las dependencias misionales, realizan una jornada de socialización del protocolo Formulación de la descripción del problema y concepto profesional (PTC-PSS-035), con el propósito de que los responsables de servicios sociales conozcan el paso a paso para el correcto diligenciamiento de estos campos en las fichas SIRBE. En caso de no hacerse dicha socialización el gestor SG enviará por correo electrónico a los responsables del servicio social, el protocolo para su conocimiento y apropiación. De las reuniones quedará como registro un acta y su listado de asistencia.</t>
  </si>
  <si>
    <t>Gestores(as) del sistema de gestión de las dependencias misionales</t>
  </si>
  <si>
    <t>(Número socializaciones  realizadas / Número de dependencias misionales del nivel central)*100
Nota: se realizará una  socialización por dependencia misional sin tener en cuenta a la Subdirección para la familia, en la cual no aplica el protocolo.</t>
  </si>
  <si>
    <t>Esta actividad comienza a partir del mes de abril de la presente vigencia.</t>
  </si>
  <si>
    <t>Atención a la Ciudadanía</t>
  </si>
  <si>
    <t>Establecer las directrices de interacción entre la entidad y la ciudadanía a través de canales efectivos de comunicación para la mejora continua en la atención brindada por los servidores, servidoras y contratistas de la Secretaría de Integración Social.</t>
  </si>
  <si>
    <t>Monitorear el trámite de los requerimientos ciudadanos y los criterios de calidad de las respuestas mediante revisión aleatoria en el Sistema distrital de quejas y soluciones</t>
  </si>
  <si>
    <t>Posibilidad de que la atención a la ciudadanía no se brinde bajo los criterios de calidez, amabilidad, oportunidad, efectividad, rapidez y confiabilidad, generando perdida de la confianza y disminución del nivel de satisfacción de la ciudadanía, debido al desconocimiento y falta de apropiación de la normativa vigente.</t>
  </si>
  <si>
    <t>El profesional del componente de Fortalecimiento del Servicio, en conjunto con la Secretaría General (Dirección de calidad del servicio), desarrolla anualmente 2 (dos) jornadas de sensibilización (talleres) en cultura del servicio, en cada subdirección local y en el nivel central de la entidad dirigidas a servidores/as y contratistas de la entidad, con el propósito de socializar y generar apropiación sobre la cultura del servicio de atención a la ciudadanía. En el mes siguiente de finalizado cada trimestre del año y teniendo los resultados del nivel de apropiación de acuerdo a los resultados del pos test, se realizarán acciones (formularios, llamadas) de seguimiento para reforzar dichos contenidos. En caso de no realizarse las jornadas de sensibilización se hace una reprogramación en coordinación con la Secretaría General.
Como evidencias se cuenta con listados de asistencia (formularios web), correos electrónicos con memorias de las sesiones, resultados de pre y pos test, registro de llamadas o formularios de seguimiento.</t>
  </si>
  <si>
    <t>El equipo del Servicio Integral de Atención a la Ciudadanía - SIAC, en conjunto con la Secretaría General (Dirección de calidad del servicio), desarrolla anualmente 2 (dos) jornadas de sensibilización (talleres) en cada subdirección local y en el nivel central de la entidad dirigidas a servidores, servidoras y contratistas de la entidad , con el propósito de socializar y generar apropiación sobre la cultura del servicio de atención a la ciudadanía. En el mes siguiente de finalizado cada trimestre del año y teniendo los resultados del nivel de apropiación de acuerdo a los resultados del pos test, se realizarán acciones (formularios, llamadas) de seguimiento para reforzar dichos contenidos. 
Como evidencias se cuenta con listados de asistencia (formato controlado SDIS  o formularios web), correos electrónicos con presentaciones de las sesiones, resultados de pre y pos test, registro de llamadas o formularios de seguimiento.</t>
  </si>
  <si>
    <t>Profesional del componente de Fortalecimiento del Servicio del Equipo del Servicio Integral de Atención a la Ciudadanía - SIAC</t>
  </si>
  <si>
    <t>(# de jornadas de sensibilización realizadas, acumuladas / 2 de jornadas de sensibilización programadas)* 100</t>
  </si>
  <si>
    <t>Durante el período reportado el equipo del Servicio de Atención a la Ciudadanía (componente de fortalecimiento en cultura del servicio) actualizó el plan de sensibilización para la vigencia 2022, el cual  busca promover al interior de la Entidad  la atención ciudadana con calidez, respeto, oportunidad y efectividad, el  plan además incluye el cronograma para la implementación de las jornadas.
Evidencias: se anexa plan de sensibilización actualizado. 
Las jornadas de sensibilización se implementarán a partir del mes de junio del año en curso, atendiendo la nueva metodología definida por la Secretaría General para la presente vigencia, que consiste en adelantar jornadas de sensibilización a nivel distrital con servidores/as  y contratistas, lo que dificultará la aplicación de los pre-test y post-test instrumentos utilizados para la medición de la apropiación de conocimiento por parte del personal participante de la SDIS. Es por ello, que para el segundo seguimiento se realizará ajuste de esta actividad.   
Por todo lo anterior, el avance de la actividad se verá reflejado en el segundo semestre de la presente vigencia, sin que se presenten retrasos en este periodo, ya que se tenían programadas 2 jornadas de sensibilización para toda la vigencia, según programación de Secretaría General de la Alcaldía Mayor de Bogotá.</t>
  </si>
  <si>
    <t>El profesional del componente de Atención a la Ciudadanía, cada vez que ingresa un nuevo integrante al equipo del Servicio Integral de Atención a la Ciudadanía - SIAC, realiza una inducción que incluye el Manual de atención a la ciudadanía, el procedimiento para el  trámite de requerimientos ciudadanos en la Secretaría Distrital de Integración Social, los canales de interacción, servicios sociales, entre otros; con el propósito de garantizar su conocimiento e implementación en sus puestos de trabajo. Después de realizada la inducción se aplicará un cuestionario para verificar la apropiación de los temas vistos. En caso de identificar vacíos en algunos temas se remiten los resultados con documentos de apoyo para reforzar los contenidos.
Como evidencia se cuenta con actas de reunión y cuestionarios aplicados.</t>
  </si>
  <si>
    <t>Profesional del componente de Atención a la Ciudadanía del Equipo del Servicio Integral de Atención a la Ciudadanía - SIAC</t>
  </si>
  <si>
    <t xml:space="preserve">Durante el periodo reportado, ingresaron 4 personas (2 servidores públicos y 2 contratistas) al equipo SIAC con quienes se adelantaron  tres (3) espacios de inducción en modalidad presencial y virtual (a través de la herramienta Teams).                      
Para el caso de los contratistas su objeto contractual quedó definido de la siguiente manera: "Prestar servicios de apoyo a la gestión para el desarrollo de acciones y actividades requeridas al interior de la entidad encaminadas al cumplimiento de la política pública distrital de servicio a la ciudadanía, y de los lineamientos establecidos por parte del servicio integral de atención a la ciudadanía -SIAC en el marco de la estrategia territorial integral social".
Una vez culminado el proceso de inducción, se realizó la evaluación de apropiación de conocimientos sobre los diferentes temas abordados (Manual de Servicio a la Ciudadanía de la SDIS, Política Pública Distrital de Servicio  a la Ciudadanía, Portafolio de Servicios, entre otros, Resolución 0509 de 2021).
Evidencias: Tres (3) actas de inducción firmadas y cuatro (4) evaluaciones apropiación del conocimiento proceso de inducción cargadas en carpeta virtual. </t>
  </si>
  <si>
    <t>El profesional del componente de Atención a la Ciudadanía anualmente, realiza una jornada de reinducción anualmente dirigida a servidores y contratistas que forman parte del equipo del Servicio Integral de Atención a la Ciudadanía - SIAC, con el fin de fortalecer el servicio de atención a la ciudadanía. Posteriormente se realiza la evaluación de la reinducción para determinar el nivel de apropiación de los conocimientos brindados a los participantes, en el caso de no presentarse un resultado satisfactorio se procede a realizar una retroalimentación con los temas que se requiere fortalecer.
Como evidencia se cuenta con listados de asistencia en formato controlado de la SDIS (FOR-GD-023) o formularios web, la evaluación de apropiación del conocimiento y correos electrónicos con la retroalimentación de la evaluación.</t>
  </si>
  <si>
    <t xml:space="preserve">Anualmente, se realiza jornada de reinducción por parte del equipo del Servicio Integral de Atención a la Ciudadanía - SIAC, dirigida a servidores y contratistas que forman parte del equipo, con el fin de fortalecer el servicio de atención a la ciudadanía. Posteriormente se realizará la evaluación de la reinducción para determinar el nivel de apropiación de los conocimientos brindados a los participantes, en el caso de no presentarse un resultado satisfactorio se procederá a realizar una retroalimentación con los temas que se requiere fortalecer. Como evidencia se cuenta con  listados de asistencia (formato controlado SDIS - o formularios web), evaluación de apropiación del conocimiento y correos electrónicos con la retroalimentación de la evaluación.
</t>
  </si>
  <si>
    <t>1 jornada de reinducción realizada</t>
  </si>
  <si>
    <t xml:space="preserve">La jornada de reinducción dirigida al equipo SIAC se encuentra programada para el mes de mayo 2022; para ello en el mes de abril se definirán los aspectos metodológicos para el desarrollo de la jornada. 
Evidencia: Plan de  sensibilización numeral 3.1.5 Cronograma. </t>
  </si>
  <si>
    <t>El profesional del componente de Atención a la Ciudadanía, realiza anualmente 1 (una) visita de seguimiento y acompañamiento a los responsables de los 23 puntos de atención ubicados en las subdirecciones locales, subdirección ICI, centros de desarrollo comunitario, nivel central y Súper CADE Manitas, con el fin de identificar fortalezas y debilidades en la prestación del servicio de atención a la ciudadanía. Frente a las debilidades identificadas en las visitas, se realiza retroalimentación y se establecen compromisos de mejora a los cuales se les verifica el cumplimiento. 
Como evidencias se cuenta con el cronograma de visitas y actas de visitas.</t>
  </si>
  <si>
    <t>(# de visitas de seguimiento y acompañamiento realizadas acumuladas / # de visitas de seguimiento y acompañamiento programadas acumuladas) * 100
*Se anexa con el mapa, listado de puntos a visitar.</t>
  </si>
  <si>
    <t xml:space="preserve">Dando cumplimiento al cronograma de acompañamiento y seguimiento a puntos SIAC, durante el periodo reportado, se realizaron seis (6) visitas a los puntos SIAC ubicados en Chapinero, Engativá, Teusaquillo,  Mártires, Ciudad Bolívar y SuperCADE Manitas, con el fin de verificar aspectos relacionados con  la adecuada atención ciudadana,  identificación de fortalezas y dificultades en la prestación del servicio, cumplimiento en la implementación del protocolo de atención ciudadana, portafolio de servicios (Manual de servicio a la ciudadanía en la SDIS) y las demás actividades propias del servicio. 
Evidencias: 
*Actas visitas de acompañamiento y seguimiento.
*Cronograma visitas de acompañamiento y seguimiento puntos SIAC.  </t>
  </si>
  <si>
    <t>Aplicar encuestas de percepción sobre la atención brindada por el Servicio Integral de Atención a la Ciudadanía - SIAC</t>
  </si>
  <si>
    <t>Posibilidad que desde el proceso no se promuevan mejoras a los servicios sociales según las necesidades de la ciudadanía afectando la percepción y satisfacción de la ciudadanía frente a los servicios, esto debido a la no socialización de los resultados de las encuestas.</t>
  </si>
  <si>
    <t>El profesional del componente de Fortalecimiento del Servicio trimestralmente solicita a la Oficina Asesora de Comunicaciones - OAC, la publicación en la página web de la entidad (menú Atención ciudadana), el reporte de los resultados de las encuestas de percepción y satisfacción implementadas por los responsables de los puntos de atención SIAC, con el fin de que las diferentes dependencias de la entidad consulten la información y desarrollen acciones de mejora si hay lugar a ello. En caso de no ser publicado se realiza seguimiento a la solicitud hasta que se efectúa la publicación. Adicionalmente, se envía un correo electrónico a los Subdirectores Locales indicando que ya se encuentra publicado el informe con el reporte de los resultados de las encuestas de percepción y satisfacción y luego se hace seguimiento por medio de correo electrónico solicitando a las dependencias den a conocer las acciones que se tomaron frente a las solicitudes que emitieron  los ciudadanos.
Como evidencia se cuenta con las solicitudes de publicación a la OAC, los informes publicados en la página web y los correos electrónicos solicitando las acciones que se tomaron frente a las solicitudes de los ciudadanos, si hay lugar a ello.</t>
  </si>
  <si>
    <t>Durante el período reportado, se envió a la Oficina Asesora de Comunicaciones, la solicitud de publicación del informe de gestión del SIAC, correspondiente al cuarto trimestre de 2021 (el informe de resultados de encuestas de satisfacción y percepción corresponde al anexo 8, del informe de gestión del SIAC). 
Evidencias. Soporte envío de correo de solicitud de publicación del informe de gestión del SIAC remitido a la OAC. Formato controlado, solicitud a la oficina Asesora de Comunicaciones (OAC).  Código: FOR-CE-003. Soporte de correo remitido a Directores y Subdirectores informando la publicación del informe de gestión del SIAC en la página web de la SDIS, además del envío del consolidado de recomendaciones realizadas por la ciudadanía en la encuesta de percepción y satisfacción,  implementada por los responsables de los puntos SIAC, frente a la atención recibida en los diferentes servicios de la entidad.  Formato solicitud remitido a la OAC -soporte envío de correo.</t>
  </si>
  <si>
    <t>Informar y direccionar a la ciudadanía acerca del funcionamiento de los servicios de la entidad o temas de su interés, a través de los canales de interacción dispuestos por la entidad</t>
  </si>
  <si>
    <t>Posibilidad de que la información de los servicios sociales no llegue a tiempo para ser divulgada a la ciudadanía afectando la confianza de la ciudadanía en la gestión institucional y generando desinformación por no contar con la información oportuna, debido a que las subdirecciones técnicas no comunican de manera oportuna los cambios en el funcionamiento de los servicios.</t>
  </si>
  <si>
    <t>El profesional del componente de Atención a la Ciudadanía mensualmente solicita mediante correo electrónico, a los delegados, con copia a los jefes de las dependencias, la información sobre las novedades presentadas en el funcionamiento de los servicios que brinda la entidad. 
En caso de que se evidencie algún cambio en el funcionamiento de los servicios, y este no haya sido reportado por parte de las dependencias, el SIAC solicitará confirmación de actualización de la información.
Como evidencia se cuenta con correo electrónico mensual de recordatorio y los correos electrónicos solicitando confirmación si hay lugar a ello.</t>
  </si>
  <si>
    <t>(# de correos con solicitud de novedades enviados acumulados/ # de correos de novedades programados acumulados) * 100</t>
  </si>
  <si>
    <t>Durante los meses de enero, febrero y marzo de 2022, el equipo SIAC envió solicitud a las dependencias de la SDIS, requiriendo la información relacionada con la prestación de los servicios sociales (en caso de actualización) con el fin de fortalecer permanentemente la ruta de información del SIAC y orientar con precisión y oportunidad a la ciudadanía. 
Evidencias: 
*Soporte 1: Correos de solicitud de información a las direcciones y subdirecciones técnicas (para los meses de enero, febrero y marzo), incluidas sus respuestas. 
Adicionalmente, los responsables de puntos SIAC continúan diariamente solicitando a los referentes de los servicios sociales de las Subdirecciones Locales, información relacionada con: información general de los servicios sociales, directorios de unidades operativas, ofertas de cursos, entre otros; la cual se carga en las carpetas disponibles en SharePoint.  
Evidencias:
*Soporte 2. Pantallazos de información cargada en SharePoint.</t>
  </si>
  <si>
    <t>Preparar y gestionar la liquidación de la nómina, seguridad social y 
parafiscales.</t>
  </si>
  <si>
    <t>Posibilidad que se  pueda generar una liquidación inexacta y/o no  oportuna de salarios,  prestaciones sociales, aportes  parafiscales y viáticos</t>
  </si>
  <si>
    <t>Económica</t>
  </si>
  <si>
    <r>
      <t xml:space="preserve">1.El colaborador designado del área funcional de Nómina de la Subdirección de Gestión y Desarrollo del Talento Humano, realiza mensualmente la pre nómina, en la cual se revisan las novedades aportadas desde el área funcional de Administración de personal. Se realiza una pre nómina por cada nómina oficial generada en el periodo, haciendo un  comparativo con los soportes de  novedades recibidos y verificando su conformidad con base en la normativa vigente. En caso de encontrar inconsistencias, estas se reportan al área funcional de Administración de personal quien tomará las acciones pertinentes, dependiendo del tipo de inconsistencia generada.  En caso de que el colaborador designado no realice la revisión mensual de la Pre nómina, el profesional responsable del área funcional de nómina deberá realizar dicha verificación.
</t>
    </r>
    <r>
      <rPr>
        <sz val="10"/>
        <color rgb="FFFF0000"/>
        <rFont val="Arial"/>
        <family val="2"/>
      </rPr>
      <t xml:space="preserve">
</t>
    </r>
    <r>
      <rPr>
        <sz val="10"/>
        <rFont val="Arial"/>
        <family val="2"/>
      </rPr>
      <t>Como evidencia se cuenta con los formatos de revisión de pre nómina FOR-TH-023 diligenciados y debidamente firmados por el referente de nómina y el técnico.</t>
    </r>
  </si>
  <si>
    <t>1.El colaborador designado del área funcional de Nómina de la Subdirección de Gestión y Desarrollo del Talento Humano, realiza mensualmente la pre nómina, en la cual se revisan las novedades aportadas desde el área funcional de Administración de personal. Se realiza una pre nómina por cada nómina oficial generada en el periodo, haciendo un  comparativo con los soportes de  novedades recibidos y verificando su conformidad con base en la normativa vigente. En caso de encontrar inconsistencias, estas se reportan al área funcional de Administración de personal quien tomará las acciones pertinentes, dependiendo del tipo de inconsistencia generada.  En caso de que el colaborador designado no realice la revisión mensual de la Pre nómina, el profesional responsable del área funcional de nómina deberá realizar dicha verificación.
Como evidencia se cuenta con los formatos de revisión de pre nómina FOR-TH-023 diligenciados y debidamente firmados por el referente de nómina y el técnico.</t>
  </si>
  <si>
    <t>Colaborador designado del área funcional de Nómina de la Subdirección de Gestión y Desarrollo de Talento Humano</t>
  </si>
  <si>
    <t>(Número de Formatos de Revisión de Pre nómina FOR-TH-023 diligenciados en el periodo/Número total de nóminas generadas en el periodo)*100</t>
  </si>
  <si>
    <t>Se realizaron mensualmente las pre nóminas, de acuerdo con el número total de nóminas oficiales generadas en el trimestre, así: 
1. En el mes de enero se elaboraron tres (3) nóminas: nómina normal del mes y dos nóminas adicionales acumuladas en diciembre de 2021, pero canceladas en enero 2022
2. En febrero se elaboraron dos (2) nóminas: nómina normal del mes y una (1) nómina adicional.
3. En marzo se elaboraron dos (2) nóminas: nómina normal y una (1) nómina adicional
Como evidencia se anexan siete (7) formatos FOR-TH-023 "Revisión Prenómina" diligenciados, para el trimestre enero a marzo de 2022, correspondientes a siete (7) nóminas generadas en el periodo.</t>
  </si>
  <si>
    <t>18/04/2022
No se generan observaciones frente al periodo reportado. 
Se sugiere que en adelante los formatos de revisión prenomina contengan la firma y no tan solo el nombre de quienes realizaron la revisión y validación de las nóminas generadas en el periodo.</t>
  </si>
  <si>
    <t>Gestionar las diferentes situaciones administrativas derivadas de la vinculación, permanencia y desvinculación del talento humano".</t>
  </si>
  <si>
    <t>Debido a que no se sigan los lineamientos, procedimientos e instructivos establecidos en el proceso de gestión documental, relacionados con las historias laborales</t>
  </si>
  <si>
    <t xml:space="preserve">Posibilidad que se pueda presentar la pérdida,  desactualización y filtración de información confidencial y reservada de la historia laboral de los servidores de la Entidad </t>
  </si>
  <si>
    <t>1.El colaborador del área funcional de Administración de Personal, designado por el (la) Subdirector(a) de Gestión y Desarrollo del Talento Humano, realizará cuatro revisiones durante la vigencia, de los préstamos realizados y registrados en el formato préstamo, consulta documental - Historias Laborales  (FOR-GD-012) y los comparará con la información de la comunicación oficial que contiene la relación  personas autorizadas para acceder a las mismas, dicha comparación será registrada en un acta, con el fin de realizar la validación de las personas que tuvieron acceso a las Historias Laborales y garantizar la integridad de los documentos. 
En caso de encontrar anomalías en las validaciones realizadas, se remitirá comunicación al responsable del archivo solicitando los respectivos correctivos a que haya lugar.
Como evidencia se cuenta con un acta de la revisión realizada y en caso de inconsistencia se adjuntará una comunicación al colaborador designado del archivo de gestión, por cada revisión realizada.</t>
  </si>
  <si>
    <t>Colaborador designado del área funcional de Administración de Personal por el (la) Subdirector(a) de Gestión y Desarrollo de Talento Humano</t>
  </si>
  <si>
    <t>(Número de Validaciones realizadas /4 Validaciones programadas)100</t>
  </si>
  <si>
    <t>Durante el primer trimestre de 2022 se revisaron los formatos préstamo y consulta documental – Historial Laborales (FOR GD-012), de los meses de enero, febrero y marzo, en los cuales se evidenció el registro correcto de la información tanto de consulta, como de préstamos de Historias Labores, como lo establece el procedimiento. Las consultas y/o préstamos, fueron realizados a personas autorizadas por la Subdirectora de Gestión y Desarrollo de Talento Humano.
Como evidencia se anexa un Acta de la revisión realizada.</t>
  </si>
  <si>
    <t xml:space="preserve">18/04/2022
No se generan observaciones ni sugerencias frente al periodo reportado. 
</t>
  </si>
  <si>
    <t>Hacer seguimiento y evaluación a la implementación y desarrollo de los planes y programas del proceso</t>
  </si>
  <si>
    <t>Debido a la falta de divulgación por parte de la SDGTH y/o bajo interés de los colaboradores sobre las actividades programadas en los Planes de la Subdirección</t>
  </si>
  <si>
    <t>Posibilidad que se pueda registrar una baja participación de los colaboradores de la SDIS en las actividades programadas en los Planes y Programas de la SGDTH para la vigencia</t>
  </si>
  <si>
    <t>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</si>
  <si>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</si>
  <si>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Colaborador designado de la Subdirección de Gestión y Desarrollo de Talento Humano</t>
  </si>
  <si>
    <t>Durante el primer trimestre de 2022 se realizó el diseño y divulgación masiva vía mailing por Comunicación Interna el 10 de marzo de 2022, de un (1) boletín digital, donde se consolidaron las actividades que se ejecutarían en el mes de marzo de 2022, informando el nombre de la actividad, modalidad de ejecución, beneficiarios y beneficiarias (funcionarios(as) y/o contratistas), link de conexión o inscripción según corresponda.
El boletín consolidó la información correspondiente a las áreas funcionales de Bienestar Social e Incentivos, Seguridad y Salud en el Trabajo y Capacitación y los planes que desde su competencia se ejecutan en el marco de promover e incentivar la participación de los colaboradores y colaboradoras de la SDIS aportando a su bienestar laboral integral.
Con relación al  área(s) que no presenten programación de actividades para el mes a reportar, se incluirán los resultados de las acciones implementadas tipo noticia o informativo.
Como evidencia se adjunta un (1) Boletín en PDF correspondiente a marzo/2022</t>
  </si>
  <si>
    <t>Posibilidad que no se realice la afiliación o desafiliación oportuna de un servidor al Sistema General de Seguridad Social en Salud - SGSSS</t>
  </si>
  <si>
    <t>1. El colaborador designado por el(la) Subdirector(a) de Gestión y Desarrollo de Talento Humano, una vez al mes verifica  el listado de personas posesionadas y/o desvinculadas enviado desde el área funcional de Administración de Personal, para determinar que  las personas hayan sido afiliadas y/o desafiliadas a la EPS, AFP y CCF según corresponda, de igual manera se debe adelantar una revisión específica frente a la afiliación a la Caja de Compensación Familiar de los Servidores Públicos que se encuentran en periodo de prueba y que vienen del nivel central de la administración distrital.
En caso  que se detecte que no se realizó la  afiliación y/o desafiliación, se realiza el envío de correo electrónico del listado de personal activo  a cada una de las empresas administradoras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</si>
  <si>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(No de verificaciones realizadas a la afiliación o desvinculación a la EPS y AFP / 11 verificaciones programadas) * 100</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</si>
  <si>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marzo/2022</t>
  </si>
  <si>
    <t>18/04/2022
Ajustar el dato cuantitativo reportado toda vez que como se soporta con la evidencia fueron realizadas 2 verificaciones de las 11 programadas, lo cual corresponde al 18% de avance.
Se sugiere ajustar la evidencia de manera que contenga el resultado de la verificación realizada por el área de nómina.
20/04/2022
No se generan observaciones ni recomendaciones adicionales frente al periodo reportado.</t>
  </si>
  <si>
    <t>2. El colaborador designado por el(la) Subdirector(a) de Gestión y Desarrollo de Talento Humano, recibe el listado de las personas que se van a posesionar, por parte del área funcional de Administración de personal y se realiza la afiliación a la ARL el día antes a la posesión.  
En caso de que no se realice la afiliación no podría posesionarse en el cargo.  
En caso  que se detecte que no se realizó la  afiliación y/o desafiliación, se realiza el envío de correo electrónico del listado de personal activo a la empresa administradora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</si>
  <si>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(No de verificaciones realizadas a la afiliación o desvinculación a la ARL / 11 verificaciones programadas) * 100</t>
  </si>
  <si>
    <t>Mensualmente el responsable en el área de nómina, verifica el listado de personas posesionadas y/o desvinculadas, de 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marzo/2022</t>
  </si>
  <si>
    <t>18/04/2022
Ajustar el dato cuantitativo reportado toda vez que como se soporta con la evidencia fueron realizadas 2 verificaciones de las 11 programadas, lo cual corresponde al 18% de avance.
Se sugiere ajustar la evidencia de manera que contenga el resultado de la verificación realizada por el área de nómina.
20/04/2022
No se generan observaciones ni recomendaciones adicionales frente al periodo reportado.</t>
  </si>
  <si>
    <t>Gestionar la continuidad del negocio mediante el soporte y mantenimiento  de las Tecnologías de la Información y las Comunicaciones, acogiendo las mejores prácticas de TIC, los lineamientos y directrices internos y la normativa vigente con el fin de coadyuvar el cumplimiento de objeticos y requerimientos institucionales asociados a los sistemas de información.</t>
  </si>
  <si>
    <t>Gestionar los cambios, incidentes y problemas asociados a los servicios de las tecnologías de la información.</t>
  </si>
  <si>
    <t>R-SMT-001</t>
  </si>
  <si>
    <t>Posibilidad de que existan deficiencias en la gestión de los incidentes o requerimientos tecnológicos.</t>
  </si>
  <si>
    <t>Fallas tecnológicas</t>
  </si>
  <si>
    <t>El líder de infraestructura presenta el primer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99%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</si>
  <si>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19/04/2021 No se generan observaciones respecto a los avances y evidencias presentados en el monitoreo al riesgo de gestión.</t>
  </si>
  <si>
    <t>Líder de mesa de servicios</t>
  </si>
  <si>
    <t>El líder de mesa de servicios presenta el primer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</si>
  <si>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 xml:space="preserve">Gestión contractual </t>
  </si>
  <si>
    <t>El proceso de Gestión contractual adelanta las actividades de contratación requeridas por la entidad previstas en el plan de adquisiciones, que permitan contar con bienes, servicios y obras de manera efectiva, oportuna y cumpliendo la normatividad vigente de cada modalidad contractual, para  el cumplimiento de la misión de la entidad.</t>
  </si>
  <si>
    <t>Formular plan acción institucional del proceso</t>
  </si>
  <si>
    <t xml:space="preserve">Demoras por parte de las dependencias de la entidad para iniciar el trámite a la liquidación de contratos o convenios </t>
  </si>
  <si>
    <t>Posibilidad de incumplimiento de los términos legales o pactados para la liquidación de los contratos o convenios de la entidad, debido a que las dependencias no inician a tiempo la gestión para liquidar los contrato y/o convenios en los tiempos estipulados o establecidos en cada uno de ellos</t>
  </si>
  <si>
    <r>
      <t>El líder del equipo de liquidaciones de la Subdirección de Contratación, remite al inicio de cada mes alertas a los supervisores de contratos a través de correo electrónico, con el fin</t>
    </r>
    <r>
      <rPr>
        <b/>
        <sz val="10"/>
        <rFont val="Arial"/>
        <family val="2"/>
      </rPr>
      <t xml:space="preserve"> </t>
    </r>
    <r>
      <rPr>
        <sz val="10"/>
        <rFont val="Arial"/>
        <family val="2"/>
      </rPr>
      <t>de recordar la obligación de tramitar la liquidación dentro de los términos establecidos. 
En caso que se identifique alguna demora de los supervisores se envían memorandos a los ordenadores de gasto. 
Como evidencia de esta actividad queda los correos remitidos.</t>
    </r>
  </si>
  <si>
    <t xml:space="preserve"> (No. de alertas de liquidaciones remitidas en el periodo / No. de alertas de liquidaciones programadas en el período) * 100</t>
  </si>
  <si>
    <t>El grupo de liquidaciones envía tres correos y memorandos de alertas mensuales dirigidos a los ordenadores del gasto y a los supervisores de la sede central y de las localidades, se les alerta a que presenten las liquidaciones de los contratos que supervisan dentro del termino estipulado en los respectivos contratos. Con estas acciones se busca liberar, pagar y recuperar recursos como evitar que la entidad pierda competencia para liquidar. Se anexa soportes de los correos enviados.</t>
  </si>
  <si>
    <t>20/04/2022 Se tiene la siguiente observación: por favor especificar las alertas que fueron remitidas en el periodo y cuantas alertas fueron programadas en el período.
20/04/2022 No se generan ninguna otra observación o recomendación respecto a los avances y evidencias presentados en el monitoreo al riesgo de gestión.</t>
  </si>
  <si>
    <t>Identificar los lineamientos y requisitos legales a utilizar según los procesos contractuales que se manejen en la entidad</t>
  </si>
  <si>
    <t xml:space="preserve">Deficiencia en el cargue de la información derivada de la ejecución del proceso contractual, durante el ejercicio de la supervisión y/o interventoría </t>
  </si>
  <si>
    <t>Posibilidad de ejercer una indebida supervisión en los contratos o convenios, debido a que las áreas técnicas no realizan el cargue de la información contractual en cada uno de los expedientes que soportan la ejecución de los procesos de la entidad</t>
  </si>
  <si>
    <t xml:space="preserve">El líder del proceso de Gestión Contractual socializa semestralmente con los diferentes supervisores o apoyos a la supervisiones,  las directrices y lineamientos oficiales y vigentes referente a la contratación institucional, documentación de los expedientes, así como los posibles incumplimientos cuando a ello hubiere lugar, según lo evidenciado en la supervisión, con el propósito de se realice un adecuado cargue de información contractual.
En caso de no poder hacer la socialización se enviará memorando con los documentos a cargar en la supervisión contractual.
Como evidencia se cuenta con registro de las socializaciones realizadas (presentaciones, actas, listados de asistencias, entre otras) o memorando remitidos. </t>
  </si>
  <si>
    <t xml:space="preserve">El líder del proceso de Gestión Contractual socializa semestralmente con los diferentes supervisores o apoyos a la supervisiones, las directrices y lineamientos oficiales y vigentes referente a la contratación institucional, documentación de los expedientes, así como los posibles incumplimientos cuando a ello hubiere lugar, según lo evidenciado en la supervisión, con el propósito que se realice un adecuado cargue de información contractual.
En caso de no poder hacer la socialización se enviará memorando con los documentos a cargar en la supervisión contractual.
Como evidencia se cuenta con registro de las socializaciones realizadas (presentaciones, actas, listados de asistencias, entre otras) o memorando remitidos. </t>
  </si>
  <si>
    <t>(Número de socializaciones ejecutadas en el periodo / Número de socializaciones programadas en el periodo)*100</t>
  </si>
  <si>
    <t>La Subdirección de Contratación en articulación con la Dirección Poblacional, realizo la socialización de Buenas Prácticas de Supervisión a persona jurídica. Esta se llevo a cabo el día 24 de marzo y contó con la participación de 67 colaboradores de la Dirección Poblacional.</t>
  </si>
  <si>
    <t>20/04/2022 No se generan observaciones o recomendaciones respecto a los avances y evidencias presentados en el monitoreo al riesgo de gestión.</t>
  </si>
  <si>
    <t>Posibilidad de no incluir los riesgos de los procesos contractuales en la matriz de riesgos previsibles inherentes a la compra o contratación de bienes y/o servicios de supervisión, ya que estos pueden generar efectos adversos y de distinta magnitud en el logro de los objetivos del proceso contractual</t>
  </si>
  <si>
    <t>Cada vez que las dependencias inician un proceso de contratación, remiten la solicitud del aval de la respectiva matriz de riesgos previsibles inherentes a la compra o contratación de bienes y/o servicios, a los profesionales designados en la Subdirección de Contratación de acuerdo con lo definido en el "Procedimiento Administración de riesgos previsibles inherentes a la compra o contratación de bienes o servicios (PCD-GEC-007)", quienes revisan y avalan que los ordenadores de gasto hayan realizado un análisis de los posibles eventos que se puedan presentar en desarrollo de las actividades contratadas, con el propósito de identificar riesgos inherentes a la contratación y realizar el buen ejercicio de la supervisión.
En caso que las áreas radiquen un proceso sin la matriz de riesgos avalada, se procede con la devolución de la misma para que se surta con este trámite.
Como evidencia se cuenta con los correos electrónicos de aval y una matriz de consolidado trimestral con la relación de solicitudes y avales generados.</t>
  </si>
  <si>
    <t>Profesional designado en la Subdirección de Contratación</t>
  </si>
  <si>
    <r>
      <t xml:space="preserve">
</t>
    </r>
    <r>
      <rPr>
        <sz val="10"/>
        <color theme="1"/>
        <rFont val="Arial"/>
        <family val="2"/>
      </rPr>
      <t>(N° de matrices avaladas en el periodo / N° de solicitudes de matrices recibidas</t>
    </r>
    <r>
      <rPr>
        <sz val="10"/>
        <rFont val="Arial"/>
        <family val="2"/>
      </rPr>
      <t xml:space="preserve"> en el periodo) *100%
</t>
    </r>
    <r>
      <rPr>
        <sz val="10"/>
        <color theme="1"/>
        <rFont val="Arial"/>
        <family val="2"/>
      </rPr>
      <t>Nota: debido a que la actividad se ejecuta a demanda, la meta para cada trimestre es del 100%</t>
    </r>
    <r>
      <rPr>
        <sz val="10"/>
        <color rgb="FF7030A0"/>
        <rFont val="Arial"/>
        <family val="2"/>
      </rPr>
      <t>.</t>
    </r>
  </si>
  <si>
    <t>La Subdirección de contratación en el primer trimestre realizó el  aval de dos matrices de riesgo de servicios especializados,  de acuerdo con la radicado por la Subdirección administrativa y financiera.</t>
  </si>
  <si>
    <t xml:space="preserve">Gestionar las acciones presupuestales, financieras y contables, garantizando el suministro de bienes y servicios necesarios para dar cumplimiento al objeto social de la entidad. </t>
  </si>
  <si>
    <t>Realizar los tramites relacionados con los certificados de disponibilidad y registro presupuestal</t>
  </si>
  <si>
    <t>Incorporación de manera individual o masiva de las transacciones presupuestales en dos sistemas de información (Secretaría Distrital de Integración Social - Secretaría Distrital de Hacienda).</t>
  </si>
  <si>
    <t>Posibilidad de afectación incorrecta del presupuesto de la SDIS por un mal registro o ausencia de registro de las transacciones presupuestales en los diferentes sistemas de información, generando diferencia en la información presupuestal reportada.</t>
  </si>
  <si>
    <r>
      <t>Cuando se requiere realizar un cargue masivo de información de CDP´s y CRP´s en el sistema SEVEN debido a la demanda de información a registrar, el profesional del grupo de presupuesto</t>
    </r>
    <r>
      <rPr>
        <sz val="10"/>
        <color theme="4"/>
        <rFont val="Arial"/>
        <family val="2"/>
      </rPr>
      <t xml:space="preserve"> </t>
    </r>
    <r>
      <rPr>
        <sz val="10"/>
        <rFont val="Arial"/>
        <family val="2"/>
      </rPr>
      <t>designado por el Subdirector Administrativo y Financiero, descarga reportes de CDP´s y CRP´s del sistema BogDATA y reportes de solicitudes de CDP´s y de CRP´s del sistema SEVEN, además de verificar la información de los documentos (CDP´s: se valida N° radicado, valor, proyecto, concepto de gasto y fuente de financiación y para los CRP´s: valor, concepto de gasto y fuente de financiación) con el propósito de identificar posibles errores. En caso que se identifiquen errores, se realiza la corrección inmediata con el fin de tener la misma información presupuestal en los aplicativos BogDATA y SEVEN.
Como evidencia se cuenta con los reportes de BogDATA y SEVEN, el archivo en excel final para cargue masivo en SEVEN, y el archivo en excel (el cual es diligenciado en el drive) con la trazabilidad de las correcciones.</t>
    </r>
  </si>
  <si>
    <t>Profesional del grupo de presupuesto designado por el Subdirector Administrativo y Financiero</t>
  </si>
  <si>
    <t>Para el 1er trimestre el área de presupuesto ha realizado 33 cargues de CDPS masivos, que corresponden a 21 en el mes de enero, 5 en el mes de febrero y 7  para el mes de marzo, los cuales fueron validados en los aplicativos de BogData y Seven, verificando que la información haya quedado incorporada en su totalidad en las herramientas financieras.</t>
  </si>
  <si>
    <t>Registro incorrecto o ausencia de registro de las transacciones presupuestales en los diferentes sistemas de información.</t>
  </si>
  <si>
    <t>Diariamente, el profesional del grupo de financiera designado por el Subdirector Administrativo y Financiero confronta la información cargada en los aplicativos SEVEN y BogDATA con la documentación de CDP´s y CRP´s (solicitudes, CDP´s y CRP´s del sistema BogDATA, documentación contractual) con el propósito de identificar posibles errores. En caso que se identifiquen errores, se realiza la corrección inmediata con el fin de tener la misma información presupuestal en los aplicativos BogDATA y SEVEN. 
Como evidencia se cuenta con un archivo en excel (el cual es diligenciado en el drive) donde se registra la trazabilidad de los resultados de las revisiones de cada día.</t>
  </si>
  <si>
    <t>Profesional del grupo de financiera designado por el Subdirector Administrativo y Financiero</t>
  </si>
  <si>
    <t>Para el 1er trimestre el área de presupuesto tramitó 8.184 documentos (CDPS y CRPS), discriminados así: en el mes de enero 3.261, febrero 2.493 y marzo 2.430, los cuales fueron revisados en su totalidad y cuyos resultados se encuentran en las evidencias adjuntas.</t>
  </si>
  <si>
    <t>Mensualmente, el profesional del grupo de Financiera designado por el Subdirector Administrativo y Financiero, realiza conciliación entre los sistemas de información SEVEN y BOGDATA, con el fin de identificar diferencias presupuestales. En caso que se encuentren diferencias se realiza la corrección en el aplicativo a que haya lugar. 
Como evidencia se cuenta con un archivo en excel donde se registran las conciliaciones realizadas y los resultados de estas.</t>
  </si>
  <si>
    <t>Para el 1er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t>
  </si>
  <si>
    <t>Conciliar saldos de estados financieros con las áreas generadoras de información</t>
  </si>
  <si>
    <t xml:space="preserve">Posibilidad de presentación de Estados Financieros de la entidad no razonables y/o inoportunos debido al registro incorrecto o ausencia de registro de los hechos económicos, transacciones y operaciones en los estados financieros, generando así información errada frente a los hechos reales de la entidad. </t>
  </si>
  <si>
    <r>
      <t>El(la) contador(a) de la SDIS</t>
    </r>
    <r>
      <rPr>
        <strike/>
        <sz val="10"/>
        <rFont val="Arial"/>
        <family val="2"/>
      </rPr>
      <t xml:space="preserve"> </t>
    </r>
    <r>
      <rPr>
        <sz val="10"/>
        <rFont val="Arial"/>
        <family val="2"/>
      </rPr>
      <t xml:space="preserve"> mensualmente lidera la realización de las conciliaciones de información reportada por las dependencias de la entidad frente a los registros contables, con el propósito de identificar similitudes, inconsistencias y/o diferencias para unificar la información entre las áreas. En caso de encontrarse diferencias y con base en los soportes se realizan los ajustes en los estados financieros o en los reportes de las áreas generadoras de información contable. 
Como evidencia queda el registro de las conciliaciones suscritas por las partes en un archivo de excel. </t>
    </r>
  </si>
  <si>
    <t xml:space="preserve">
Contador(a) de la SDIS</t>
  </si>
  <si>
    <t xml:space="preserve">Para el 1er trimestre el área de contabilidad ha programado la elaboración de 38 conciliaciones de las cuales se logró efectuar 35 debido a que: 
- Las 3 restantes no fue posible realizarlas teniendo en cuenta que las áreas generadoras  no realizaron el correspondiente reporte. 
Es por ello que desde la Asesoría de recursos Financieros se envía mensualmente de manera personalizada (subdirector área responsable) correo recordatorio de la información que deben reportar y sus respectivos plazos. </t>
  </si>
  <si>
    <t>Definir los lineamientos y atender las necesidades de intervención de infraestructura a través de las modalidades de  construcción, modificación, ampliación, reforzamiento estructural  y/o mantenimiento de los equipamientos o predios administrados por la Secretaría Distrital de Integración Social, para la prestación de los servicios sociales.</t>
  </si>
  <si>
    <t>Formular plan acción institucional del proceso y proyecto de inversión</t>
  </si>
  <si>
    <t>Posible incumplimiento en la ejecución de reservas constituidas para la vigencia.</t>
  </si>
  <si>
    <t>Posibilidad de afectación económica del proyecto de inversión, debido al castigo presupuestal por incumplimiento de la ejecución de las reservas constituidas en la vigencia fiscal y aumento de los pasivos exigibles con respecto al periodo fiscal inmediatamente anterior.</t>
  </si>
  <si>
    <t>La coordinación del área administrativa y financiera de la Subdirección de Plantas Físicas elabora y presenta bimestralmente el estado de la ejecución presupuestal del proyecto de inversión a cargo. Este informe debe ser socializado en reunión de coordinadores de la Subdirección, con el fin de que se analice y tomen decisiones que permitan generar acciones que minimicen la posibilidad de no ejecución de las reservas constituidas y aumentar los pasivos exigibles con respecto a los constituidos en la vigencia inmediatamente anterior. Las fuentes de información utilizadas son los reportes del sistema financiero de la entidad.
En caso de no socializar el informe en el periodo por no presentarse reuniones, se socializará en la siguiente reunión de coordinadores de la Subdirección, dejando como evidencia el acta de reunión o presentación de información.</t>
  </si>
  <si>
    <t>Coordinación Administrativa y Financiera de la Subdirección de Plantas Físicas</t>
  </si>
  <si>
    <t xml:space="preserve">La Subdirección de Plantas Físicas, programó y ejecutó una reunión de presentación del informe de avance físico y presupuestal del primer bimestre del año 2022 (enero - febrero) a través de reunión realizada a la Dirección Corporativa con el subdirector y los coordinadores de la Subdirección de Plantas Físicas, así como también se elaboró informe de gestión del proyecto con corte del mes de enero de 2022.
Evidencias:
Informe con corte 11 de febrero en documento power point.
Informe de gestión del proyecto de inversión en enero 2022.
Convocatoria presentación metas del proyecto 7565 _ Febrero 2022
</t>
  </si>
  <si>
    <t>11/04/2022 Se recomienda verificar el avance y evidencias reportadas, ya que según la actividad de control los informes se presentan bimestralmente (cada 2 meses), así mismo, se esta presentando una gestión que se realizó posterior al trimestre de monitoreo (1/01 a 31/03).
20/04/2022 Se recalca la recomendación de presentar avances y evidencias que se realicen dentro del tiempo de monitoreo (31/03/2022). Adicionalmente, se recomienda verificar la actividad de control establecida, ya que se indica que se deben elaborar y presentar bimestralmente el estado de la ejecución presupuestal del proyecto de inversión y este debe ser socializado en reunión de coordinadores de la Subdirección, pero se adjuntan como evidencia soportes trimestrales y de la gestión realizada en la vigencia 2021. Dado lo anterior se recomienda verificar el nivel de avance reportado.
21/04/2022 No se generan observaciones o recomendaciones respecto a los avances y evidencias presentados en el monitoreo al riesgo de gestión.</t>
  </si>
  <si>
    <t>Realizar la priorización y programación de las intervenciones de mantenimiento, que requieran los equipamientos administrados por la SDIS.</t>
  </si>
  <si>
    <t>Recursos insuficientes para la realización de mantenimiento preventivos y correctivos a los equipamientos administrados por la SDIS.</t>
  </si>
  <si>
    <t>Posibilidad de afectación económica y reputacional por el incumplimiento de los estándares de infraestructura, debido a baja asignación de recursos para la intervención en modalidad de mantenimiento preventivo y correctivo de los equipamientos administrados por la SDIS.</t>
  </si>
  <si>
    <t>La coordinación del área de optimización de infraestructura/mantenimiento de la Subdirección de Plantas Físicas adelanta la priorización de intervenciones de mantenimiento para las unidades operativas administradas por la SDIS según necesidad presentada por las áreas misionales o técnicas de la Entidad y los recursos asignados para cada vigencia. Para organizar las intervenciones, elabora un cronograma con el fin de no generar afectaciones en la prestación del servicio en la unidad operativa a intervenir, ésta actividad se realiza hasta cubrir todas las unidades operativas.
Evidencia: un cronograma.
En caso de presentarse desviaciones o incumplimientos para la realización de intervenciones se debe realizar la actualización de dicho cronograma e informar a la Subdirección Local de la unidad operativa a través de correo electrónico de la nueva fecha de intervención, dejando como evidencia cronograma ajustado y/o correo electrónico enviado.</t>
  </si>
  <si>
    <t>Coordinación de Optimización de Infraestructura de la Subdirección de Plantas Físicas</t>
  </si>
  <si>
    <t>1 cronograma</t>
  </si>
  <si>
    <t>Se elaboró cronograma de intervenciones para las unidades operativas priorizadas en la atención de mantenimiento de infraestructura para el primer trimestre del año 2022.
Evidencia:
Cronograma de mantenimiento primer trimestre del año 2022.</t>
  </si>
  <si>
    <t>11/04/2022 Se recomienda diligenciar completamente los formatos relacionados (firmas).
20/04/2022 No se generan observaciones o recomendaciones respecto a los avances y evidencias presentados en el monitoreo al riesgo de gestión.</t>
  </si>
  <si>
    <t>Realizar la verificación del cumplimiento de los lineamientos ambientales en cada unidad operativa bajo el plan de intervención ambiental.</t>
  </si>
  <si>
    <t>Falta de conocimiento y apropiación en la gestión y manejo de los residuos aprovechables en la SDIS.</t>
  </si>
  <si>
    <t>Posibilidad de que no se reciclen los residuos aprovechables en el desarrollo misional de la entidad por la mala disposición de los mismos en los contenedores dispuestos para la separación en la fuente.</t>
  </si>
  <si>
    <t xml:space="preserve">1. Anualmente, los gestores ambientales y referentes ambientales técnicos, realizan seguimiento a la implementación del Plan de acción interno para el aprovechamiento eficiente de los residuos sólidos - PAIPAERS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y lista de asistencia de intervención. </t>
  </si>
  <si>
    <t>(Número de unidades operativas con seguimiento a la implementación del PAIPAERS bajo intervención ambiental / Número de unidades operativas de la entidad programadas por año) * 100</t>
  </si>
  <si>
    <t>100% de unidades operativas intervenidas de acuerdo con la programación por año</t>
  </si>
  <si>
    <t>31/02/2022</t>
  </si>
  <si>
    <t>Se remite las 184 actas de intervención ambiental con sus respectivas listas de asistencia de las 727 programadas en el 2022, donde se puede evidenciar el seguimiento al cumplimiento e implementación del PAIPAERS. Estas intervenciones se adelantaron de la siguiente manera: 64 unidades operativas visitadas en el mes de febrero y 120 en el mes de marzo.</t>
  </si>
  <si>
    <t>22/04/2022. No se generan observaciones por parte de la segunda línea de defensa, respecto a los avances y evidencias presentados en el monitoreo al riesgo de gestión.</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</si>
  <si>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aprovechables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</si>
  <si>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(Número de contratos con cláusulas ambientales / Número de contratos remitidos al área de gestión ambiental) * 100</t>
  </si>
  <si>
    <t>100% de contratos con cláusulas ambientales remitidos al área ambiental</t>
  </si>
  <si>
    <t>Se remite la matriz de inclusión de cláusulas ambientales del primer trimestre del año, donde se informa por mes las cláusulas incluidas en los 13 procesos precontractuales, de conformidad con las 13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aprovechables en los diferentes procesos precontractuales.
Es importante resaltar que a la fecha de corte se dio respuesta al 100% de solicitudes de inclusión de cláusulas ambientales.</t>
  </si>
  <si>
    <t>No se remiten al equipo de gestión ambiental las solicitudes de inclusión de cláusulas ambientales.</t>
  </si>
  <si>
    <t>Posibilidad de que se aumente la generación de residuos no aprovechables en el desarrollo misional de la entidad por la no inclusión e implementación de cláusulas ambientales.</t>
  </si>
  <si>
    <t>20% - Leve</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</si>
  <si>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la sustitución, cambio y/o uso de material reciclable por no aprovechable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</si>
  <si>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100% de contratos con cláusulas ambientales, remitidos al área ambiental</t>
  </si>
  <si>
    <t>Se remite la matriz de inclusión de cláusulas ambientales del primer trimestre del año, donde se informa por mes las cláusulas incluidas en los 13 procesos precontractuales, de conformidad con las 13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la sustitución, cambio y/o uso de material reciclable por no aprovechable en los diferentes procesos precontractuales.
Es importante resaltar que a la fecha de corte se dio respuesta al 100% de solicitudes de inclusión de cláusulas ambientales.</t>
  </si>
  <si>
    <t>2. Anualmente la líder del programa de consumo sostenible informa a las dependencia de la entidad a través de un mecanismo de comunicación, las directrices para la inclusión e implementación de cláusulas ambientales relacionadas con la potencialización del uso de materiales aprovechables. Como evidencia se cuenta con el registro de la comunicación envidada.
En caso de que no se remita la comunicación, se generan recordatorios de la inclusión de cláusulas en la reuniones de mesas ambientales.</t>
  </si>
  <si>
    <t>2. Anualmente la líder del programa de consumo sostenible informa a las dependencias de la entidad, a través de un mecanismo de comunicación, las directrices para la inclusión e implementación de cláusulas ambientales relacionadas con la potencialización del uso de materiales aprovechables. Como evidencia se cuenta con el registro de la comunicación envidada.
En caso de que no se remita la comunicación, se generan recordatorios de la inclusión de cláusulas en la reuniones de mesas ambientales.</t>
  </si>
  <si>
    <t>Comunicación enviada</t>
  </si>
  <si>
    <t>Una (1) comunicación enviada</t>
  </si>
  <si>
    <t>Se remite el memorando interno por el cual desde la Dirección Corporativa se comunica a las diferentes dependencias el proceso para la inclusión de obligaciones ambientales bajo la implementación del manual de compras verdes.
Es importante resaltar que se estableció como mecanismo de comunicación para la vigencia, el envío de tres productos: un memorando, una pieza informativa por correo masivo y el envío de un video.</t>
  </si>
  <si>
    <t>Falta de conocimiento y apropiación en la gestión y manejo de los residuos peligrosos, hospitalarios, especiales (colchones, llantas y/o escombros) en la SDIS.</t>
  </si>
  <si>
    <t>Posibilidad de que se lleve a cabo una inadecuada disposición de los residuos peligrosos, hospitalarios, especiales (colchones, llantas y/o escombros) por la no implementación de los lineamientos ambientales institucionales.</t>
  </si>
  <si>
    <t xml:space="preserve">1. Anualmente, los gestores ambientales y referentes ambientales técnicos, realizan seguimiento a la implementación del Plan de gestión integral de residuos peligrosos - PGIRP, Plan de gestión integral de residuos hospitalarios y similares - PGIRH, la generación y manejo de residuos especiales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y lista de asistencia de intervención. </t>
  </si>
  <si>
    <t>(Número de unidades operativas con seguimiento a la implementación del PGIRP, PGIRH y residuos especiales bajo intervención ambiental / Número de unidades operativas de la entidad programadas por año) * 100</t>
  </si>
  <si>
    <t>Se remite las 184 actas de intervención ambiental con sus respectivas listas de asistencia de las 727 programadas en el 2022, donde se puede evidenciar el seguimiento al cumplimiento e implementación del Plan de gestión integral de residuos peligrosos -PGIRP, Plan de gestión integral de residuos hospitalarios y similares -PGIRH, la generación y manejo de residuos especiales. Estas intervenciones se adelantaron de la siguiente manera: 64 unidades operativas visitadas en el mes de febrero y 120 en el mes de marzo.</t>
  </si>
  <si>
    <t>2.Cada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hospitalarios, peligrosos y especiales a los contratos que les aplique. Como evidencia queda el correo electrónico con la trazabilidad de la solicitud y respuesta. 
En caso que no se realice la inclusión de las cláusulas ambientales, el área solicitante reitera la solicitud hasta que el responsable del área de gestión ambiental genere la respuesta.</t>
  </si>
  <si>
    <t>(Número de contratos con cláusulas ambientales / Número de contratos remitidos al área de gestión ambiental que aplique) * 100</t>
  </si>
  <si>
    <t>100% de contratos con cláusulas ambientales, remitidos al área ambiental que aplique</t>
  </si>
  <si>
    <t>Se remite la matriz de inclusión de cláusulas ambientales del primer trimestre del año, donde se informa por mes las cláusulas incluidas a los 10 procesos precontractuales, de conformidad con las 10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hospitalarios, peligrosos y especiales en los diferentes procesos precontractuales.
Es importante resaltar que a la fecha de corte se dio respuesta al 100% de solicitudes de inclusión de cláusulas ambientales.</t>
  </si>
  <si>
    <t>3. Semestralmente el líder del programa de Gestión Integral Residuos del área ambiental realiza un seguimiento a la implementación del instructivo RCD y del instructivo de manejo y disposición de colchones y colchonetas, con el propósito de valorar la implementación y gestión integral de estos residuos al interior de la entidad. Como evidencia se tiene dos matrices en Excel consolidando la información de implementación. En caso de que no se realice el seguimiento, se adelantará la verificación del cumplimento bajo las herramienta Storm User y aplicativo web de la Secretaría Distrital de Ambiente.</t>
  </si>
  <si>
    <t>Líder del programa de Gestión Integral Residuos del PIGA.</t>
  </si>
  <si>
    <t>Dos (2) seguimientos realizados</t>
  </si>
  <si>
    <t>Las matrices del primer seguimiento de la implementación a la gestión, manejo y disposición de colchones y colchonetas y al Instructivos de RCD, se tienen establecidas para el segundo trimestre del año 2022.</t>
  </si>
  <si>
    <t>Falta de conocimiento e implementación de los lineamientos ambientales en materia de emisiones atmosféricas, ruido y vertimientos en la SDIS.</t>
  </si>
  <si>
    <t>Posibilidad de que se generen emisiones atmosféricas, ruido y vertimientos contaminantes que superen los límites permisibles por norma, por la falta de mantenimiento preventivo o correctivo a fuentes de generación fijas y móviles y por la no implementación de los lineamientos ambientales institucionales.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</si>
  <si>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control y manejo integral a la generación de emisiones atmosféricas, ruido y vertimientos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</si>
  <si>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Se remite la matriz de inclusión de cláusulas ambientales del primer trimestre del año, donde se informa por mes las cláusulas incluidas a los 9 procesos precontractuales, de conformidad con las 9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control y manejo integral a la generación de emisiones atmosféricas, ruido y vertimientos en los diferentes procesos precontractuales.
Es importante resaltar que a la fecha de corte se dio respuesta al 100% de solicitudes de inclusión de cláusulas ambientales.</t>
  </si>
  <si>
    <t>2. Semestralmente el líder del programa de Gestión Integral de Residuos del área ambiental realiza un seguimiento a los procesos de mantenimiento preventivo para los equipos y elementos fijos que generan emisiones atmosféricas, con el propósito de verificar el cumplimiento de los lineamientos ambientales en el tema. Como evidencia se tiene una matriz en Excel consolidando la información de los equipos y elementos de la entidad.
En caso de que no se realice el seguimiento se adelantará la verificación del cumplimento bajo la respuesta anual de auditoría a la Secretaría Distrital de Ambiente.</t>
  </si>
  <si>
    <t>Seguimientos realizados al procesos de mantenimiento preventivo o correctivo para los equipos y elementos fijos que generan emisiones atmosféricas.</t>
  </si>
  <si>
    <t>Las matrices del primer seguimiento a los procesos de mantenimiento preventivo para los equipos y elementos fijos que generan emisiones atmosféricas, se tienen establecidas para el segundo trimestre del año 2022.</t>
  </si>
  <si>
    <t>3. Anualmente, los gestores ambientales y referentes ambientales técnicos, realizan seguimiento a la implementación del Plan de Gestión Integral de aceite vegetal usado (AVU) y grasas y el Instructivo para Mejorar los Vertimientos en las unidades operativas mediante la metodología de intervención ambiental de la entidad, con el propósito de socializar los lineamientos ambientales, valorar la implementación de los lineamientos y, en caso de identificar una desviación, subsanar los posibles incumplimientos y consolidar las necesidades que apliquen. Como evidencia se tiene el acta de intervención, el informe de intervención y la lista de asistencia de intervención.</t>
  </si>
  <si>
    <t>(Número de unidades operativas con seguimiento a la implementación del Plan de Gestión Integral de aceite vegetal usado (AVU) y grasas y el Instructivo para Mejorar los Vertimientos bajo intervención ambiental / Número de unidades operativas de la entidad programadas por año) * 100</t>
  </si>
  <si>
    <t>Se remite las 132 actas de intervención ambiental con sus respectivas listas de asistencia de las 467 programadas en el 2022, donde se puede evidenciar el seguimiento al cumplimiento e implementación del Plan de encapsulamiento de aceite vegetal usado (AVU) y recolección de grasas. Estas intervenciones se adelantaron de la siguiente manera: 41 unidades operativas visitadas en el mes de febrero y 91 en el mes de marzo.</t>
  </si>
  <si>
    <t>Falta de conocimiento y apropiación en la gestión, manejo y uso de Publicidad Exterior Visual (PEV) en la SDIS.</t>
  </si>
  <si>
    <t>Posibilidad de que se realice el diseño, uso y/o ubicación inadecuado de la Publicidad Exterior Visual (PEV) por la no implementación de los lineamientos ambientales institucionales.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</si>
  <si>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</si>
  <si>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</si>
  <si>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Se remite la matriz de inclusión de cláusulas ambientales del primer trimestre del año, donde se informa por mes las cláusulas incluidas a 4 los procesos precontractuales, de conformidad con las 4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y control de la Publicidad Exterior Visual (PEV) en los diferentes procesos precontractuales.
Es importante resaltar que a la fecha de corte se dio respuesta al 100% de solicitudes de inclusión de cláusulas ambientales.</t>
  </si>
  <si>
    <t>2. Semestralmente el líder del programa de Prácticas Sostenibles del área ambiental realiza un seguimiento a la implementación, control y manejo de Publicidad Exterior Visual (PEV) de la SDIS, con el propósito de verificar el cumplimiento de los lineamientos ambientales en el tema. Como evidencia se tiene una matriz en Excel consolidando la información del diagnóstico y necesidades de cada elemento PEV de la entidad. En caso de que no se realice el seguimiento se adelantará la verificación del cumplimento bajo la respuesta anual de auditoría a la Secretaría Distrital de Ambiente.</t>
  </si>
  <si>
    <t>Seguimientos realizados a la implementación, control y manejo de PEV de la SDIS.</t>
  </si>
  <si>
    <t>La matriz del primer seguimiento a la implementación, control y manejo de Publicidad Exterior Visual (PEV) de la SDIS, se tienen establecidas para el segundo trimestre del año 2022.</t>
  </si>
  <si>
    <t>Falta de conocimiento e implementación de los lineamientos ambientales en la gestión, manejo y uso del agua y la energía en la SDIS.</t>
  </si>
  <si>
    <t>Posibilidad de que se desperdicie o se haga mal uso del agua y la energía por la no implementación de los lineamientos ambientales institucionales.</t>
  </si>
  <si>
    <t xml:space="preserve">1. Anualmente, los gestores ambientales y referentes ambientales técnicos, realizan seguimiento a la implementación de las políticas, programas y metodologías de agua y energía en las unidades operativas mediante el proceso de intervención ambiental de la entidad, con el propósito de socializar los lineamientos ambientales, valorar la implementación de los lineamientos y, en caso de identificar una desviación, subsanar los posibles incumplimientos y consolidar las necesidades que apliquen.
Como evidencia se tiene el acta de intervención, el informe de intervención y la lista de asistencia de intervención. </t>
  </si>
  <si>
    <t>(Número de unidades operativas con seguimiento a la implementación de las políticas, programas y metodologías de agua y energía bajo intervención ambiental / Número de unidades operativas de la entidad programadas por año) * 100</t>
  </si>
  <si>
    <t>Se remite las 184 actas de intervención ambiental con sus respectivas listas de asistencia de las 727 programadas en el 2022, donde se puede evidenciar el seguimiento al cumplimiento e implementación de la Política Cero desperdicio de agua y cero desperdicio de energía. Estas intervenciones se adelantaron de la siguiente manera: 64 unidades operativas visitadas en el mes de febrero y 120 en el mes de marzo.</t>
  </si>
  <si>
    <t>2. Semestralmente, el líder del programa de uso eficiente del agua y energía realiza seguimiento al avance de las actividades del plan de acción de la Secretaría Distrital de Ambiente, mediante la revisión de la matriz de seguimiento de la herramienta Storm User, con el fin de garantizar el cumplimiento del plan. En caso de que se identifiquen retrasos en la ejecución de actividades, se generan mediante correo electrónico las alertas a los respectivos responsables o los ajustes requeridos al plan. Como evidencia se tiene la matriz en Excel consolidando el seguimiento al cumplimiento y sus respectivos soportes de envío.</t>
  </si>
  <si>
    <t>17 actividades cumplidas</t>
  </si>
  <si>
    <t>Los resultados iniciales de la implementación de las actividades del plan de acción de los Programas de uso eficiente del agua y uso eficiente de la energía, se tendrán desde el segundo trimestre y cuarto trimestre de 2022.</t>
  </si>
  <si>
    <t>3.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tendientes al uso eficiente y óptimo del agua y la energía a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las incluya.</t>
  </si>
  <si>
    <t>100% de contratos con cláusulas ambientales remitidos al área ambiental que aplique</t>
  </si>
  <si>
    <t>Se remite la matriz de inclusión de cláusulas ambientales del primer trimestre del año, donde se informa por mes las cláusulas incluidas a los 13 procesos precontractuales, de conformidad con las 13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uso eficiente y optimo del agua y la energía en los diferentes procesos precontractuales.
Es importante resaltar que a la fecha de corte se dio respuesta al 100% de solicitudes de inclusión de cláusulas ambientales.</t>
  </si>
  <si>
    <t>Liderar, gestionar y administrar la producción documental de la entidad, mediante la definición de herramientas para la planificación, implementación, seguimiento y control, con el fin de conservar la memoria institucional facilitando la consulta, recuperación y trámite conforme a lo ordenado por la normativa nacional y distrital vigente en materia de gestión documental y archivos.</t>
  </si>
  <si>
    <t>Diagnosticar y planear las actividades del proceso de Gestión Documental en la Secretaria Distrital de Integración Social, de acuerdo a la normativa vigente.</t>
  </si>
  <si>
    <t>Posibilidad de afectar negativamente la imagen de la entidad dada la pérdida y fuga de la información institucional registrada en los archivos de la entidad por falta de aplicación de los lineamientos de gestión documental, debido a su desconocimiento.</t>
  </si>
  <si>
    <t>Cada que se identifique la necesidad por crecimiento en la volumetría documental o por desgaste de cajas y carpetas, el Subdirector Administrativo y Financiero (o responsable del área de gestión documental), solicitará conforme a las directrices presupuestales y contractuales la adquisición de  cajas y carpetas que se han deteriorado, con el propósito de conservar adecuadamente la información. En caso de no realizar la adquisición de insumos para la conservación documental, se requiere  hacer una campaña de sensibilización para la optimización de recursos. Como evidencia se cuenta con los contratos de adquisición de los insumos de archivo, así como, el registro de insumos requeridos por las dependencias, o registros de la campaña de sensibilización.</t>
  </si>
  <si>
    <t>En el primer trimestre de la vigencia 2022 no se celebraron contratos con proveedores, de los insumos que se adquieren como unidades de conservación (Carpetas, Ganchos y Cajas X200). No obstante, se cuenta con presupuesto para la adquisición de los Insumos de Archivo, para suplir las necesidades de los Archivos de la Entidad así:  
- Carpetas y Ganchos: $300.000.000  
- Cajas X200: $120.000.000   
Se está trabajando en los estudios previos en conjunto con el grupo jurídico, para realizar todo el proceso y llevar a cabo los contratos para la adquisición de las Unidades de Conservación (Carpetas, Ganchos y Cajas X200), así mismo se realizó la solicitud de las cotizaciones a los diferentes proveedores y estas ya fueron enviadas a la abogada encargada de todo el proceso de alistamiento para los contratos.
Se presenta como evidencia los correos de solicitud de cotizaciones a los proveedores.</t>
  </si>
  <si>
    <t>Anualmente, el auxiliar administrativo de Gestión Documental, realiza un “Diagnóstico de archivo general” abarcando las necesidades de toda la entidad, para presentar a la Dirección de Gestión Corporativa y así decidir el aumento del presupuesto. En caso de no realizar el diagnóstico se requiere hacer una campaña de sensibilización para la optimización de recursos de archivo. Como evidencia se cuenta con el Diagnóstico de archivo general o registros de la campaña de sensibilización.</t>
  </si>
  <si>
    <r>
      <rPr>
        <b/>
        <sz val="10"/>
        <color theme="1"/>
        <rFont val="Arial"/>
        <family val="2"/>
      </rPr>
      <t>Diagnóstico general de archivo de necesidades de insumos:</t>
    </r>
    <r>
      <rPr>
        <sz val="10"/>
        <color theme="1"/>
        <rFont val="Arial"/>
        <family val="2"/>
      </rPr>
      <t xml:space="preserve">
*Levantamiento de información con las dependencias, subdirecciones locales, áreas y unidades operativas-50%
* Análisis de costos-20%
* Consolidación del documento-30%</t>
    </r>
  </si>
  <si>
    <t>Se realizó el leventamiento de la información en cuanto a las necesidades de los Insumos de Archivo (Carpetas, Ganchos y Cajas X200), para los archivos de la Entidad obteniendo la siguiente información:
CARPETAS: 506.000
GANCHOS: 511.000
CAJAS X200: 111.500</t>
  </si>
  <si>
    <t>18/04/2022. No se generan observaciones por parte de la segunda línea de defensa, respecto a los avances  presentados en el primer monitoreo al riesgo de gestión.
No obstante, se recomienda que el documento final de diagnóstico precise de manera mas clara la forma en que se realizó el levantamiento de la información, el motivo por el cual se separan algunas dependencias de otras, en lo particular lo referente al nivel central, y detallar a que hace referencia el item de "transferencias".</t>
  </si>
  <si>
    <t>Trimestralmente, el profesional designado por el líder de Gestión Documental para realizar los seguimientos a las dependencias del nivel central y local, lleva a cabo la socialización de los lineamientos archivísticos y temas estratégicos del proceso de gestión documental, mediante una mesa operativa virtual y/o presencial, con el propósito de supervisar que se esté cumpliendo con las normas vigentes relacionadas con  la organización documental. En caso de no hacer la mesa operativa, se enviará mediante un correo electrónico un documento anexo con los lineamientos necesarios. Como evidencia se cuenta con el acta y la planilla de asistencia de la mesa operativa o el correo electrónico con el documento anexo.</t>
  </si>
  <si>
    <t>Se realizó la Mesa Operativa planificada para el trimestre el día 22 de febrero de 2022, se adjunta acta de la sesión que incluye la presentación realizada y el listado de asistencia.</t>
  </si>
  <si>
    <t>Semestralmente, el Subdirector Administrativo y Financiero envía un memorando a todos los jefes de dependencia en donde les informa el cumplimiento de la normativa interna en materia de gestión documental y archivo, recordando las responsabilidades de los referentes técnicos o locales y designados documentales del Subsistema Interno de Gestión Documental y Archivo-SIGA, conforme a lo requerido en la Resolución 472 de 2021, con el fin de solicitar la designación de los mismos. En caso de no remitir los memorandos, el equipo profesional archivista de Gestión Documental recordará el cumplimiento de la designación a través de las mesas operativas del SIGA, con el objetivo de dar cumplimiento a la designación de personal por parte de los  jefes de dependencias para la ejecución del rol de referentes técnicos o delegados documentales. Como evidencia se cuenta con los memorandos enviados o las actas de reunión de las mesas operativas del SIGA con su respectivo registro de firmas de los asistentes.</t>
  </si>
  <si>
    <t>(número de memorandos enviados / 2 memorandos programados)*100</t>
  </si>
  <si>
    <t>En la Mesa Operativa realizada en el trimestre se recordó a los Referentes y Delegados Documentales sus funciones acorde con la Resolución 472 de abril de 2021. (ver en el acta el numeral 2 del desarrollo de la sesión), adicionalmente se enviarán memorandos en los meses de junio y diciembre de 2022.</t>
  </si>
  <si>
    <t>Semestralmente, el Subdirector Administrativo y Financiero (o responsable del área de gestión documental), envía un memorando a las distintas dependencias de la entidad, solicitando remitir al área de gestión documental, el nombre de los referentes documentales con los que cuentan, para poder actualizar la lista del personal autorizado a ingresar al archivo de gestión centralizado; en caso de no enviar el memorando, un delegado por el líder de Gestión Documental debe acercarse a cada una de las dependencias con el fin de identificar los referentes. Como evidencia se cuenta con el listado de acceso actualizado y/o la comunicación de solicitud de información.</t>
  </si>
  <si>
    <t>2 actualizaciones al listado de acceso que corresponderán a:
-Actualización primer semestre 50%
-Actualización segundo semestre 50%</t>
  </si>
  <si>
    <t>Se realizó el levantamiento de la información de los referentes documentales de las dependencias del nivel central y las subdirecciones Locales y se actualizó el listado, así mismo se cuenta con las Actas de algunas de las dependencias. Se está revisando el acta de compromiso para actualizar la normatividad, por lo cual aún está pendiente el envío del memorando del primer semestre.</t>
  </si>
  <si>
    <t>18/04/2022. No se generan observaciones por parte de la segunda línea de defensa, respecto a los avances  presentados en el primer monitoreo al riesgo de gestión.
No obstante, se recomienda que el listado de acceso tenga una estructura mas completa y organizada, donde se identifique claramente la fecha de actualización, el propósito del listado (título), y la dependencia a la cual pertenece el referente.</t>
  </si>
  <si>
    <t>Administrar, gestionar y supervisar los bienes de apoyo a la operación y servicios logísticos para el normal funcionamiento de la entidad, dando cumplimiento a lo establecido en la normativa vigente.</t>
  </si>
  <si>
    <t xml:space="preserve">Realizar el Levantamiento Físico de Inventarios para su actualización.
</t>
  </si>
  <si>
    <t xml:space="preserve">
Posibilidad de perdidas económicas para la entidad  y fallas en la disposición u oportunidad  de los bienes requeridos para la operación institucional, debido a desviaciones en la aplicación de los procedimientos de inventarios por parte de los funcionarios y/o contratistas de la Secretaría Distrital de Integración social</t>
  </si>
  <si>
    <t>El profesional de inventarios asignado por el coordinador del grupo de inventarios de la Subdirección administrativa y financiera, trimestralmente solicita al grupo de inventarios de la subdirección,  las pruebas representativas realizadas, con el fin de determinar si existen bienes faltantes y la plena identificación de los responsables del mismo; como evidencia de ejecución de esta actividad se encuentran los formatos diligenciados por medio de los cuales se realizaron las pruebas representativas. En caso de no ejecutarse esta actividad se debe remitir un informe justificando la no realización y adicionalmente reprogramar el conteo en el periodo siguiente.</t>
  </si>
  <si>
    <t>Profesional de inventarios de la Subdirección Administrativa y Financiera</t>
  </si>
  <si>
    <t>(Número de  pruebas representativas realizadas en el periodo/ 6  pruebas representativas realizadas en el periodo)*100</t>
  </si>
  <si>
    <t>El pasado 29 de marzo se recibieron las primeras pruebas representativas consolidas donde se obtuvo información de 11.000 bienes en la entidad plenamente identificados, se dará continuidad a la actividad para obtener información actualizada de los inventarios de la entidad. Cabe resaltar que la solicitud de la pruebas se llevó a cabo durante todo el periodo.
Como evidencia se anexan pruebas representativas realizadas durante el periodo.</t>
  </si>
  <si>
    <t>20/04/2022. No se generan observaciones o recomendaciones respecto al análisis presentado en el seguimiento.</t>
  </si>
  <si>
    <t>Los bienes asignados a un responsable se transfieren a otro responsable sin autorización y sin enviar información al grupo de inventarios de la Subdirección Administrativa y Financiera</t>
  </si>
  <si>
    <t>El gestor del proceso Gestión Logística  solicita trimestralmente al grupo de inventarios de la Subdirección Administrativa y Financiera una base de datos en Excel de los traslados de bienes solicitados y gestionados, con la finalidad de salvaguardar la información del registro, en la identificación, la asignación de responsable y la ubicación de los bienes; como evidencia de ejecución de esta actividad se encuentra el informe de los traslados llevados a cabo en el periodo. En caso de no ejecutarse esta actividad se debe remitir un memorando justificando la no realización y deberá ser reprogramada en el siguiente periodo.</t>
  </si>
  <si>
    <t>Gestor de proceso Gestión Logística</t>
  </si>
  <si>
    <t>(Traslados de inventario gestionados en el periodo / Número de traslados  solicitados en el periodo.) * 100</t>
  </si>
  <si>
    <t>Durante el trimestre  se recibieron 2746 solicitudes, las cuales fueron atendidas en su totalidad, Así mismo el grupo de inventarios ha realizado los seguimientos pertinentes para que la información registrada en los aplicativos de la entidad sea coherente al momento de realizar las tomas físicas y los cruces contables.
Como evidencia se adjuntan reportes de traslados gestionados en el periodo</t>
  </si>
  <si>
    <t>Desconocimiento de los procedimientos y lineamientos del proceso en cuanto al uso responsable de los bienes de la entidad, por parte de funcionarios y contratistas</t>
  </si>
  <si>
    <t>Semestralmente, el profesional de inventarios asignado por el coordinador del área de inventarios de la Subdirección Administrativa y Financiera  lleva a cabo una campaña de sensibilización que incluye comités, capacitaciones y piezas comunicativas, con el propósito de promover el uso responsable de los bienes en la entidad. En el evento que no se pueda llevar a cabo la campaña de sensibilización se envían memorandos  por parte del líder del proceso haciendo énfasis en el uso responsable de los bienes y el cumplimientos de los procedimientos y lineamientos establecidos por Gestión Logística.
Como evidencia se tienen los listados de asistencia a actividades de capacitación y piezas comunicativas de las campañas de sensibilización diseñadas y realizadas.</t>
  </si>
  <si>
    <t>Dos (2) campañas de sensibilización para la vigencia</t>
  </si>
  <si>
    <t>El pasado 22 de marzo la oficina de comunicaciones aprobó la primera pieza comunicativa de la vigencia la cual será difundida en toda la SDIS en los próximos días, así mismo se han venido realizando diferentes reuniones y capacitaciones con referentes de inventarios y coordinadores de las unidades operativas en pro del buen uso de los bienes de la SDIS, información que será remitida en el 2do trimestre. 
Como evidencia se adjunta pieza comunicativa objeto de difusión</t>
  </si>
  <si>
    <t>Registrar  las cuentas clientes de los servicios públicos de las Unidades Operativas  y de nuevos predios sobre los que la Secretaría Distrital de Integración Social debe asumir el pago de los Servicios Públicos</t>
  </si>
  <si>
    <t>R-GL-003</t>
  </si>
  <si>
    <t>Falta de oportunidad en el suministro de información en tiempo real del inicio y/o terminación de contratos de arrendamiento y apertura de  Unidades Operativas</t>
  </si>
  <si>
    <t>Posibilidad de realizar pagos acumulados y/o suspensión del servicio por parte de las Empresas de Servicios Públicos, causando inconvenientes en la prestación del servicio a los usuarios de la SDIS.</t>
  </si>
  <si>
    <t>El funcionario o contratista delegado por el Subdirector Administrativo y Financiero solicitará al área de Plantas Físicas de la Subdirección Administrativa y Financiera las actas que contienen información de los predios que entran en funcionamiento y así mismo de los que dejan de funcionar (inclusión y exclusión de predios) con el propósito de hacer seguimiento trimestral y actualización de la base de datos de servicios públicos y asegurar el control de los pagos que realmente se deben realizar y los que deben culminar por ocasión del cierre de las unidades operativas. 
En caso que no se realice el seguimiento trimestral y actualización de la base de datos de servicios públicos, se realizará en el mes siguiente. 
Como evidencia se cuenta con la bases de datos de servicios públicos actualizada con la información obtenida a partir de las actas entregadas por el área de Plantas Físicas.</t>
  </si>
  <si>
    <t xml:space="preserve">Funcionario o contratista delegado por el Subdirector Administrativo y Financiero </t>
  </si>
  <si>
    <t>(Número de seguimientos realizados / 4 seguimientos programados para la vigencia) * 100</t>
  </si>
  <si>
    <t>Durante el periodo fueron recibidas 8 actas que dan cuenta de la inclusión y la exclusión de los predios en la entidad. A partir de estos insumos fueron actualizadas las bases de datos de servicios públicos.
Como evidencia se anexan bases de datos de servicios públicos actualizadas y actas de inclusión y exclusión</t>
  </si>
  <si>
    <t>Establecer los lineamientos jurídicos de la Secretaría Distrital de Integración Social, a través de la asesoría y conceptualización, la prevención del daño antijurídico y la gestión de la defensa judicial y administrativa con el fin de dar cumplimiento a las actuaciones de la Entidad en el marco de la normatividad vigente</t>
  </si>
  <si>
    <t>Analizar y evaluar los requisitos legales vigentes y otros aplicables a los procesos del Sistema de Gestión de la Entidad</t>
  </si>
  <si>
    <t xml:space="preserve">
Posibilidad de incurrir en inseguridad jurídica en la operación y la prestación de los servicios sociales, por la identificación inoportuna de los requisitos legales aplicables a las dependencias de la Entidad.</t>
  </si>
  <si>
    <t xml:space="preserve">En el primer y tercer trimestre de la vigencia, el administrador del procedimiento de Requisitos legales solicita a las dependencias de la Entidad, mediante correo electrónico, la actualización de la matriz de requisitos legales, conforme a lo establecido en el Procedimiento identificación y seguimiento de requisitos legales y otros aplicables, Código PCD-GJ-001.  Con base en esta información, el administrador del procedimiento analiza y evalúa la matriz de requisitos legales de la Entidad en el segundo y cuarto trimestre de la vigencia.
En caso de no recibir la información de las dependencias, en el tiempo establecido, el administrador de procedimiento procede a remitir memorando interno a los directivos de las dependencias correspondientes, solicitando la identificación de requisitos legales aplicables a través de la matriz.
Como evidencia se cuenta con 2 matrices evaluadas(junio y diciembre que contienen los requisitos legales de la entidad.
Adicional, correos de solicitud (marzo y septiembre) y/o de recepción de insumos .  </t>
  </si>
  <si>
    <t>(No de matrices de  requisitos legales aplicables de la Entidad actualizada/ 2 matrices de  requisitos legales aplicables de la Entidad programadas)100
1 trimestre: 25%, Solicitud de insumos (requisitos legales de los procesos)
2 trimestre: 25%. Publicación de la evaluación de la matriz de  requisitos legales aplicables de la Entidad del  1 semestre
3 trimestre: 25%, Solicitud de insumos (requisitos legales de los procesos)
4 trimestre 25%. Publicación de la evaluación de la matriz de  requisitos legales aplicables de la Entidad del  2 semestre</t>
  </si>
  <si>
    <t xml:space="preserve">100% 
que equivale a 2 evaluaciones publicadas de las matrices de  requisitos legales aplicables de la Entidad </t>
  </si>
  <si>
    <t xml:space="preserve">La Oficina Asesora Jurídica durante el primer trimestre del presente año, a través de la administradora del Procedimiento de Requisitos Legales y Otros aplicables, realiza la solicitud a los gestores de procesos (25 de marzo de 2022), por medio de un correo electrónico de la actualización de la matriz de requisitos legales, conforme a lo establecido en el Procedimiento “Identificación y seguimiento de requisitos legales y otros aplicables”, Código PCD-GJ-001.
Se deben recibir las 20 matrices de cada proceso y realizar la evaluación para el segundo trimestre del presente año.
Se adjunta como evidencia el pantallazo de la solicitud de los insumos.
</t>
  </si>
  <si>
    <t>18/04/2022
No se generan observaciones o recomendaciones para el periodo reportado.</t>
  </si>
  <si>
    <t xml:space="preserve">Recepcionar, analizar, procesar, proyectar y dar respuesta a los diferentes requerimientos que se allegan a la Oficina Asesora Jurídica. </t>
  </si>
  <si>
    <t>Posibilidad de afectación en la defensa jurídica de la entidad frente a  los pronunciamientos  judiciales y administrativos en contra de los intereses institucionales, debido a desviaciones en la información suministrada por las dependencias misionales para responder oportunamente los requerimientos judiciales.</t>
  </si>
  <si>
    <t xml:space="preserve">
El jefe de la Oficina Asesora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Asesora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Asesora Jurídica
Como evidencia se adjuntara un memorando con periodicidad trimestral o un listado de asistencia de la reunión.
</t>
  </si>
  <si>
    <t>El jefe de la Oficina Asesora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Asesora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Asesora Jurídica
Como evidencia se adjuntara un memorando con periodicidad trimestral o un listado de asistencia de la reunión.</t>
  </si>
  <si>
    <t>Jefe Oficina Asesora Jurídica
Gestor del Proceso de Gestión Jurídica</t>
  </si>
  <si>
    <t>(Números de memorando de comunicación remitidos/ 4 memorandos programados) 100</t>
  </si>
  <si>
    <t>100% que corresponde a 4 memorandos de comunicación remitidos</t>
  </si>
  <si>
    <t xml:space="preserve">En el primer trimestre del año 2022,  la Oficina Asesora Jurídica remite el 18 de marzo del presente año, un memorando a los Jefes Oficinas Asesoras, Subsecretaria, Dirección Gestión Corporativa, Dirección de Análisis y Diseño Estratégico, Dirección Territorial, Dirección Poblacional, Dirección de Nutrición y Abastecimiento, Dirección para inclusión y las familias,  haciendo las respectivas recomendaciones para la prevención del daño antijurídico y con el fin de generar una adecuada articulación entre la Oficina Asesora Jurídica y las áreas técnicas.
Se adjunta como evidencia  el respectivo memorando.
</t>
  </si>
  <si>
    <t>Evaluar de manera independiente la gestión institucional, desarrollando los roles asignados a la Oficina de Control Interno de acuerdo con la normativa vigente, aportando las recomendaciones correspondientes, para el mejoramiento continuo de la gestión institucional.</t>
  </si>
  <si>
    <t>Realizar seguimiento al estado del plan de mejoramiento</t>
  </si>
  <si>
    <t>R-AC-002</t>
  </si>
  <si>
    <t xml:space="preserve">Debido a la ausencia de puntos de control previo a la solicitud de publicación del plan de mejoramiento (de origen interno) institucional </t>
  </si>
  <si>
    <t>Posibilidad de que se afecte la calidad y la seguridad de la información del plan de mejoramiento (de origen interno) institucional, al momento de su diligenciamiento debido a la ausencia de controles por tratarse de una hoja de cálculo (Archivo Excel).</t>
  </si>
  <si>
    <t xml:space="preserve">Mensualmente, el profesional de la OCI responsable de solicitar la publicación del plan de mejoramiento institucional (de origen interno), verifica la información consignada de acuerdo con lo establecido en los Procedimientos de Formulación Plan de Mejoramiento (PCD-PE-017) y Seguimiento al Plan de Mejoramiento (PCD-AC-001), y a las instrucciones de diligenciamiento de los Formatos Registro y control del plan de mejoramiento (FOR-AC-001) e Identificación de responsables por acción (FOR-PE-057), dejando como registro, la emisión de un correo electrónico a los profesionales de la OCI, informado el resultado de la verificación a la calidad y seguridad de la información. 
Si una vez publicado el plan mejoramiento institucional se mantienen debilidades en la calidad y seguridad de la información consignada, el profesional de la OCI responsable de solicitar la publicación del plan de mejoramiento institucional, informa al jefe de la OCI para que notifique de manera oficial a la(s) dependencia(s) responsable(s) de la ejecución o coordinación de la acción, según el caso, la importancia de ajustar la inconsistencia de la información con oportunidad. </t>
  </si>
  <si>
    <t xml:space="preserve">Profesional de la OCI responsable de solicitar la publicación del plan de mejoramiento institucional </t>
  </si>
  <si>
    <t>10 correos electrónicos con el resultado de la verificación a la calidad y seguridad de la información del plan de mejoramiento institucional</t>
  </si>
  <si>
    <t xml:space="preserve">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Formatos Registro y control del plan de mejoramiento (FOR-AC-001) dejando como registro, la emisión de un (1) correo electrónico el  07/03/2022 a los profesionales de la OCI, informado el resultado de la verificación a la calidad y seguridad de la información. </t>
  </si>
  <si>
    <t>9/04/2022. No se generan observaciones o recomendaciones respecto al análisis presentado en el seguimiento al indicador de riesgos.</t>
  </si>
  <si>
    <t>Realizar actividades de asesoría técnica, verificación y seguimiento al cumplimiento de estándares de calidad, con el fin de promover la mejora en la calidad de la prestación de los servicios sociales del Distrito Capital de acuerdo a la normativa vigente y a la competencia otorgada a la Secretaría Distrital de Integración Social.</t>
  </si>
  <si>
    <t>Realizar visitas de Inspección y vigilancia a los diferentes servicios sociales, aplicando el IUV para la verificación del cumplimiento de los estándares técnicos de calidad</t>
  </si>
  <si>
    <t>Posibilidad que el resultado de las visitas no refleje el estado real de cumplimiento de los estándares, ocasionando pérdida de interés por cumplir con los estándares de calidad, disminución de calidad del servicio, pérdida de credibilidad institucional, posibles sanciones por parte de un ente de control o regulador, lo que ocurre porque el equipo de verificación no cuenta con unidad de criterio para la evaluación del cumplimiento de los estándares de calidad.</t>
  </si>
  <si>
    <t>El líder del equipo de Inspección y Vigilancia de la Subsecretaría de manera conjunta con los líderes de los equipos técnicos de las Subdirecciones, anualmente por cada servicio social sujeto a Inspección y Vigilancia, convocan a una reunión de equipo con los profesionales interdisciplinarios encargados de realizar asistencia técnica y verificación de estándares de calidad y/o otros lineamientos, con el fin de unificar criterios frente a los requisitos que se deben cumplir en la prestación de los servicios sociales. De lo contrario, se realizarán reuniones cuando se modifiquen o actualicen los estándares o lineamientos por servicio social sujeto a Inspección y Vigilancia en la vigencia.
Como evidencia de esta actividad se cuenta con las actas de  reunión y/o planillas de asistencia.</t>
  </si>
  <si>
    <t>(# de reuniones de los equipos técnicos realizadas (por servicio social) / # de reuniones de los equipos técnicos programadas  (por servicio social) * 100</t>
  </si>
  <si>
    <t>Durante el primer trimestre del 2022, se llevaron a cabo 5 reuniones con las respectivas Subdirecciones técnicas y grupos internos de trabajpo, donde se abordaron los siguientes temas: 1. Unificación de criterios de acuerdo con la Resolución 2151 de Educación Inicial;  2. Unificación de criterios en la aplicación del IUV de estándares de Calidad de Persona Mayor; 3. Unificación de criterios de Nutrición y socialización de la Resolucion 2151- Educación inicial; 4. Unificación de criterios de Ambientes Adecuados y Seguros y socialización de la Resolucion 2151- Educación inicial; 5. Unificación de criterios de Pedagógico y socialización de la Resolución 2151- Educación inicial. Las reuniones se realizan con el fin de unificar criterios frente a los requisitos puntuales que se deben cumplir en la prestación de los servicios sociales de educación inicial y persona mayor.
De igual forma, se realizaron 4 mesas de trabajo internas para la unificación de criterios por componentes, en el marco de los lineamientos COVID para infancia y persona mayor.
Es importante mencionar que estas mesas de trabajo se han realizado de manera conjunta con profesionales de las Subdirecciones técnicas, DADE y equipo de Inspección y Vigilancia de la Subsecretaría.
Evidencia: Actas de las reuniones</t>
  </si>
  <si>
    <t>08/04/2022. No se generan observaciones por parte de la segunda línea de defensa, respecto a los avances y evidencias presentados en el monitoreo al riesgo de gestión.</t>
  </si>
  <si>
    <t>Revisar los instrumentos que contienen los resultados de las visitas y generar informes de resultados del cumplimiento de los estándares de calidad y otros lineamientos para cada institución visitada</t>
  </si>
  <si>
    <t>Posibilidad de pérdida de bases de datos en excel, que contengan información básica de las instituciones prestadoras de servicios sociales, así como la trazabilidad de las visitas de verificación de estándares de calidad u otros lineamientos, ocasionando toma de decisiones basada en información inconsistente/incompleta, errores en los reportes que se generan, pérdida de trazabilidad para la entidad, pérdida de credibilidad institucional, sanciones por parte de un ente de control o regulador debido a que no se cuenta con un sistema de información que administre y consolide toda la información resultado de las visitas.</t>
  </si>
  <si>
    <t>El profesional administrativo del equipo de Inspección y Vigilancia del nivel central, realiza mensualmente el cotejo entre la información actualizada en las bases de datos y los instrumentos únicos de verificación (físicos) entregados por los profesionales encargados de realizar la verificación de estándares a instituciones o establecimientos prestadores de servicios sociales en el Distrito Capital, con el fin de mantener actualizada y de forma completa la información de las instituciones y los resultados de las visitas. Una vez se hace el cotejo se realiza una copia de los archivos en Excel con el historial de visitas por servicio. 
En caso de que se identifique alguna inconsistencia en el registro de la información, se solicita realizar el ajuste de manera inmediata, según corresponda.
Como evidencia de esta actividad se cuenta con las bases de datos actualizadas y la copia que se realiza de manera mensual para cada servicio.</t>
  </si>
  <si>
    <t>Profesional administrativo del equipo de Inspección y Vigilancia</t>
  </si>
  <si>
    <t xml:space="preserve">(# de copias buckup del consolidado de visitas de los servicios sociales realizadas en el trimestre / # de copias del consolidado de visitas de los servicios sociales programadas en el trimestre) * 100 </t>
  </si>
  <si>
    <t>Durante el primer trimestre, se realizó la programación de visitas para los servicios de educación inicial y persona mayor; en enero y febrero se realizó visita a los dos servicios realizando verificación de estándares y la verificación de la continuidad de los servicios y para marzo solo se programó el servicio de Persona Mayor, considerando que para Educación Inicial se realizó la actualización de los estándares de calidad. 
Se realizaron 5 cotejos de información en las bases de datos y en los soportes generados en cada visita (las actas e instrumentos únicos de verificación (físico), 3 para persona mayor (ene, feb y mar) y dos para educación inicial (ene y feb).
Se realizó la actualización de los archivos de consolidados de visitas de los servicios de Educación Inicial y Persona Mayor conforme las visitas realizadas mensualmente.
Evidencia: copias de los archivos de consolidados de visitas de los servicios de Educación Inicial y Persona Mayor.</t>
  </si>
  <si>
    <t>El profesional administrativo del equipo de Inspección y Vigilancia realiza el seguimiento trimestral a la Subdirección de Investigación e Información, sobre la producción del aplicativo "Sistema de Información y Registro de los Servicios Sociales" (SIRSS), de acuerdo a las especificaciones técnicas presentadas, para evidenciar el avance de creación del mismo. De no poder realizarla en el tiempo programado, se realiza en el mes siguiente.
Como evidencias quedan los correos o actas o ayudas de memorias y listados de asistencia.</t>
  </si>
  <si>
    <t>El profesional administrativo del equipo de Inspección y Vigilancia realiza el seguimiento trimestral a la Subdirección de Investigación e Información, sobre la producción del aplicativo "Sistema de Información y Registro de los Servicios Sociales" (SIRSS),de acuerdo a las especificaciones técnicas presentadas, para evidenciar el avance de creación del mismo. De no poder realizarla en el tiempo programado, se realiza en el mes siguiente.
Como evidencias quedan los correos o actas o ayudas de memorias y listados de asistencia.</t>
  </si>
  <si>
    <t># de seguimientos realizados de la producción del aplicativo SIRSS / # de seguimientos programados de la producción del aplicativo SIRSS</t>
  </si>
  <si>
    <t>Durante el primer trimestre 2022, el SIRSS se encuentra en turno para salida a producción, para este trimestre la DADE avanza en la estrategia de mejoramiento del SIRBE, por lo cual el SIRSS continua en turno para producción.</t>
  </si>
  <si>
    <t>08/04/2022. No se presentaron las evidencias definidas (correos, actas, ayudas de memoria o listados de asistencia) que dan cuenta del seguimiento realizado a la producción del aplicativo. Por tanto, se solicita ajustar la cifra de avance a cero.
12/04/2022. No se generan observaciones adicionales.</t>
  </si>
  <si>
    <t>El profesional administrativo del equipo de Inspección y Vigilancia realiza backup mensuales de las bases de datos de la información general producida (Resultados de verificación de Estándares, lineamientos e Inscritos), con el objetivo de salvaguardar la información de las visitas de verificación de condiciones de operación realizadas por el equipo de Inspección y Vigilancia. De lo contrario, se realizará en la semana siguiente de cumplido el mes del reporte.
Como evidencia queda el Link ONEDRIVE del backup mensual de IVC.</t>
  </si>
  <si>
    <t>1 backup mensual</t>
  </si>
  <si>
    <t>Se realiza Backup del primer trimestre de las bases de IVC, de acuerdo con la recomendación de Sistemas, en:  https://sdisgovco-my.sharepoint.com/personal/nolarte_sdis_gov_co/_layouts/15/onedrive.aspx?ct=1649343216107&amp;or=OWA%2DNT&amp;cid=0eccc561%2D81fd%2Dcc59%2D1d87%2D58893a2f5489&amp;ga=1&amp;id=%2Fpersonal%2Fnolarte%5Fsdis%5Fgov%5Fco%2FDocuments%2FBackup%20IVSS%2F2022</t>
  </si>
  <si>
    <r>
      <t>Durante el periodo se cumplió con el 100% de las actividades que estaban programadas así: Enero 44, Febrero 50 y Marzo 56.
Fue necesario realizar ajustes al plan de trabajo, en cuanto a algunas actividades cuya programación fue necesario ajustarla y proyectarla para otros periodos. Estas decisiones contaron con el aval de la Subdirectora de Gestión y Desarrollo de Talento Humano y como evidencia de esto se anexan actas de las mesas de trabajo en las cuales realizó el anaisis y se estableció el compromiso de ejecución en otros periodos.</t>
    </r>
    <r>
      <rPr>
        <b/>
        <sz val="11"/>
        <rFont val="Arial"/>
        <family val="2"/>
      </rPr>
      <t xml:space="preserve">
Evidencias aportadas:</t>
    </r>
    <r>
      <rPr>
        <sz val="11"/>
        <rFont val="Arial"/>
        <family val="2"/>
      </rPr>
      <t xml:space="preserve">
Archivo excel donde se evidencia el plan de trabajo ejecutado, pestaña 1 actividades.
Soportes de actividades ejecutadas, las cuales se pueden consultar en en la columna H, del archivo anterior
Actas de las actividades reprogramadas. </t>
    </r>
  </si>
  <si>
    <r>
      <t>Σ</t>
    </r>
    <r>
      <rPr>
        <sz val="11"/>
        <rFont val="Arial"/>
        <family val="2"/>
      </rPr>
      <t>% de avance en las metas del proyecto de inversión en la fecha de corte / Σ% programado en las metas del proyecto de inversión en la fecha de corte x 100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</si>
</sst>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quot;$&quot;\ * #,##0_-;\-&quot;$&quot;\ * #,##0_-;_-&quot;$&quot;\ * &quot;-&quot;_-;_-@_-"/>
    <numFmt numFmtId="41" formatCode="_-* #,##0_-;\-* #,##0_-;_-* &quot;-&quot;_-;_-@_-"/>
    <numFmt numFmtId="43" formatCode="_-* #,##0.00_-;\-* #,##0.00_-;_-* &quot;-&quot;??_-;_-@_-"/>
    <numFmt numFmtId="164" formatCode="&quot;$&quot;#,##0.00_);[Red]\(&quot;$&quot;#,##0.00\)"/>
    <numFmt numFmtId="165" formatCode="0.0%"/>
  </numFmts>
  <fonts count="74" x14ac:knownFonts="1">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11"/>
      <color theme="1"/>
      <name val="Arial"/>
      <family val="2"/>
    </font>
    <font>
      <sz val="11"/>
      <name val="Arial"/>
      <family val="2"/>
    </font>
    <font>
      <sz val="9"/>
      <color theme="1"/>
      <name val="Arial"/>
      <family val="2"/>
    </font>
    <font>
      <b/>
      <sz val="9"/>
      <color theme="1"/>
      <name val="Arial"/>
      <family val="2"/>
    </font>
    <font>
      <b/>
      <sz val="9"/>
      <name val="Arial"/>
      <family val="2"/>
    </font>
    <font>
      <sz val="9"/>
      <name val="Arial"/>
      <family val="2"/>
    </font>
    <font>
      <sz val="11"/>
      <color rgb="FF9C5700"/>
      <name val="Calibri"/>
      <family val="2"/>
      <scheme val="minor"/>
    </font>
    <font>
      <i/>
      <sz val="11"/>
      <name val="Arial"/>
      <family val="2"/>
    </font>
    <font>
      <sz val="9"/>
      <color rgb="FF000000"/>
      <name val="Arial"/>
      <family val="2"/>
    </font>
    <font>
      <sz val="11"/>
      <color rgb="FF000000"/>
      <name val="Arial"/>
      <family val="2"/>
    </font>
    <font>
      <i/>
      <sz val="11"/>
      <color theme="4"/>
      <name val="Arial"/>
      <family val="2"/>
    </font>
    <font>
      <i/>
      <sz val="11"/>
      <color theme="1"/>
      <name val="Arial"/>
      <family val="2"/>
    </font>
    <font>
      <sz val="11"/>
      <color rgb="FF4472C4"/>
      <name val="Arial"/>
      <family val="2"/>
    </font>
    <font>
      <i/>
      <sz val="11"/>
      <color rgb="FF000000"/>
      <name val="Arial"/>
      <family val="2"/>
    </font>
    <font>
      <i/>
      <sz val="11"/>
      <color rgb="FF4472C4"/>
      <name val="Arial"/>
      <family val="2"/>
    </font>
    <font>
      <sz val="11"/>
      <color theme="4"/>
      <name val="Arial"/>
      <family val="2"/>
    </font>
    <font>
      <sz val="10"/>
      <name val="Arial"/>
      <family val="2"/>
    </font>
    <font>
      <b/>
      <sz val="10"/>
      <name val="Arial"/>
      <family val="2"/>
    </font>
    <font>
      <strike/>
      <sz val="10"/>
      <name val="Arial"/>
      <family val="2"/>
    </font>
    <font>
      <sz val="10"/>
      <color theme="1"/>
      <name val="Arial"/>
      <family val="2"/>
    </font>
    <font>
      <b/>
      <sz val="12"/>
      <color rgb="FF3CB1EC"/>
      <name val="Arial"/>
      <family val="2"/>
    </font>
    <font>
      <sz val="12"/>
      <color theme="1"/>
      <name val="Arial"/>
      <family val="2"/>
    </font>
    <font>
      <sz val="8"/>
      <color theme="1"/>
      <name val="Arial"/>
      <family val="2"/>
    </font>
    <font>
      <sz val="11"/>
      <color indexed="8"/>
      <name val="Calibri"/>
      <family val="2"/>
    </font>
    <font>
      <b/>
      <sz val="11"/>
      <color theme="0"/>
      <name val="Calibri"/>
      <family val="2"/>
      <scheme val="minor"/>
    </font>
    <font>
      <sz val="11"/>
      <color theme="0"/>
      <name val="Calibri"/>
      <family val="2"/>
      <scheme val="minor"/>
    </font>
    <font>
      <sz val="10"/>
      <color rgb="FF00B050"/>
      <name val="Arial"/>
      <family val="2"/>
    </font>
    <font>
      <sz val="10"/>
      <color rgb="FFFF0000"/>
      <name val="Arial"/>
      <family val="2"/>
    </font>
    <font>
      <sz val="10"/>
      <color rgb="FF7030A0"/>
      <name val="Arial"/>
      <family val="2"/>
    </font>
    <font>
      <b/>
      <sz val="10"/>
      <color theme="1"/>
      <name val="Arial"/>
      <family val="2"/>
    </font>
    <font>
      <sz val="14"/>
      <color theme="1"/>
      <name val="Calibri"/>
      <family val="2"/>
      <scheme val="minor"/>
    </font>
    <font>
      <sz val="14"/>
      <color theme="1"/>
      <name val="Calibri"/>
      <family val="2"/>
    </font>
    <font>
      <sz val="11"/>
      <color theme="1"/>
      <name val="Comic Sans MS"/>
      <family val="2"/>
    </font>
    <font>
      <sz val="11"/>
      <color theme="0"/>
      <name val="Arial"/>
      <family val="2"/>
    </font>
    <font>
      <sz val="11"/>
      <name val="Arial"/>
      <family val="2"/>
    </font>
    <font>
      <sz val="11"/>
      <color rgb="FF000000"/>
      <name val="Arial"/>
      <family val="2"/>
    </font>
    <font>
      <i/>
      <sz val="11"/>
      <color theme="1"/>
      <name val="Arial"/>
      <family val="2"/>
    </font>
    <font>
      <i/>
      <sz val="11"/>
      <color rgb="FF000000"/>
      <name val="Arial"/>
      <family val="2"/>
    </font>
    <font>
      <sz val="11"/>
      <color theme="1"/>
      <name val="Arial"/>
      <family val="2"/>
    </font>
    <font>
      <b/>
      <sz val="14"/>
      <color rgb="FF000000"/>
      <name val="Calibri"/>
      <family val="2"/>
    </font>
    <font>
      <b/>
      <sz val="14"/>
      <name val="Calibri"/>
      <family val="2"/>
    </font>
    <font>
      <b/>
      <sz val="11"/>
      <color theme="1"/>
      <name val="Calibri"/>
      <family val="2"/>
      <scheme val="minor"/>
    </font>
    <font>
      <sz val="12"/>
      <name val="Arial"/>
      <family val="2"/>
    </font>
    <font>
      <sz val="12"/>
      <color theme="0"/>
      <name val="Arial"/>
      <family val="2"/>
    </font>
    <font>
      <sz val="10"/>
      <color theme="0"/>
      <name val="Arial"/>
      <family val="2"/>
    </font>
    <font>
      <i/>
      <sz val="9"/>
      <name val="Arial"/>
      <family val="2"/>
    </font>
    <font>
      <u/>
      <sz val="9"/>
      <name val="Arial"/>
      <family val="2"/>
    </font>
    <font>
      <i/>
      <sz val="9"/>
      <color theme="1"/>
      <name val="Arial"/>
      <family val="2"/>
    </font>
    <font>
      <strike/>
      <sz val="9"/>
      <name val="Arial"/>
      <family val="2"/>
    </font>
    <font>
      <sz val="9"/>
      <color indexed="10"/>
      <name val="Arial"/>
      <family val="2"/>
    </font>
    <font>
      <sz val="9"/>
      <color indexed="8"/>
      <name val="Arial"/>
      <family val="2"/>
    </font>
    <font>
      <sz val="9"/>
      <color theme="0"/>
      <name val="Arial"/>
      <family val="2"/>
    </font>
    <font>
      <b/>
      <u/>
      <sz val="11"/>
      <name val="Arial"/>
      <family val="2"/>
    </font>
    <font>
      <strike/>
      <sz val="9"/>
      <color indexed="10"/>
      <name val="Arial"/>
      <family val="2"/>
    </font>
    <font>
      <sz val="9"/>
      <color theme="1"/>
      <name val="Calibri"/>
      <family val="2"/>
      <scheme val="minor"/>
    </font>
    <font>
      <sz val="9"/>
      <name val="Calibri"/>
      <family val="2"/>
    </font>
    <font>
      <sz val="9"/>
      <color indexed="8"/>
      <name val="Calibri"/>
      <family val="2"/>
    </font>
    <font>
      <strike/>
      <sz val="9"/>
      <color indexed="8"/>
      <name val="Arial"/>
      <family val="2"/>
    </font>
    <font>
      <i/>
      <strike/>
      <sz val="9"/>
      <color theme="1"/>
      <name val="Arial"/>
      <family val="2"/>
    </font>
    <font>
      <i/>
      <sz val="9"/>
      <color rgb="FF000000"/>
      <name val="Arial"/>
      <family val="2"/>
    </font>
    <font>
      <sz val="9"/>
      <color indexed="36"/>
      <name val="Arial"/>
      <family val="2"/>
    </font>
    <font>
      <sz val="9"/>
      <color rgb="FFFF0000"/>
      <name val="Arial"/>
      <family val="2"/>
    </font>
    <font>
      <strike/>
      <sz val="9"/>
      <color rgb="FFFF0000"/>
      <name val="Arial"/>
      <family val="2"/>
    </font>
    <font>
      <strike/>
      <sz val="9"/>
      <color theme="1"/>
      <name val="Arial"/>
      <family val="2"/>
    </font>
    <font>
      <sz val="11"/>
      <color rgb="FF006100"/>
      <name val="Calibri"/>
      <family val="2"/>
      <scheme val="minor"/>
    </font>
    <font>
      <b/>
      <sz val="11"/>
      <name val="Arial"/>
      <family val="2"/>
    </font>
    <font>
      <strike/>
      <sz val="10"/>
      <color rgb="FFFF0000"/>
      <name val="Arial"/>
      <family val="2"/>
    </font>
    <font>
      <sz val="10"/>
      <color theme="4"/>
      <name val="Arial"/>
      <family val="2"/>
    </font>
    <font>
      <sz val="11"/>
      <name val="Calibri"/>
      <family val="2"/>
      <scheme val="minor"/>
    </font>
    <font>
      <sz val="11"/>
      <name val="Calibri"/>
      <family val="2"/>
    </font>
  </fonts>
  <fills count="2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EB9C"/>
      </patternFill>
    </fill>
    <fill>
      <patternFill patternType="solid">
        <fgColor theme="0"/>
        <bgColor rgb="FFFFFFFF"/>
      </patternFill>
    </fill>
    <fill>
      <patternFill patternType="solid">
        <fgColor theme="0"/>
        <bgColor rgb="FFFFEB9C"/>
      </patternFill>
    </fill>
    <fill>
      <patternFill patternType="solid">
        <fgColor theme="0" tint="-0.49998474074526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bgColor rgb="FF000000"/>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FF"/>
        <bgColor rgb="FF000000"/>
      </patternFill>
    </fill>
    <fill>
      <patternFill patternType="solid">
        <fgColor rgb="FFFFFFFF"/>
        <bgColor indexed="64"/>
      </patternFill>
    </fill>
    <fill>
      <patternFill patternType="solid">
        <fgColor theme="5"/>
      </patternFill>
    </fill>
    <fill>
      <patternFill patternType="solid">
        <fgColor rgb="FFFF0000"/>
        <bgColor indexed="64"/>
      </patternFill>
    </fill>
    <fill>
      <patternFill patternType="solid">
        <fgColor rgb="FFFFFFFF"/>
        <bgColor rgb="FFF2F2F2"/>
      </patternFill>
    </fill>
    <fill>
      <patternFill patternType="solid">
        <fgColor rgb="FFA6A6A6"/>
        <bgColor indexed="64"/>
      </patternFill>
    </fill>
    <fill>
      <patternFill patternType="solid">
        <fgColor rgb="FFFCE4D6"/>
        <bgColor rgb="FFFCE4D6"/>
      </patternFill>
    </fill>
    <fill>
      <patternFill patternType="solid">
        <fgColor rgb="FFC6EFCE"/>
      </patternFill>
    </fill>
    <fill>
      <patternFill patternType="solid">
        <fgColor rgb="FF92D05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style="hair">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indexed="64"/>
      </left>
      <right/>
      <top style="hair">
        <color indexed="64"/>
      </top>
      <bottom style="hair">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top style="dotted">
        <color indexed="64"/>
      </top>
      <bottom style="dotted">
        <color indexed="64"/>
      </bottom>
      <diagonal/>
    </border>
    <border>
      <left/>
      <right/>
      <top style="hair">
        <color indexed="64"/>
      </top>
      <bottom/>
      <diagonal/>
    </border>
    <border>
      <left style="dotted">
        <color indexed="64"/>
      </left>
      <right style="dotted">
        <color indexed="64"/>
      </right>
      <top/>
      <bottom style="dotted">
        <color indexed="64"/>
      </bottom>
      <diagonal/>
    </border>
    <border>
      <left style="medium">
        <color rgb="FF548235"/>
      </left>
      <right style="thin">
        <color indexed="64"/>
      </right>
      <top style="thin">
        <color indexed="64"/>
      </top>
      <bottom style="thin">
        <color indexed="64"/>
      </bottom>
      <diagonal/>
    </border>
    <border>
      <left style="thin">
        <color indexed="64"/>
      </left>
      <right style="medium">
        <color rgb="FF548235"/>
      </right>
      <top style="thin">
        <color indexed="64"/>
      </top>
      <bottom style="thin">
        <color indexed="64"/>
      </bottom>
      <diagonal/>
    </border>
    <border>
      <left style="medium">
        <color rgb="FF548235"/>
      </left>
      <right style="thin">
        <color indexed="64"/>
      </right>
      <top style="thin">
        <color indexed="64"/>
      </top>
      <bottom style="medium">
        <color rgb="FF548235"/>
      </bottom>
      <diagonal/>
    </border>
    <border>
      <left style="thin">
        <color indexed="64"/>
      </left>
      <right style="thin">
        <color indexed="64"/>
      </right>
      <top style="thin">
        <color indexed="64"/>
      </top>
      <bottom style="medium">
        <color rgb="FF548235"/>
      </bottom>
      <diagonal/>
    </border>
    <border>
      <left style="thin">
        <color indexed="64"/>
      </left>
      <right style="medium">
        <color rgb="FF548235"/>
      </right>
      <top style="thin">
        <color indexed="64"/>
      </top>
      <bottom style="medium">
        <color rgb="FF548235"/>
      </bottom>
      <diagonal/>
    </border>
    <border>
      <left style="medium">
        <color rgb="FFC65911"/>
      </left>
      <right style="thin">
        <color indexed="64"/>
      </right>
      <top style="thin">
        <color indexed="64"/>
      </top>
      <bottom style="thin">
        <color indexed="64"/>
      </bottom>
      <diagonal/>
    </border>
    <border>
      <left style="thin">
        <color indexed="64"/>
      </left>
      <right style="medium">
        <color rgb="FFC65911"/>
      </right>
      <top style="thin">
        <color indexed="64"/>
      </top>
      <bottom style="thin">
        <color indexed="64"/>
      </bottom>
      <diagonal/>
    </border>
    <border>
      <left style="medium">
        <color rgb="FFC65911"/>
      </left>
      <right style="thin">
        <color indexed="64"/>
      </right>
      <top style="thin">
        <color indexed="64"/>
      </top>
      <bottom style="medium">
        <color rgb="FFC65911"/>
      </bottom>
      <diagonal/>
    </border>
    <border>
      <left style="thin">
        <color indexed="64"/>
      </left>
      <right style="thin">
        <color indexed="64"/>
      </right>
      <top style="thin">
        <color indexed="64"/>
      </top>
      <bottom style="medium">
        <color rgb="FFC65911"/>
      </bottom>
      <diagonal/>
    </border>
    <border>
      <left style="thin">
        <color indexed="64"/>
      </left>
      <right style="medium">
        <color rgb="FFC65911"/>
      </right>
      <top style="thin">
        <color indexed="64"/>
      </top>
      <bottom style="medium">
        <color rgb="FFC65911"/>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hair">
        <color rgb="FF000000"/>
      </left>
      <right style="hair">
        <color rgb="FF000000"/>
      </right>
      <top style="hair">
        <color rgb="FF000000"/>
      </top>
      <bottom style="hair">
        <color rgb="FF000000"/>
      </bottom>
      <diagonal/>
    </border>
    <border>
      <left style="hair">
        <color indexed="64"/>
      </left>
      <right style="hair">
        <color indexed="64"/>
      </right>
      <top/>
      <bottom/>
      <diagonal/>
    </border>
  </borders>
  <cellStyleXfs count="23">
    <xf numFmtId="0" fontId="0" fillId="0" borderId="0"/>
    <xf numFmtId="9" fontId="1" fillId="0" borderId="0" applyFont="0" applyFill="0" applyBorder="0" applyAlignment="0" applyProtection="0"/>
    <xf numFmtId="41" fontId="2" fillId="0" borderId="0" applyFont="0" applyFill="0" applyBorder="0" applyAlignment="0" applyProtection="0"/>
    <xf numFmtId="0" fontId="3" fillId="0" borderId="0"/>
    <xf numFmtId="0" fontId="1" fillId="0" borderId="0"/>
    <xf numFmtId="0" fontId="10" fillId="5" borderId="0" applyNumberFormat="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0" fillId="0" borderId="0"/>
    <xf numFmtId="9" fontId="3" fillId="0" borderId="0" applyFont="0" applyFill="0" applyBorder="0" applyAlignment="0" applyProtection="0"/>
    <xf numFmtId="9" fontId="27"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2" fontId="1" fillId="0" borderId="0" applyFont="0" applyFill="0" applyBorder="0" applyAlignment="0" applyProtection="0"/>
    <xf numFmtId="0" fontId="29" fillId="22" borderId="0" applyNumberFormat="0" applyBorder="0" applyAlignment="0" applyProtection="0"/>
    <xf numFmtId="0" fontId="3" fillId="0" borderId="0"/>
    <xf numFmtId="9" fontId="1" fillId="0" borderId="0" applyFont="0" applyFill="0" applyBorder="0" applyAlignment="0" applyProtection="0"/>
    <xf numFmtId="0" fontId="4" fillId="0" borderId="0"/>
    <xf numFmtId="0" fontId="36" fillId="0" borderId="0"/>
    <xf numFmtId="43" fontId="1" fillId="0" borderId="0" applyFont="0" applyFill="0" applyBorder="0" applyAlignment="0" applyProtection="0"/>
    <xf numFmtId="0" fontId="68" fillId="27" borderId="0" applyNumberFormat="0" applyBorder="0" applyAlignment="0" applyProtection="0"/>
    <xf numFmtId="0" fontId="10" fillId="5" borderId="0" applyNumberFormat="0" applyBorder="0" applyAlignment="0" applyProtection="0"/>
  </cellStyleXfs>
  <cellXfs count="842">
    <xf numFmtId="0" fontId="0" fillId="0" borderId="0" xfId="0"/>
    <xf numFmtId="0" fontId="6" fillId="0" borderId="14" xfId="0" applyFont="1" applyBorder="1" applyAlignment="1">
      <alignment horizontal="left" vertical="center"/>
    </xf>
    <xf numFmtId="0" fontId="6" fillId="0" borderId="14" xfId="0" applyFont="1" applyBorder="1" applyAlignment="1">
      <alignment horizontal="left" vertical="center" wrapText="1"/>
    </xf>
    <xf numFmtId="0" fontId="7" fillId="2" borderId="14" xfId="0" applyFont="1" applyFill="1" applyBorder="1" applyAlignment="1">
      <alignment horizontal="left" vertical="center"/>
    </xf>
    <xf numFmtId="0" fontId="7" fillId="0" borderId="14" xfId="0" applyFont="1" applyBorder="1" applyAlignment="1">
      <alignment horizontal="left" vertical="center" wrapText="1"/>
    </xf>
    <xf numFmtId="0" fontId="6" fillId="2" borderId="14" xfId="0" applyFont="1" applyFill="1" applyBorder="1" applyAlignment="1">
      <alignment horizontal="left" vertical="center" wrapText="1"/>
    </xf>
    <xf numFmtId="0" fontId="9" fillId="6" borderId="14" xfId="0" applyFont="1" applyFill="1" applyBorder="1" applyAlignment="1">
      <alignment horizontal="left" vertical="center" wrapText="1"/>
    </xf>
    <xf numFmtId="0" fontId="9" fillId="7" borderId="14" xfId="5" applyFont="1" applyFill="1" applyBorder="1" applyAlignment="1" applyProtection="1">
      <alignment horizontal="left" vertical="center" wrapText="1"/>
    </xf>
    <xf numFmtId="0" fontId="9" fillId="2" borderId="14" xfId="0" applyFont="1" applyFill="1" applyBorder="1" applyAlignment="1">
      <alignment horizontal="left" vertical="center" wrapText="1"/>
    </xf>
    <xf numFmtId="3" fontId="6" fillId="2" borderId="14" xfId="0" applyNumberFormat="1" applyFont="1" applyFill="1" applyBorder="1" applyAlignment="1">
      <alignment horizontal="left" vertical="center" wrapText="1"/>
    </xf>
    <xf numFmtId="0" fontId="12" fillId="2" borderId="14" xfId="0" applyFont="1" applyFill="1" applyBorder="1" applyAlignment="1">
      <alignment horizontal="left" vertical="center" wrapText="1"/>
    </xf>
    <xf numFmtId="0" fontId="9" fillId="0" borderId="14" xfId="0" applyFont="1" applyBorder="1" applyAlignment="1">
      <alignment horizontal="left" vertical="center" wrapText="1"/>
    </xf>
    <xf numFmtId="14" fontId="6" fillId="0" borderId="14" xfId="0" applyNumberFormat="1" applyFont="1" applyBorder="1" applyAlignment="1">
      <alignment horizontal="left" vertical="center"/>
    </xf>
    <xf numFmtId="0" fontId="7" fillId="12" borderId="14" xfId="0" applyFont="1" applyFill="1" applyBorder="1" applyAlignment="1">
      <alignment horizontal="left" vertical="center"/>
    </xf>
    <xf numFmtId="0" fontId="7" fillId="13" borderId="14" xfId="0" applyFont="1" applyFill="1" applyBorder="1" applyAlignment="1">
      <alignment horizontal="left" vertical="center"/>
    </xf>
    <xf numFmtId="0" fontId="8" fillId="13" borderId="14" xfId="0" applyFont="1" applyFill="1" applyBorder="1" applyAlignment="1">
      <alignment horizontal="left" vertical="center"/>
    </xf>
    <xf numFmtId="0" fontId="8" fillId="14" borderId="14" xfId="0" applyFont="1" applyFill="1" applyBorder="1" applyAlignment="1">
      <alignment horizontal="left" vertical="center"/>
    </xf>
    <xf numFmtId="14" fontId="8" fillId="14" borderId="14" xfId="0" applyNumberFormat="1" applyFont="1" applyFill="1" applyBorder="1" applyAlignment="1">
      <alignment horizontal="left" vertical="center"/>
    </xf>
    <xf numFmtId="0" fontId="8" fillId="14" borderId="14" xfId="0" applyFont="1" applyFill="1" applyBorder="1" applyAlignment="1">
      <alignment horizontal="left" vertical="center" wrapText="1"/>
    </xf>
    <xf numFmtId="0" fontId="6" fillId="15" borderId="14" xfId="0" applyFont="1" applyFill="1" applyBorder="1" applyAlignment="1">
      <alignment horizontal="left" vertical="center" wrapText="1"/>
    </xf>
    <xf numFmtId="0" fontId="4" fillId="0" borderId="0" xfId="0" applyFont="1" applyAlignment="1" applyProtection="1">
      <alignment horizontal="left"/>
      <protection locked="0"/>
    </xf>
    <xf numFmtId="0" fontId="4" fillId="0" borderId="0" xfId="0" applyFont="1" applyAlignment="1" applyProtection="1">
      <alignment horizontal="center"/>
      <protection locked="0"/>
    </xf>
    <xf numFmtId="14" fontId="4" fillId="0" borderId="0" xfId="0" applyNumberFormat="1" applyFont="1" applyAlignment="1" applyProtection="1">
      <alignment horizontal="left"/>
      <protection locked="0"/>
    </xf>
    <xf numFmtId="0" fontId="5" fillId="2" borderId="0" xfId="4" applyFont="1" applyFill="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0" xfId="0" applyFont="1" applyAlignment="1" applyProtection="1">
      <alignment horizontal="center" vertical="center"/>
      <protection locked="0"/>
    </xf>
    <xf numFmtId="0" fontId="4" fillId="3" borderId="1" xfId="0" applyFont="1" applyFill="1" applyBorder="1" applyAlignment="1" applyProtection="1">
      <alignment horizontal="left" vertical="center"/>
      <protection locked="0"/>
    </xf>
    <xf numFmtId="0" fontId="4" fillId="2" borderId="0" xfId="0" applyFont="1" applyFill="1" applyAlignment="1" applyProtection="1">
      <alignment horizontal="left"/>
      <protection locked="0"/>
    </xf>
    <xf numFmtId="0" fontId="4" fillId="2" borderId="0" xfId="0" applyFont="1" applyFill="1" applyAlignment="1" applyProtection="1">
      <alignment horizontal="center"/>
      <protection locked="0"/>
    </xf>
    <xf numFmtId="9" fontId="5" fillId="2" borderId="18" xfId="1" applyFont="1" applyFill="1" applyBorder="1" applyAlignment="1" applyProtection="1">
      <alignment horizontal="center"/>
    </xf>
    <xf numFmtId="1" fontId="5" fillId="2" borderId="18" xfId="1" applyNumberFormat="1" applyFont="1" applyFill="1" applyBorder="1" applyAlignment="1" applyProtection="1">
      <alignment horizontal="center"/>
    </xf>
    <xf numFmtId="0" fontId="13" fillId="2" borderId="18" xfId="6" applyNumberFormat="1" applyFont="1" applyFill="1" applyBorder="1" applyAlignment="1" applyProtection="1">
      <alignment horizontal="center" vertical="center"/>
    </xf>
    <xf numFmtId="0" fontId="13" fillId="2" borderId="18" xfId="0" applyFont="1" applyFill="1" applyBorder="1" applyAlignment="1" applyProtection="1">
      <alignment horizontal="left"/>
      <protection locked="0"/>
    </xf>
    <xf numFmtId="0" fontId="4" fillId="0" borderId="11" xfId="0" applyFont="1" applyBorder="1" applyAlignment="1" applyProtection="1">
      <alignment horizontal="left"/>
      <protection locked="0"/>
    </xf>
    <xf numFmtId="14" fontId="3" fillId="17" borderId="20" xfId="9" applyNumberFormat="1" applyFont="1" applyFill="1" applyBorder="1" applyAlignment="1" applyProtection="1">
      <alignment vertical="center" wrapText="1"/>
      <protection locked="0"/>
    </xf>
    <xf numFmtId="9" fontId="3" fillId="17" borderId="20" xfId="9" applyFont="1" applyFill="1" applyBorder="1" applyAlignment="1" applyProtection="1">
      <alignment vertical="center" wrapText="1"/>
      <protection locked="0"/>
    </xf>
    <xf numFmtId="9" fontId="3" fillId="17" borderId="1" xfId="9" applyFont="1" applyFill="1" applyBorder="1" applyAlignment="1" applyProtection="1">
      <alignment horizontal="center" vertical="center" wrapText="1"/>
      <protection locked="0"/>
    </xf>
    <xf numFmtId="9" fontId="3" fillId="17" borderId="20" xfId="9" applyFont="1" applyFill="1" applyBorder="1" applyAlignment="1" applyProtection="1">
      <alignment horizontal="center" vertical="center" wrapText="1"/>
      <protection locked="0"/>
    </xf>
    <xf numFmtId="0" fontId="24" fillId="2" borderId="0" xfId="0" applyFont="1" applyFill="1" applyAlignment="1" applyProtection="1">
      <alignment vertical="center"/>
      <protection hidden="1"/>
    </xf>
    <xf numFmtId="0" fontId="25" fillId="2" borderId="0" xfId="0" applyFont="1" applyFill="1" applyAlignment="1" applyProtection="1">
      <alignment vertical="center"/>
      <protection hidden="1"/>
    </xf>
    <xf numFmtId="0" fontId="6" fillId="2" borderId="0" xfId="0" applyFont="1" applyFill="1" applyAlignment="1" applyProtection="1">
      <alignment horizontal="center" vertical="center"/>
      <protection hidden="1"/>
    </xf>
    <xf numFmtId="0" fontId="6" fillId="2" borderId="0" xfId="0" applyFont="1" applyFill="1" applyAlignment="1" applyProtection="1">
      <alignment horizontal="left" vertical="center"/>
      <protection hidden="1"/>
    </xf>
    <xf numFmtId="9" fontId="6" fillId="2" borderId="0" xfId="1" applyFont="1" applyFill="1" applyAlignment="1" applyProtection="1">
      <alignment horizontal="center" vertical="center"/>
      <protection hidden="1"/>
    </xf>
    <xf numFmtId="0" fontId="6" fillId="2" borderId="0" xfId="0" applyFont="1" applyFill="1" applyAlignment="1" applyProtection="1">
      <alignment vertical="center"/>
      <protection hidden="1"/>
    </xf>
    <xf numFmtId="41" fontId="0" fillId="0" borderId="0" xfId="7" applyFont="1"/>
    <xf numFmtId="0" fontId="0" fillId="0" borderId="0" xfId="0" applyAlignment="1">
      <alignment horizontal="center"/>
    </xf>
    <xf numFmtId="14" fontId="3" fillId="17" borderId="1" xfId="9" applyNumberFormat="1" applyFont="1" applyFill="1" applyBorder="1" applyAlignment="1" applyProtection="1">
      <alignment horizontal="center" vertical="center" wrapText="1"/>
      <protection locked="0"/>
    </xf>
    <xf numFmtId="0" fontId="3" fillId="0" borderId="20" xfId="3" applyBorder="1" applyAlignment="1" applyProtection="1">
      <alignment vertical="center" wrapText="1"/>
      <protection locked="0"/>
    </xf>
    <xf numFmtId="0" fontId="3" fillId="17" borderId="20" xfId="3" applyFill="1" applyBorder="1" applyAlignment="1" applyProtection="1">
      <alignment vertical="center" wrapText="1"/>
      <protection locked="0"/>
    </xf>
    <xf numFmtId="0" fontId="3" fillId="0" borderId="20" xfId="3" applyBorder="1" applyAlignment="1" applyProtection="1">
      <alignment horizontal="center" vertical="center" wrapText="1"/>
      <protection locked="0"/>
    </xf>
    <xf numFmtId="0" fontId="3" fillId="0" borderId="1" xfId="16" applyBorder="1" applyAlignment="1">
      <alignment horizontal="left" vertical="center" wrapText="1"/>
    </xf>
    <xf numFmtId="0" fontId="3" fillId="17" borderId="20" xfId="3" applyFill="1" applyBorder="1" applyAlignment="1" applyProtection="1">
      <alignment horizontal="left" vertical="center" wrapText="1"/>
      <protection locked="0"/>
    </xf>
    <xf numFmtId="0" fontId="3" fillId="17" borderId="20" xfId="3" applyFill="1" applyBorder="1" applyAlignment="1" applyProtection="1">
      <alignment horizontal="justify" vertical="center" wrapText="1"/>
      <protection locked="0"/>
    </xf>
    <xf numFmtId="9" fontId="23" fillId="0" borderId="1" xfId="9" applyFont="1" applyFill="1" applyBorder="1" applyAlignment="1" applyProtection="1">
      <alignment horizontal="left" vertical="center" wrapText="1"/>
      <protection hidden="1"/>
    </xf>
    <xf numFmtId="14" fontId="3" fillId="17" borderId="1" xfId="9" applyNumberFormat="1" applyFont="1" applyFill="1" applyBorder="1" applyAlignment="1" applyProtection="1">
      <alignment vertical="center" wrapText="1"/>
      <protection locked="0"/>
    </xf>
    <xf numFmtId="0" fontId="23" fillId="0" borderId="0" xfId="0" applyFont="1"/>
    <xf numFmtId="41" fontId="23" fillId="0" borderId="0" xfId="7" applyFont="1"/>
    <xf numFmtId="41" fontId="23" fillId="0" borderId="1" xfId="7" applyFont="1" applyBorder="1"/>
    <xf numFmtId="0" fontId="23" fillId="0" borderId="1" xfId="0" applyFont="1" applyBorder="1" applyAlignment="1">
      <alignment horizontal="center"/>
    </xf>
    <xf numFmtId="0" fontId="23" fillId="0" borderId="1" xfId="0" applyFont="1" applyBorder="1"/>
    <xf numFmtId="0" fontId="23" fillId="0" borderId="0" xfId="0" applyFont="1" applyAlignment="1">
      <alignment horizontal="center"/>
    </xf>
    <xf numFmtId="41" fontId="33" fillId="0" borderId="1" xfId="7" applyFont="1" applyBorder="1"/>
    <xf numFmtId="0" fontId="33" fillId="11" borderId="1" xfId="0" applyFont="1" applyFill="1" applyBorder="1" applyAlignment="1">
      <alignment horizontal="center" vertical="center"/>
    </xf>
    <xf numFmtId="41" fontId="33" fillId="11" borderId="1" xfId="7" applyFont="1" applyFill="1" applyBorder="1" applyAlignment="1">
      <alignment horizontal="center" vertical="center"/>
    </xf>
    <xf numFmtId="0" fontId="0" fillId="2" borderId="0" xfId="0" applyFill="1"/>
    <xf numFmtId="0" fontId="34" fillId="0" borderId="0" xfId="0" applyFont="1"/>
    <xf numFmtId="0" fontId="35" fillId="0" borderId="0" xfId="0" applyFont="1" applyAlignment="1">
      <alignment horizontal="center" vertical="center"/>
    </xf>
    <xf numFmtId="0" fontId="35" fillId="0" borderId="0" xfId="0" applyFont="1" applyAlignment="1">
      <alignment horizontal="center" vertical="center" wrapText="1"/>
    </xf>
    <xf numFmtId="0" fontId="0" fillId="0" borderId="0" xfId="0" applyAlignment="1">
      <alignment horizontal="center" vertical="center"/>
    </xf>
    <xf numFmtId="0" fontId="28" fillId="22" borderId="1" xfId="15" applyNumberFormat="1" applyFont="1" applyBorder="1" applyAlignment="1">
      <alignment horizontal="center" vertical="center" wrapText="1"/>
    </xf>
    <xf numFmtId="0" fontId="28" fillId="22" borderId="1" xfId="15" applyFont="1" applyBorder="1" applyAlignment="1" applyProtection="1">
      <alignment horizontal="center" vertical="center" wrapText="1"/>
    </xf>
    <xf numFmtId="0" fontId="28" fillId="22" borderId="1" xfId="15" applyFont="1" applyBorder="1" applyAlignment="1" applyProtection="1">
      <alignment horizontal="center" vertical="center"/>
    </xf>
    <xf numFmtId="0" fontId="0" fillId="0" borderId="0" xfId="0" applyAlignment="1">
      <alignment horizontal="center" vertical="center" wrapText="1"/>
    </xf>
    <xf numFmtId="0" fontId="37" fillId="22" borderId="0" xfId="15" applyNumberFormat="1" applyFont="1" applyBorder="1" applyAlignment="1" applyProtection="1">
      <alignment horizontal="center" vertical="center" wrapText="1"/>
    </xf>
    <xf numFmtId="42" fontId="34" fillId="0" borderId="0" xfId="0" applyNumberFormat="1" applyFont="1"/>
    <xf numFmtId="42" fontId="35" fillId="0" borderId="0" xfId="14" applyFont="1" applyFill="1" applyBorder="1" applyAlignment="1" applyProtection="1">
      <alignment horizontal="center" vertical="center"/>
    </xf>
    <xf numFmtId="42" fontId="35" fillId="0" borderId="0" xfId="0" applyNumberFormat="1" applyFont="1" applyAlignment="1">
      <alignment horizontal="center" vertical="center"/>
    </xf>
    <xf numFmtId="9" fontId="35" fillId="0" borderId="0" xfId="1" applyFont="1" applyFill="1" applyBorder="1" applyAlignment="1" applyProtection="1">
      <alignment horizontal="center" vertical="center"/>
    </xf>
    <xf numFmtId="16" fontId="35" fillId="0" borderId="0" xfId="0" applyNumberFormat="1" applyFont="1" applyAlignment="1">
      <alignment horizontal="center" vertical="center"/>
    </xf>
    <xf numFmtId="165" fontId="4" fillId="0" borderId="0" xfId="0" applyNumberFormat="1" applyFont="1" applyAlignment="1" applyProtection="1">
      <alignment horizontal="center"/>
      <protection locked="0"/>
    </xf>
    <xf numFmtId="165" fontId="4" fillId="0" borderId="0" xfId="0" applyNumberFormat="1" applyFont="1" applyAlignment="1" applyProtection="1">
      <alignment horizontal="center" vertical="center"/>
      <protection locked="0"/>
    </xf>
    <xf numFmtId="0" fontId="5" fillId="2" borderId="0" xfId="0" applyFont="1" applyFill="1" applyAlignment="1" applyProtection="1">
      <alignment horizontal="left"/>
      <protection locked="0"/>
    </xf>
    <xf numFmtId="0" fontId="5" fillId="2" borderId="18" xfId="0" applyFont="1" applyFill="1" applyBorder="1" applyAlignment="1" applyProtection="1">
      <alignment horizontal="left"/>
      <protection locked="0"/>
    </xf>
    <xf numFmtId="0" fontId="5" fillId="2" borderId="18" xfId="0" applyFont="1" applyFill="1" applyBorder="1" applyAlignment="1" applyProtection="1">
      <alignment horizontal="center"/>
      <protection locked="0"/>
    </xf>
    <xf numFmtId="0" fontId="19" fillId="2" borderId="18" xfId="0" applyFont="1" applyFill="1" applyBorder="1" applyAlignment="1" applyProtection="1">
      <alignment horizontal="left" vertical="center"/>
      <protection locked="0"/>
    </xf>
    <xf numFmtId="0" fontId="5" fillId="2" borderId="17" xfId="0" applyFont="1" applyFill="1" applyBorder="1" applyAlignment="1" applyProtection="1">
      <alignment horizontal="left"/>
      <protection locked="0"/>
    </xf>
    <xf numFmtId="0" fontId="15" fillId="2" borderId="0" xfId="0" applyFont="1" applyFill="1" applyAlignment="1" applyProtection="1">
      <alignment horizontal="left"/>
      <protection locked="0"/>
    </xf>
    <xf numFmtId="0" fontId="5" fillId="2" borderId="11" xfId="0" applyFont="1" applyFill="1" applyBorder="1" applyAlignment="1" applyProtection="1">
      <alignment horizontal="left"/>
      <protection locked="0"/>
    </xf>
    <xf numFmtId="0" fontId="5" fillId="2" borderId="15" xfId="0" applyFont="1" applyFill="1" applyBorder="1" applyAlignment="1" applyProtection="1">
      <alignment horizontal="left"/>
      <protection locked="0"/>
    </xf>
    <xf numFmtId="9" fontId="5" fillId="2" borderId="18" xfId="0" applyNumberFormat="1" applyFont="1" applyFill="1" applyBorder="1" applyAlignment="1" applyProtection="1">
      <alignment horizontal="center"/>
      <protection locked="0"/>
    </xf>
    <xf numFmtId="0" fontId="13" fillId="2" borderId="18" xfId="0" applyFont="1" applyFill="1" applyBorder="1" applyAlignment="1" applyProtection="1">
      <alignment horizontal="left" vertical="center"/>
      <protection locked="0"/>
    </xf>
    <xf numFmtId="0" fontId="17" fillId="2" borderId="0" xfId="0" applyFont="1" applyFill="1" applyAlignment="1" applyProtection="1">
      <alignment horizontal="left"/>
      <protection locked="0"/>
    </xf>
    <xf numFmtId="0" fontId="18" fillId="2" borderId="11" xfId="0" applyFont="1" applyFill="1" applyBorder="1" applyAlignment="1" applyProtection="1">
      <alignment horizontal="left"/>
      <protection locked="0"/>
    </xf>
    <xf numFmtId="0" fontId="18" fillId="2" borderId="15" xfId="0" applyFont="1" applyFill="1" applyBorder="1" applyAlignment="1" applyProtection="1">
      <alignment horizontal="left"/>
      <protection locked="0"/>
    </xf>
    <xf numFmtId="0" fontId="17" fillId="2" borderId="11" xfId="0" applyFont="1" applyFill="1" applyBorder="1" applyAlignment="1" applyProtection="1">
      <alignment horizontal="left"/>
      <protection locked="0"/>
    </xf>
    <xf numFmtId="0" fontId="13" fillId="2" borderId="0" xfId="0" applyFont="1" applyFill="1" applyAlignment="1" applyProtection="1">
      <alignment horizontal="left"/>
      <protection locked="0"/>
    </xf>
    <xf numFmtId="0" fontId="16" fillId="2" borderId="18" xfId="0" applyFont="1" applyFill="1" applyBorder="1" applyAlignment="1" applyProtection="1">
      <alignment horizontal="left"/>
      <protection locked="0"/>
    </xf>
    <xf numFmtId="0" fontId="13" fillId="2" borderId="11" xfId="0" applyFont="1" applyFill="1" applyBorder="1" applyAlignment="1" applyProtection="1">
      <alignment horizontal="left" vertical="center"/>
      <protection locked="0"/>
    </xf>
    <xf numFmtId="0" fontId="13" fillId="2" borderId="15" xfId="0" applyFont="1" applyFill="1" applyBorder="1" applyAlignment="1" applyProtection="1">
      <alignment horizontal="left" vertical="center"/>
      <protection locked="0"/>
    </xf>
    <xf numFmtId="0" fontId="15" fillId="2" borderId="0" xfId="0" applyFont="1" applyFill="1" applyAlignment="1" applyProtection="1">
      <alignment horizontal="left" vertical="center"/>
      <protection locked="0"/>
    </xf>
    <xf numFmtId="0" fontId="14" fillId="2" borderId="11" xfId="0" applyFont="1" applyFill="1" applyBorder="1" applyAlignment="1" applyProtection="1">
      <alignment horizontal="left" vertical="center"/>
      <protection locked="0"/>
    </xf>
    <xf numFmtId="0" fontId="13" fillId="2" borderId="11" xfId="0" applyFont="1" applyFill="1" applyBorder="1" applyAlignment="1" applyProtection="1">
      <alignment horizontal="left"/>
      <protection locked="0"/>
    </xf>
    <xf numFmtId="0" fontId="17" fillId="2" borderId="11" xfId="0" applyFont="1" applyFill="1" applyBorder="1" applyAlignment="1" applyProtection="1">
      <alignment horizontal="left" vertical="center"/>
      <protection locked="0"/>
    </xf>
    <xf numFmtId="0" fontId="17" fillId="2" borderId="15" xfId="0" applyFont="1" applyFill="1" applyBorder="1" applyAlignment="1" applyProtection="1">
      <alignment horizontal="left" vertical="center"/>
      <protection locked="0"/>
    </xf>
    <xf numFmtId="0" fontId="5" fillId="2" borderId="18" xfId="0" applyFont="1" applyFill="1" applyBorder="1" applyAlignment="1" applyProtection="1">
      <alignment horizontal="left" vertical="center"/>
      <protection locked="0"/>
    </xf>
    <xf numFmtId="9" fontId="5" fillId="2" borderId="18" xfId="0" applyNumberFormat="1" applyFont="1" applyFill="1" applyBorder="1" applyAlignment="1" applyProtection="1">
      <alignment horizontal="center" vertical="center"/>
      <protection locked="0"/>
    </xf>
    <xf numFmtId="0" fontId="14" fillId="2" borderId="15" xfId="0" applyFont="1" applyFill="1" applyBorder="1" applyAlignment="1" applyProtection="1">
      <alignment horizontal="left" vertical="center"/>
      <protection locked="0"/>
    </xf>
    <xf numFmtId="0" fontId="13" fillId="2" borderId="15" xfId="0" applyFont="1" applyFill="1" applyBorder="1" applyAlignment="1" applyProtection="1">
      <alignment horizontal="left"/>
      <protection locked="0"/>
    </xf>
    <xf numFmtId="0" fontId="13" fillId="2" borderId="16" xfId="0" applyFont="1" applyFill="1" applyBorder="1" applyAlignment="1" applyProtection="1">
      <alignment horizontal="left"/>
      <protection locked="0"/>
    </xf>
    <xf numFmtId="0" fontId="17" fillId="2" borderId="0" xfId="0" applyFont="1" applyFill="1" applyAlignment="1" applyProtection="1">
      <alignment horizontal="left" vertical="center"/>
      <protection locked="0"/>
    </xf>
    <xf numFmtId="0" fontId="13" fillId="2" borderId="0" xfId="0" applyFont="1" applyFill="1" applyAlignment="1" applyProtection="1">
      <alignment horizontal="left" vertical="center"/>
      <protection locked="0"/>
    </xf>
    <xf numFmtId="0" fontId="16" fillId="2" borderId="11" xfId="0" applyFont="1" applyFill="1" applyBorder="1" applyAlignment="1" applyProtection="1">
      <alignment horizontal="left"/>
      <protection locked="0"/>
    </xf>
    <xf numFmtId="0" fontId="16" fillId="2" borderId="15" xfId="0" applyFont="1" applyFill="1" applyBorder="1" applyAlignment="1" applyProtection="1">
      <alignment horizontal="left"/>
      <protection locked="0"/>
    </xf>
    <xf numFmtId="0" fontId="16" fillId="2" borderId="0" xfId="0" applyFont="1" applyFill="1" applyAlignment="1" applyProtection="1">
      <alignment horizontal="left"/>
      <protection locked="0"/>
    </xf>
    <xf numFmtId="0" fontId="5" fillId="0" borderId="0" xfId="0" applyFont="1" applyAlignment="1" applyProtection="1">
      <alignment horizontal="center"/>
      <protection locked="0"/>
    </xf>
    <xf numFmtId="0" fontId="5" fillId="0" borderId="0" xfId="0" applyFont="1" applyAlignment="1" applyProtection="1">
      <alignment horizontal="center" vertical="center"/>
      <protection locked="0"/>
    </xf>
    <xf numFmtId="0" fontId="5" fillId="2" borderId="18" xfId="0" applyFont="1" applyFill="1" applyBorder="1" applyAlignment="1" applyProtection="1">
      <alignment horizontal="center" vertical="center"/>
      <protection locked="0"/>
    </xf>
    <xf numFmtId="0" fontId="5" fillId="2" borderId="15" xfId="0" applyFont="1" applyFill="1" applyBorder="1" applyAlignment="1" applyProtection="1">
      <alignment horizontal="center" vertical="center"/>
      <protection locked="0"/>
    </xf>
    <xf numFmtId="0" fontId="4" fillId="2" borderId="11"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13" fillId="2" borderId="23" xfId="0" applyFont="1" applyFill="1" applyBorder="1" applyAlignment="1" applyProtection="1">
      <alignment horizontal="left"/>
      <protection locked="0"/>
    </xf>
    <xf numFmtId="0" fontId="16" fillId="2" borderId="23" xfId="0" applyFont="1" applyFill="1" applyBorder="1" applyAlignment="1" applyProtection="1">
      <alignment horizontal="left"/>
      <protection locked="0"/>
    </xf>
    <xf numFmtId="0" fontId="13" fillId="2" borderId="23" xfId="0" applyFont="1" applyFill="1" applyBorder="1" applyAlignment="1" applyProtection="1">
      <alignment horizontal="left" vertical="center"/>
      <protection locked="0"/>
    </xf>
    <xf numFmtId="0" fontId="19" fillId="2" borderId="23" xfId="0" applyFont="1" applyFill="1" applyBorder="1" applyAlignment="1" applyProtection="1">
      <alignment horizontal="left" vertical="center"/>
      <protection locked="0"/>
    </xf>
    <xf numFmtId="9" fontId="13" fillId="2" borderId="23" xfId="0" applyNumberFormat="1" applyFont="1" applyFill="1" applyBorder="1" applyAlignment="1" applyProtection="1">
      <alignment horizontal="left" vertical="center"/>
      <protection locked="0"/>
    </xf>
    <xf numFmtId="0" fontId="5" fillId="2" borderId="23" xfId="0" applyFont="1" applyFill="1" applyBorder="1" applyAlignment="1" applyProtection="1">
      <alignment horizontal="left" vertical="center"/>
      <protection locked="0"/>
    </xf>
    <xf numFmtId="0" fontId="5" fillId="2" borderId="23" xfId="0" applyFont="1" applyFill="1" applyBorder="1" applyAlignment="1">
      <alignment horizontal="left"/>
    </xf>
    <xf numFmtId="0" fontId="5" fillId="2" borderId="18" xfId="0" applyFont="1" applyFill="1" applyBorder="1" applyAlignment="1">
      <alignment horizontal="left"/>
    </xf>
    <xf numFmtId="0" fontId="5" fillId="2" borderId="18" xfId="0" applyFont="1" applyFill="1" applyBorder="1" applyAlignment="1">
      <alignment horizontal="center"/>
    </xf>
    <xf numFmtId="14" fontId="5" fillId="2" borderId="18" xfId="0" applyNumberFormat="1" applyFont="1" applyFill="1" applyBorder="1" applyAlignment="1">
      <alignment horizontal="left"/>
    </xf>
    <xf numFmtId="0" fontId="13" fillId="2" borderId="18" xfId="0" applyFont="1" applyFill="1" applyBorder="1" applyAlignment="1">
      <alignment horizontal="center" vertical="center"/>
    </xf>
    <xf numFmtId="9" fontId="5" fillId="2" borderId="18" xfId="0" applyNumberFormat="1" applyFont="1" applyFill="1" applyBorder="1" applyAlignment="1">
      <alignment horizontal="center"/>
    </xf>
    <xf numFmtId="0" fontId="13" fillId="2" borderId="18" xfId="0" applyFont="1" applyFill="1" applyBorder="1" applyAlignment="1">
      <alignment horizontal="left"/>
    </xf>
    <xf numFmtId="0" fontId="13" fillId="2" borderId="18" xfId="0" applyFont="1" applyFill="1" applyBorder="1" applyAlignment="1">
      <alignment horizontal="left" vertical="center"/>
    </xf>
    <xf numFmtId="14" fontId="13" fillId="2" borderId="18" xfId="0" applyNumberFormat="1" applyFont="1" applyFill="1" applyBorder="1" applyAlignment="1">
      <alignment horizontal="left"/>
    </xf>
    <xf numFmtId="0" fontId="13" fillId="2" borderId="23" xfId="0" applyFont="1" applyFill="1" applyBorder="1" applyAlignment="1">
      <alignment horizontal="left"/>
    </xf>
    <xf numFmtId="0" fontId="13" fillId="2" borderId="18" xfId="0" applyFont="1" applyFill="1" applyBorder="1" applyAlignment="1">
      <alignment horizontal="center"/>
    </xf>
    <xf numFmtId="9" fontId="13" fillId="2" borderId="18" xfId="0" applyNumberFormat="1" applyFont="1" applyFill="1" applyBorder="1" applyAlignment="1">
      <alignment horizontal="center"/>
    </xf>
    <xf numFmtId="0" fontId="13" fillId="16" borderId="18" xfId="0" applyFont="1" applyFill="1" applyBorder="1" applyAlignment="1">
      <alignment horizontal="left"/>
    </xf>
    <xf numFmtId="0" fontId="13" fillId="2" borderId="23" xfId="0" applyFont="1" applyFill="1" applyBorder="1" applyAlignment="1">
      <alignment horizontal="left" vertical="center"/>
    </xf>
    <xf numFmtId="9" fontId="13" fillId="2" borderId="18" xfId="0" applyNumberFormat="1" applyFont="1" applyFill="1" applyBorder="1" applyAlignment="1">
      <alignment horizontal="center" vertical="center"/>
    </xf>
    <xf numFmtId="14" fontId="13" fillId="2" borderId="18" xfId="0" applyNumberFormat="1" applyFont="1" applyFill="1" applyBorder="1" applyAlignment="1">
      <alignment horizontal="left" vertical="center"/>
    </xf>
    <xf numFmtId="1" fontId="5" fillId="2" borderId="18" xfId="0" applyNumberFormat="1" applyFont="1" applyFill="1" applyBorder="1" applyAlignment="1">
      <alignment horizontal="center"/>
    </xf>
    <xf numFmtId="1" fontId="13" fillId="2" borderId="18" xfId="0" applyNumberFormat="1" applyFont="1" applyFill="1" applyBorder="1" applyAlignment="1">
      <alignment horizontal="center" vertical="center"/>
    </xf>
    <xf numFmtId="1" fontId="13" fillId="2" borderId="18" xfId="1" applyNumberFormat="1" applyFont="1" applyFill="1" applyBorder="1" applyAlignment="1" applyProtection="1">
      <alignment horizontal="center" vertical="center"/>
    </xf>
    <xf numFmtId="0" fontId="5" fillId="2" borderId="18" xfId="0" applyFont="1" applyFill="1" applyBorder="1" applyAlignment="1">
      <alignment horizontal="left" vertical="center"/>
    </xf>
    <xf numFmtId="9" fontId="5" fillId="2" borderId="18" xfId="0" applyNumberFormat="1" applyFont="1" applyFill="1" applyBorder="1" applyAlignment="1">
      <alignment horizontal="center" vertical="center"/>
    </xf>
    <xf numFmtId="0" fontId="5" fillId="16" borderId="18" xfId="0" applyFont="1" applyFill="1" applyBorder="1" applyAlignment="1">
      <alignment horizontal="left" vertical="center"/>
    </xf>
    <xf numFmtId="14" fontId="5" fillId="2" borderId="18" xfId="0" applyNumberFormat="1" applyFont="1" applyFill="1" applyBorder="1" applyAlignment="1">
      <alignment horizontal="left" vertical="center"/>
    </xf>
    <xf numFmtId="0" fontId="4" fillId="2" borderId="18" xfId="0" applyFont="1" applyFill="1" applyBorder="1" applyAlignment="1">
      <alignment horizontal="center"/>
    </xf>
    <xf numFmtId="0" fontId="5" fillId="2" borderId="15" xfId="0" applyFont="1" applyFill="1" applyBorder="1" applyAlignment="1">
      <alignment horizontal="left"/>
    </xf>
    <xf numFmtId="9" fontId="5" fillId="2" borderId="15" xfId="0" applyNumberFormat="1" applyFont="1" applyFill="1" applyBorder="1" applyAlignment="1">
      <alignment horizontal="center"/>
    </xf>
    <xf numFmtId="9" fontId="5" fillId="2" borderId="1" xfId="0" applyNumberFormat="1" applyFont="1" applyFill="1" applyBorder="1" applyAlignment="1">
      <alignment horizontal="center"/>
    </xf>
    <xf numFmtId="0" fontId="5" fillId="2" borderId="15" xfId="0" applyFont="1" applyFill="1" applyBorder="1" applyAlignment="1">
      <alignment horizontal="center"/>
    </xf>
    <xf numFmtId="0" fontId="5" fillId="2" borderId="1" xfId="0" applyFont="1" applyFill="1" applyBorder="1" applyAlignment="1">
      <alignment horizontal="center"/>
    </xf>
    <xf numFmtId="0" fontId="13" fillId="2" borderId="15" xfId="0" applyFont="1" applyFill="1" applyBorder="1" applyAlignment="1">
      <alignment horizontal="left" vertical="center"/>
    </xf>
    <xf numFmtId="0" fontId="5" fillId="2" borderId="11" xfId="0" applyFont="1" applyFill="1" applyBorder="1" applyAlignment="1">
      <alignment horizontal="left"/>
    </xf>
    <xf numFmtId="9" fontId="5" fillId="2" borderId="19" xfId="0" applyNumberFormat="1" applyFont="1" applyFill="1" applyBorder="1" applyAlignment="1">
      <alignment horizontal="center"/>
    </xf>
    <xf numFmtId="0" fontId="19" fillId="2" borderId="18" xfId="0" applyFont="1" applyFill="1" applyBorder="1" applyAlignment="1">
      <alignment horizontal="left" vertical="center"/>
    </xf>
    <xf numFmtId="165" fontId="5" fillId="2" borderId="18" xfId="0" applyNumberFormat="1" applyFont="1" applyFill="1" applyBorder="1" applyAlignment="1">
      <alignment horizontal="center"/>
    </xf>
    <xf numFmtId="0" fontId="16" fillId="2" borderId="18" xfId="0" applyFont="1" applyFill="1" applyBorder="1" applyAlignment="1">
      <alignment horizontal="left"/>
    </xf>
    <xf numFmtId="0" fontId="5" fillId="2" borderId="25" xfId="0" applyFont="1" applyFill="1" applyBorder="1" applyAlignment="1">
      <alignment horizontal="center"/>
    </xf>
    <xf numFmtId="9" fontId="5" fillId="2" borderId="25" xfId="0" applyNumberFormat="1" applyFont="1" applyFill="1" applyBorder="1" applyAlignment="1">
      <alignment horizontal="center"/>
    </xf>
    <xf numFmtId="0" fontId="13" fillId="2" borderId="25" xfId="0" applyFont="1" applyFill="1" applyBorder="1" applyAlignment="1">
      <alignment horizontal="center"/>
    </xf>
    <xf numFmtId="9" fontId="13" fillId="2" borderId="25" xfId="0" applyNumberFormat="1" applyFont="1" applyFill="1" applyBorder="1" applyAlignment="1">
      <alignment horizontal="center"/>
    </xf>
    <xf numFmtId="0" fontId="5" fillId="2" borderId="18" xfId="0" applyFont="1" applyFill="1" applyBorder="1" applyAlignment="1">
      <alignment horizontal="center" vertical="center"/>
    </xf>
    <xf numFmtId="9" fontId="13" fillId="2" borderId="25" xfId="0" applyNumberFormat="1" applyFont="1" applyFill="1" applyBorder="1" applyAlignment="1">
      <alignment horizontal="center" vertical="center"/>
    </xf>
    <xf numFmtId="0" fontId="13" fillId="2" borderId="25" xfId="0" applyFont="1" applyFill="1" applyBorder="1" applyAlignment="1">
      <alignment horizontal="center" vertical="center"/>
    </xf>
    <xf numFmtId="9" fontId="13" fillId="2" borderId="18" xfId="0" applyNumberFormat="1" applyFont="1" applyFill="1" applyBorder="1" applyAlignment="1">
      <alignment horizontal="left" vertical="center"/>
    </xf>
    <xf numFmtId="9" fontId="5" fillId="2" borderId="25" xfId="0" applyNumberFormat="1" applyFont="1" applyFill="1" applyBorder="1" applyAlignment="1">
      <alignment horizontal="center" vertical="center"/>
    </xf>
    <xf numFmtId="10" fontId="5" fillId="2" borderId="18" xfId="0" applyNumberFormat="1" applyFont="1" applyFill="1" applyBorder="1" applyAlignment="1">
      <alignment horizontal="center"/>
    </xf>
    <xf numFmtId="10" fontId="5" fillId="2" borderId="25" xfId="0" applyNumberFormat="1" applyFont="1" applyFill="1" applyBorder="1" applyAlignment="1">
      <alignment horizontal="center"/>
    </xf>
    <xf numFmtId="0" fontId="16" fillId="2" borderId="15" xfId="0" applyFont="1" applyFill="1" applyBorder="1" applyAlignment="1">
      <alignment horizontal="left"/>
    </xf>
    <xf numFmtId="9" fontId="5" fillId="2" borderId="26" xfId="0" applyNumberFormat="1" applyFont="1" applyFill="1" applyBorder="1" applyAlignment="1">
      <alignment horizontal="center"/>
    </xf>
    <xf numFmtId="0" fontId="5" fillId="2" borderId="26" xfId="0" applyFont="1" applyFill="1" applyBorder="1" applyAlignment="1">
      <alignment horizontal="center"/>
    </xf>
    <xf numFmtId="0" fontId="5" fillId="2" borderId="15" xfId="0" applyFont="1" applyFill="1" applyBorder="1" applyAlignment="1">
      <alignment horizontal="center" vertical="center"/>
    </xf>
    <xf numFmtId="0" fontId="5" fillId="2" borderId="23" xfId="0" applyFont="1" applyFill="1" applyBorder="1" applyAlignment="1">
      <alignment horizontal="left" vertical="center"/>
    </xf>
    <xf numFmtId="165" fontId="5" fillId="2" borderId="18" xfId="0" applyNumberFormat="1" applyFont="1" applyFill="1" applyBorder="1" applyAlignment="1">
      <alignment horizontal="center" vertical="center"/>
    </xf>
    <xf numFmtId="0" fontId="5" fillId="2" borderId="18" xfId="0" applyFont="1" applyFill="1" applyBorder="1" applyAlignment="1">
      <alignment horizontal="center" vertical="top"/>
    </xf>
    <xf numFmtId="0" fontId="5" fillId="15" borderId="18" xfId="0" applyFont="1" applyFill="1" applyBorder="1" applyAlignment="1">
      <alignment horizontal="left"/>
    </xf>
    <xf numFmtId="0" fontId="4" fillId="0" borderId="0" xfId="0" applyFont="1" applyAlignment="1">
      <alignment horizontal="center"/>
    </xf>
    <xf numFmtId="0" fontId="5" fillId="11" borderId="21" xfId="0" applyFont="1" applyFill="1" applyBorder="1" applyAlignment="1">
      <alignment horizontal="left" vertical="center"/>
    </xf>
    <xf numFmtId="0" fontId="13" fillId="2" borderId="18" xfId="0" applyFont="1" applyFill="1" applyBorder="1" applyAlignment="1">
      <alignment horizontal="left" vertical="top"/>
    </xf>
    <xf numFmtId="0" fontId="5" fillId="2" borderId="18" xfId="0" applyFont="1" applyFill="1" applyBorder="1" applyAlignment="1" applyProtection="1">
      <alignment horizontal="center" vertical="top"/>
      <protection locked="0"/>
    </xf>
    <xf numFmtId="0" fontId="5" fillId="0" borderId="18" xfId="0" applyFont="1" applyBorder="1" applyAlignment="1" applyProtection="1">
      <alignment horizontal="left" vertical="top"/>
      <protection locked="0"/>
    </xf>
    <xf numFmtId="0" fontId="5" fillId="2" borderId="5" xfId="0" applyFont="1" applyFill="1" applyBorder="1" applyAlignment="1">
      <alignment horizontal="left" vertical="center"/>
    </xf>
    <xf numFmtId="0" fontId="5" fillId="2" borderId="21" xfId="0" applyFont="1" applyFill="1" applyBorder="1" applyAlignment="1">
      <alignment horizontal="left" vertical="center"/>
    </xf>
    <xf numFmtId="0" fontId="5" fillId="9" borderId="21" xfId="0" applyFont="1" applyFill="1" applyBorder="1" applyAlignment="1">
      <alignment horizontal="left" vertical="center"/>
    </xf>
    <xf numFmtId="0" fontId="5" fillId="9" borderId="21" xfId="0" applyFont="1" applyFill="1" applyBorder="1" applyAlignment="1" applyProtection="1">
      <alignment horizontal="left" vertical="center"/>
      <protection locked="0"/>
    </xf>
    <xf numFmtId="165" fontId="5" fillId="9" borderId="21" xfId="0" applyNumberFormat="1" applyFont="1" applyFill="1" applyBorder="1" applyAlignment="1">
      <alignment horizontal="left" vertical="center"/>
    </xf>
    <xf numFmtId="0" fontId="5" fillId="11" borderId="10" xfId="0" applyFont="1" applyFill="1" applyBorder="1" applyAlignment="1">
      <alignment horizontal="left" vertical="center"/>
    </xf>
    <xf numFmtId="0" fontId="5" fillId="9" borderId="9" xfId="0" applyFont="1" applyFill="1" applyBorder="1" applyAlignment="1" applyProtection="1">
      <alignment horizontal="left" vertical="center"/>
      <protection locked="0"/>
    </xf>
    <xf numFmtId="0" fontId="5" fillId="9" borderId="19" xfId="0" applyFont="1" applyFill="1" applyBorder="1" applyAlignment="1" applyProtection="1">
      <alignment horizontal="left" vertical="center"/>
      <protection locked="0"/>
    </xf>
    <xf numFmtId="0" fontId="5" fillId="4" borderId="1" xfId="0" applyFont="1" applyFill="1" applyBorder="1" applyAlignment="1" applyProtection="1">
      <alignment horizontal="left" vertical="center"/>
      <protection locked="0"/>
    </xf>
    <xf numFmtId="0" fontId="39" fillId="2" borderId="18" xfId="0" applyFont="1" applyFill="1" applyBorder="1" applyAlignment="1" applyProtection="1">
      <alignment horizontal="left" vertical="center"/>
      <protection locked="0"/>
    </xf>
    <xf numFmtId="0" fontId="13" fillId="0" borderId="18" xfId="0" applyFont="1" applyBorder="1" applyProtection="1">
      <protection locked="0"/>
    </xf>
    <xf numFmtId="0" fontId="13" fillId="2" borderId="18" xfId="0" applyFont="1" applyFill="1" applyBorder="1"/>
    <xf numFmtId="0" fontId="13" fillId="2" borderId="23" xfId="0" applyFont="1" applyFill="1" applyBorder="1" applyProtection="1">
      <protection locked="0"/>
    </xf>
    <xf numFmtId="0" fontId="13" fillId="2" borderId="18" xfId="0" applyFont="1" applyFill="1" applyBorder="1" applyProtection="1">
      <protection locked="0"/>
    </xf>
    <xf numFmtId="0" fontId="5" fillId="16" borderId="18" xfId="0" applyFont="1" applyFill="1" applyBorder="1" applyAlignment="1">
      <alignment horizontal="center" vertical="center"/>
    </xf>
    <xf numFmtId="0" fontId="5" fillId="2" borderId="15" xfId="0" applyFont="1" applyFill="1" applyBorder="1" applyAlignment="1">
      <alignment horizontal="left" vertical="center"/>
    </xf>
    <xf numFmtId="9" fontId="5" fillId="2" borderId="15" xfId="0" applyNumberFormat="1" applyFont="1" applyFill="1" applyBorder="1" applyAlignment="1">
      <alignment horizontal="center" vertical="center"/>
    </xf>
    <xf numFmtId="0" fontId="5" fillId="2" borderId="24" xfId="0" applyFont="1" applyFill="1" applyBorder="1" applyAlignment="1">
      <alignment horizontal="center" vertical="center"/>
    </xf>
    <xf numFmtId="0" fontId="16" fillId="2" borderId="18" xfId="0" applyFont="1" applyFill="1" applyBorder="1" applyAlignment="1">
      <alignment horizontal="left" vertical="center"/>
    </xf>
    <xf numFmtId="14" fontId="5" fillId="2" borderId="15" xfId="0" applyNumberFormat="1" applyFont="1" applyFill="1" applyBorder="1" applyAlignment="1">
      <alignment horizontal="left" vertical="center"/>
    </xf>
    <xf numFmtId="9" fontId="39" fillId="20" borderId="18" xfId="0" applyNumberFormat="1" applyFont="1" applyFill="1" applyBorder="1" applyAlignment="1" applyProtection="1">
      <alignment horizontal="center" vertical="center" wrapText="1"/>
      <protection locked="0"/>
    </xf>
    <xf numFmtId="0" fontId="39" fillId="20" borderId="18" xfId="0" applyFont="1" applyFill="1" applyBorder="1" applyAlignment="1" applyProtection="1">
      <alignment horizontal="center" vertical="center" wrapText="1"/>
      <protection locked="0"/>
    </xf>
    <xf numFmtId="9" fontId="39" fillId="20" borderId="27" xfId="0" applyNumberFormat="1" applyFont="1" applyFill="1" applyBorder="1" applyAlignment="1" applyProtection="1">
      <alignment horizontal="center" vertical="center" wrapText="1"/>
      <protection locked="0"/>
    </xf>
    <xf numFmtId="0" fontId="39" fillId="20" borderId="27" xfId="0" applyFont="1" applyFill="1" applyBorder="1" applyAlignment="1" applyProtection="1">
      <alignment horizontal="center" vertical="center" wrapText="1"/>
      <protection locked="0"/>
    </xf>
    <xf numFmtId="165" fontId="5" fillId="2" borderId="18" xfId="0" applyNumberFormat="1" applyFont="1" applyFill="1" applyBorder="1" applyAlignment="1" applyProtection="1">
      <alignment horizontal="center" vertical="center"/>
      <protection locked="0"/>
    </xf>
    <xf numFmtId="0" fontId="5" fillId="0" borderId="0" xfId="0" applyFont="1" applyAlignment="1" applyProtection="1">
      <alignment horizontal="left"/>
      <protection locked="0"/>
    </xf>
    <xf numFmtId="0" fontId="5" fillId="0" borderId="0" xfId="0" applyFont="1" applyAlignment="1" applyProtection="1">
      <alignment horizontal="left" vertical="center"/>
      <protection locked="0"/>
    </xf>
    <xf numFmtId="0" fontId="13" fillId="21" borderId="0" xfId="0" applyFont="1" applyFill="1" applyAlignment="1" applyProtection="1">
      <alignment vertical="center"/>
      <protection locked="0"/>
    </xf>
    <xf numFmtId="0" fontId="13" fillId="25" borderId="21" xfId="0" applyFont="1" applyFill="1" applyBorder="1" applyAlignment="1" applyProtection="1">
      <alignment vertical="center"/>
      <protection locked="0"/>
    </xf>
    <xf numFmtId="0" fontId="13" fillId="2" borderId="18" xfId="0" applyFont="1" applyFill="1" applyBorder="1" applyAlignment="1">
      <alignment horizontal="left" wrapText="1"/>
    </xf>
    <xf numFmtId="0" fontId="13" fillId="21" borderId="0" xfId="0" applyFont="1" applyFill="1" applyProtection="1">
      <protection locked="0"/>
    </xf>
    <xf numFmtId="0" fontId="5" fillId="2" borderId="18" xfId="0" applyFont="1" applyFill="1" applyBorder="1"/>
    <xf numFmtId="0" fontId="13" fillId="21" borderId="0" xfId="0" applyFont="1" applyFill="1" applyAlignment="1" applyProtection="1">
      <alignment horizontal="left"/>
      <protection locked="0"/>
    </xf>
    <xf numFmtId="0" fontId="5" fillId="21" borderId="23" xfId="0" applyFont="1" applyFill="1" applyBorder="1" applyAlignment="1">
      <alignment horizontal="left"/>
    </xf>
    <xf numFmtId="0" fontId="5" fillId="21" borderId="18" xfId="0" applyFont="1" applyFill="1" applyBorder="1" applyAlignment="1">
      <alignment horizontal="left"/>
    </xf>
    <xf numFmtId="0" fontId="5" fillId="21" borderId="18" xfId="0" applyFont="1" applyFill="1" applyBorder="1" applyAlignment="1">
      <alignment horizontal="left" vertical="center"/>
    </xf>
    <xf numFmtId="0" fontId="5" fillId="21" borderId="18" xfId="0" applyFont="1" applyFill="1" applyBorder="1" applyAlignment="1">
      <alignment horizontal="center" vertical="center"/>
    </xf>
    <xf numFmtId="14" fontId="5" fillId="21" borderId="18" xfId="0" applyNumberFormat="1" applyFont="1" applyFill="1" applyBorder="1" applyAlignment="1">
      <alignment horizontal="left" vertical="center"/>
    </xf>
    <xf numFmtId="0" fontId="5" fillId="21" borderId="18" xfId="0" applyFont="1" applyFill="1" applyBorder="1" applyAlignment="1">
      <alignment horizontal="center"/>
    </xf>
    <xf numFmtId="0" fontId="5" fillId="21" borderId="25" xfId="0" applyFont="1" applyFill="1" applyBorder="1" applyAlignment="1">
      <alignment horizontal="center"/>
    </xf>
    <xf numFmtId="0" fontId="4" fillId="21" borderId="0" xfId="0" applyFont="1" applyFill="1" applyAlignment="1" applyProtection="1">
      <alignment horizontal="left"/>
      <protection locked="0"/>
    </xf>
    <xf numFmtId="0" fontId="41" fillId="21" borderId="0" xfId="0" applyFont="1" applyFill="1" applyAlignment="1" applyProtection="1">
      <alignment horizontal="left"/>
      <protection locked="0"/>
    </xf>
    <xf numFmtId="0" fontId="40" fillId="21" borderId="0" xfId="0" applyFont="1" applyFill="1" applyAlignment="1" applyProtection="1">
      <alignment horizontal="left"/>
      <protection locked="0"/>
    </xf>
    <xf numFmtId="0" fontId="39" fillId="21" borderId="0" xfId="0" applyFont="1" applyFill="1" applyAlignment="1" applyProtection="1">
      <alignment horizontal="left"/>
      <protection locked="0"/>
    </xf>
    <xf numFmtId="0" fontId="17" fillId="21" borderId="0" xfId="0" applyFont="1" applyFill="1" applyAlignment="1" applyProtection="1">
      <alignment horizontal="left"/>
      <protection locked="0"/>
    </xf>
    <xf numFmtId="9" fontId="5" fillId="21" borderId="18" xfId="0" applyNumberFormat="1" applyFont="1" applyFill="1" applyBorder="1" applyAlignment="1">
      <alignment horizontal="center"/>
    </xf>
    <xf numFmtId="14" fontId="5" fillId="21" borderId="18" xfId="0" applyNumberFormat="1" applyFont="1" applyFill="1" applyBorder="1" applyAlignment="1">
      <alignment horizontal="left"/>
    </xf>
    <xf numFmtId="9" fontId="5" fillId="21" borderId="25" xfId="0" applyNumberFormat="1" applyFont="1" applyFill="1" applyBorder="1" applyAlignment="1">
      <alignment horizontal="center"/>
    </xf>
    <xf numFmtId="0" fontId="15" fillId="21" borderId="0" xfId="0" applyFont="1" applyFill="1" applyAlignment="1" applyProtection="1">
      <alignment horizontal="left"/>
      <protection locked="0"/>
    </xf>
    <xf numFmtId="0" fontId="15" fillId="21" borderId="0" xfId="0" applyFont="1" applyFill="1" applyAlignment="1" applyProtection="1">
      <alignment horizontal="left" vertical="center"/>
      <protection locked="0"/>
    </xf>
    <xf numFmtId="0" fontId="6" fillId="0" borderId="0" xfId="0" applyFont="1" applyAlignment="1">
      <alignment horizontal="center" vertical="center" wrapText="1"/>
    </xf>
    <xf numFmtId="0" fontId="5" fillId="11" borderId="21" xfId="0" applyFont="1" applyFill="1" applyBorder="1" applyAlignment="1">
      <alignment horizontal="left" vertical="center" wrapText="1"/>
    </xf>
    <xf numFmtId="0" fontId="39" fillId="26" borderId="28" xfId="0" applyFont="1" applyFill="1" applyBorder="1"/>
    <xf numFmtId="0" fontId="39" fillId="26" borderId="1" xfId="0" applyFont="1" applyFill="1" applyBorder="1" applyAlignment="1">
      <alignment wrapText="1"/>
    </xf>
    <xf numFmtId="0" fontId="39" fillId="26" borderId="1" xfId="0" applyFont="1" applyFill="1" applyBorder="1"/>
    <xf numFmtId="0" fontId="38" fillId="26" borderId="1" xfId="0" applyFont="1" applyFill="1" applyBorder="1" applyAlignment="1">
      <alignment wrapText="1"/>
    </xf>
    <xf numFmtId="0" fontId="39" fillId="0" borderId="28" xfId="0" applyFont="1" applyBorder="1"/>
    <xf numFmtId="0" fontId="39" fillId="0" borderId="1" xfId="0" applyFont="1" applyBorder="1" applyAlignment="1">
      <alignment wrapText="1"/>
    </xf>
    <xf numFmtId="0" fontId="39" fillId="0" borderId="1" xfId="0" applyFont="1" applyBorder="1"/>
    <xf numFmtId="0" fontId="38" fillId="0" borderId="1" xfId="0" applyFont="1" applyBorder="1" applyAlignment="1">
      <alignment wrapText="1"/>
    </xf>
    <xf numFmtId="0" fontId="38" fillId="0" borderId="13" xfId="0" applyFont="1" applyBorder="1" applyAlignment="1">
      <alignment wrapText="1"/>
    </xf>
    <xf numFmtId="0" fontId="38" fillId="0" borderId="1" xfId="0" applyFont="1" applyBorder="1"/>
    <xf numFmtId="0" fontId="39" fillId="0" borderId="13" xfId="0" applyFont="1" applyBorder="1" applyAlignment="1">
      <alignment wrapText="1"/>
    </xf>
    <xf numFmtId="0" fontId="39" fillId="0" borderId="13" xfId="0" applyFont="1" applyBorder="1"/>
    <xf numFmtId="0" fontId="39" fillId="26" borderId="30" xfId="0" applyFont="1" applyFill="1" applyBorder="1"/>
    <xf numFmtId="0" fontId="39" fillId="26" borderId="31" xfId="0" applyFont="1" applyFill="1" applyBorder="1" applyAlignment="1">
      <alignment wrapText="1"/>
    </xf>
    <xf numFmtId="0" fontId="39" fillId="26" borderId="31" xfId="0" applyFont="1" applyFill="1" applyBorder="1"/>
    <xf numFmtId="0" fontId="43" fillId="20" borderId="1" xfId="0" applyFont="1" applyFill="1" applyBorder="1" applyAlignment="1">
      <alignment horizontal="center" vertical="center"/>
    </xf>
    <xf numFmtId="0" fontId="43" fillId="20" borderId="29" xfId="0" applyFont="1" applyFill="1" applyBorder="1" applyAlignment="1">
      <alignment horizontal="center" vertical="center"/>
    </xf>
    <xf numFmtId="9" fontId="43" fillId="20" borderId="13" xfId="0" applyNumberFormat="1" applyFont="1" applyFill="1" applyBorder="1" applyAlignment="1">
      <alignment horizontal="center" vertical="center"/>
    </xf>
    <xf numFmtId="9" fontId="43" fillId="20" borderId="29" xfId="0" applyNumberFormat="1" applyFont="1" applyFill="1" applyBorder="1" applyAlignment="1">
      <alignment horizontal="center" vertical="center"/>
    </xf>
    <xf numFmtId="0" fontId="43" fillId="20" borderId="13" xfId="0" applyFont="1" applyFill="1" applyBorder="1" applyAlignment="1">
      <alignment horizontal="center" vertical="center"/>
    </xf>
    <xf numFmtId="0" fontId="43" fillId="20" borderId="29" xfId="0" applyFont="1" applyFill="1" applyBorder="1" applyAlignment="1">
      <alignment horizontal="center" vertical="center" wrapText="1"/>
    </xf>
    <xf numFmtId="9" fontId="43" fillId="20" borderId="29" xfId="0" applyNumberFormat="1" applyFont="1" applyFill="1" applyBorder="1" applyAlignment="1">
      <alignment horizontal="center" vertical="center" wrapText="1"/>
    </xf>
    <xf numFmtId="0" fontId="44" fillId="20" borderId="29" xfId="0" applyFont="1" applyFill="1" applyBorder="1" applyAlignment="1">
      <alignment horizontal="center" vertical="center"/>
    </xf>
    <xf numFmtId="0" fontId="44" fillId="20" borderId="29" xfId="0" applyFont="1" applyFill="1" applyBorder="1" applyAlignment="1">
      <alignment horizontal="center" vertical="center" wrapText="1"/>
    </xf>
    <xf numFmtId="0" fontId="43" fillId="20" borderId="31" xfId="0" applyFont="1" applyFill="1" applyBorder="1" applyAlignment="1">
      <alignment horizontal="center" vertical="center"/>
    </xf>
    <xf numFmtId="0" fontId="43" fillId="20" borderId="32" xfId="0" applyFont="1" applyFill="1" applyBorder="1" applyAlignment="1">
      <alignment horizontal="center" vertical="center"/>
    </xf>
    <xf numFmtId="0" fontId="38" fillId="26" borderId="1" xfId="0" applyFont="1" applyFill="1" applyBorder="1" applyAlignment="1">
      <alignment horizontal="center" vertical="center" wrapText="1"/>
    </xf>
    <xf numFmtId="9" fontId="38" fillId="0" borderId="1" xfId="0" applyNumberFormat="1" applyFont="1" applyBorder="1" applyAlignment="1">
      <alignment horizontal="center" vertical="center" wrapText="1"/>
    </xf>
    <xf numFmtId="9" fontId="38" fillId="26" borderId="1" xfId="0" applyNumberFormat="1" applyFont="1" applyFill="1" applyBorder="1" applyAlignment="1">
      <alignment horizontal="center" vertical="center" wrapText="1"/>
    </xf>
    <xf numFmtId="0" fontId="39" fillId="0" borderId="13" xfId="0" applyFont="1" applyBorder="1" applyAlignment="1">
      <alignment horizontal="center" vertical="center" wrapText="1"/>
    </xf>
    <xf numFmtId="9" fontId="38" fillId="20" borderId="1" xfId="0" applyNumberFormat="1" applyFont="1" applyFill="1" applyBorder="1" applyAlignment="1">
      <alignment horizontal="center" vertical="center" wrapText="1"/>
    </xf>
    <xf numFmtId="9" fontId="39" fillId="0" borderId="13" xfId="0" applyNumberFormat="1" applyFont="1" applyBorder="1" applyAlignment="1">
      <alignment horizontal="center" vertical="center" wrapText="1"/>
    </xf>
    <xf numFmtId="9" fontId="39" fillId="26" borderId="1" xfId="0" applyNumberFormat="1" applyFont="1" applyFill="1" applyBorder="1" applyAlignment="1">
      <alignment horizontal="center" vertical="center" wrapText="1"/>
    </xf>
    <xf numFmtId="9" fontId="39" fillId="0" borderId="1" xfId="0" applyNumberFormat="1" applyFont="1" applyBorder="1" applyAlignment="1">
      <alignment horizontal="center" vertical="center" wrapText="1"/>
    </xf>
    <xf numFmtId="0" fontId="39" fillId="26" borderId="1" xfId="0" applyFont="1" applyFill="1" applyBorder="1" applyAlignment="1">
      <alignment horizontal="center" vertical="center"/>
    </xf>
    <xf numFmtId="0" fontId="39" fillId="0" borderId="13" xfId="0" applyFont="1" applyBorder="1" applyAlignment="1">
      <alignment horizontal="center" vertical="center"/>
    </xf>
    <xf numFmtId="0" fontId="39" fillId="0" borderId="1" xfId="0" applyFont="1" applyBorder="1" applyAlignment="1">
      <alignment horizontal="center" vertical="center"/>
    </xf>
    <xf numFmtId="0" fontId="39" fillId="26" borderId="1" xfId="0" applyFont="1" applyFill="1" applyBorder="1" applyAlignment="1">
      <alignment horizontal="center" vertical="center" wrapText="1"/>
    </xf>
    <xf numFmtId="0" fontId="39" fillId="26" borderId="31" xfId="0" applyFont="1" applyFill="1" applyBorder="1" applyAlignment="1">
      <alignment horizontal="center" vertical="center"/>
    </xf>
    <xf numFmtId="0" fontId="39" fillId="0" borderId="1" xfId="0" applyFont="1" applyBorder="1" applyAlignment="1">
      <alignment vertical="center" wrapText="1"/>
    </xf>
    <xf numFmtId="0" fontId="39" fillId="0" borderId="20" xfId="0" applyFont="1" applyBorder="1" applyAlignment="1">
      <alignment wrapText="1"/>
    </xf>
    <xf numFmtId="0" fontId="38" fillId="0" borderId="20" xfId="0" applyFont="1" applyBorder="1" applyAlignment="1">
      <alignment horizontal="center" vertical="center" wrapText="1"/>
    </xf>
    <xf numFmtId="0" fontId="39" fillId="0" borderId="20" xfId="0" applyFont="1" applyBorder="1" applyAlignment="1">
      <alignment horizontal="center" vertical="center" wrapText="1"/>
    </xf>
    <xf numFmtId="9" fontId="39" fillId="20" borderId="20" xfId="0" applyNumberFormat="1" applyFont="1" applyFill="1" applyBorder="1" applyAlignment="1">
      <alignment horizontal="center" vertical="center" wrapText="1"/>
    </xf>
    <xf numFmtId="9" fontId="39" fillId="0" borderId="20" xfId="0" applyNumberFormat="1" applyFont="1" applyBorder="1" applyAlignment="1">
      <alignment horizontal="center" vertical="center" wrapText="1"/>
    </xf>
    <xf numFmtId="0" fontId="39" fillId="0" borderId="20" xfId="0" applyFont="1" applyBorder="1" applyAlignment="1">
      <alignment horizontal="center" vertical="center"/>
    </xf>
    <xf numFmtId="0" fontId="38" fillId="20" borderId="20" xfId="0" applyFont="1" applyFill="1" applyBorder="1" applyAlignment="1">
      <alignment horizontal="center" vertical="center" wrapText="1"/>
    </xf>
    <xf numFmtId="9" fontId="39" fillId="0" borderId="20" xfId="0" applyNumberFormat="1" applyFont="1" applyBorder="1" applyAlignment="1">
      <alignment horizontal="center" vertical="center"/>
    </xf>
    <xf numFmtId="0" fontId="28" fillId="22" borderId="1" xfId="15" applyFont="1" applyBorder="1" applyAlignment="1">
      <alignment horizontal="center" vertical="center" wrapText="1"/>
    </xf>
    <xf numFmtId="0" fontId="39" fillId="0" borderId="2" xfId="0" applyFont="1" applyBorder="1" applyAlignment="1">
      <alignment wrapText="1"/>
    </xf>
    <xf numFmtId="0" fontId="39" fillId="0" borderId="33" xfId="0" applyFont="1" applyBorder="1"/>
    <xf numFmtId="0" fontId="39" fillId="0" borderId="2" xfId="0" applyFont="1" applyBorder="1"/>
    <xf numFmtId="0" fontId="38" fillId="0" borderId="2" xfId="0" applyFont="1" applyBorder="1" applyAlignment="1">
      <alignment wrapText="1"/>
    </xf>
    <xf numFmtId="0" fontId="39" fillId="0" borderId="35" xfId="0" applyFont="1" applyBorder="1"/>
    <xf numFmtId="0" fontId="39" fillId="0" borderId="36" xfId="0" applyFont="1" applyBorder="1"/>
    <xf numFmtId="0" fontId="38" fillId="0" borderId="36" xfId="0" applyFont="1" applyBorder="1" applyAlignment="1">
      <alignment wrapText="1"/>
    </xf>
    <xf numFmtId="0" fontId="42" fillId="0" borderId="1" xfId="0" applyFont="1" applyBorder="1" applyAlignment="1">
      <alignment vertical="center" wrapText="1"/>
    </xf>
    <xf numFmtId="0" fontId="39" fillId="0" borderId="1"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34" xfId="0" applyFont="1" applyBorder="1" applyAlignment="1">
      <alignment horizontal="center" vertical="center"/>
    </xf>
    <xf numFmtId="164" fontId="39" fillId="0" borderId="20" xfId="0" applyNumberFormat="1" applyFont="1" applyBorder="1" applyAlignment="1">
      <alignment horizontal="center" vertical="center" wrapText="1"/>
    </xf>
    <xf numFmtId="164" fontId="39" fillId="0" borderId="13" xfId="0" applyNumberFormat="1" applyFont="1" applyBorder="1" applyAlignment="1">
      <alignment horizontal="center" vertical="center" wrapText="1"/>
    </xf>
    <xf numFmtId="9" fontId="39" fillId="0" borderId="36" xfId="0" applyNumberFormat="1" applyFont="1" applyBorder="1" applyAlignment="1">
      <alignment horizontal="center" vertical="center" wrapText="1"/>
    </xf>
    <xf numFmtId="0" fontId="39" fillId="0" borderId="36" xfId="0" applyFont="1" applyBorder="1" applyAlignment="1">
      <alignment horizontal="center" vertical="center" wrapText="1"/>
    </xf>
    <xf numFmtId="0" fontId="39" fillId="0" borderId="37" xfId="0" applyFont="1" applyBorder="1" applyAlignment="1">
      <alignment horizontal="center" vertical="center"/>
    </xf>
    <xf numFmtId="41" fontId="33" fillId="11" borderId="20" xfId="7" applyFont="1" applyFill="1" applyBorder="1" applyAlignment="1">
      <alignment horizontal="center" vertical="center"/>
    </xf>
    <xf numFmtId="41" fontId="33" fillId="11" borderId="21" xfId="7" applyFont="1" applyFill="1" applyBorder="1" applyAlignment="1">
      <alignment horizontal="center" vertical="center"/>
    </xf>
    <xf numFmtId="41" fontId="0" fillId="0" borderId="1" xfId="7" applyFont="1" applyBorder="1"/>
    <xf numFmtId="9" fontId="0" fillId="0" borderId="1" xfId="1" applyFont="1" applyBorder="1" applyAlignment="1">
      <alignment horizontal="center"/>
    </xf>
    <xf numFmtId="9" fontId="45" fillId="0" borderId="1" xfId="1" applyFont="1" applyBorder="1" applyAlignment="1">
      <alignment horizontal="center"/>
    </xf>
    <xf numFmtId="0" fontId="26" fillId="0" borderId="0" xfId="0" applyFont="1" applyAlignment="1">
      <alignment horizontal="center" vertical="center"/>
    </xf>
    <xf numFmtId="41" fontId="33" fillId="11" borderId="3" xfId="7" applyFont="1" applyFill="1" applyBorder="1" applyAlignment="1">
      <alignment horizontal="center" vertical="center"/>
    </xf>
    <xf numFmtId="41" fontId="23" fillId="0" borderId="3" xfId="7" applyFont="1" applyBorder="1"/>
    <xf numFmtId="41" fontId="33" fillId="0" borderId="3" xfId="7" applyFont="1" applyBorder="1"/>
    <xf numFmtId="0" fontId="25" fillId="2" borderId="0" xfId="0" applyFont="1" applyFill="1" applyAlignment="1" applyProtection="1">
      <alignment horizontal="center" vertical="center"/>
      <protection hidden="1"/>
    </xf>
    <xf numFmtId="0" fontId="46" fillId="2" borderId="0" xfId="0" applyFont="1" applyFill="1"/>
    <xf numFmtId="0" fontId="25" fillId="2" borderId="39" xfId="0" applyFont="1" applyFill="1" applyBorder="1" applyAlignment="1" applyProtection="1">
      <alignment horizontal="center" vertical="center"/>
      <protection hidden="1"/>
    </xf>
    <xf numFmtId="0" fontId="25" fillId="0" borderId="0" xfId="0" applyFont="1" applyAlignment="1" applyProtection="1">
      <alignment horizontal="center" vertical="center" wrapText="1"/>
      <protection hidden="1"/>
    </xf>
    <xf numFmtId="0" fontId="47" fillId="2" borderId="0" xfId="0" applyFont="1" applyFill="1" applyAlignment="1" applyProtection="1">
      <alignment horizontal="center" vertical="center"/>
      <protection hidden="1"/>
    </xf>
    <xf numFmtId="0" fontId="23" fillId="11" borderId="39" xfId="0" applyFont="1" applyFill="1" applyBorder="1" applyAlignment="1" applyProtection="1">
      <alignment horizontal="center" vertical="center" wrapText="1"/>
      <protection hidden="1"/>
    </xf>
    <xf numFmtId="0" fontId="23" fillId="11" borderId="11" xfId="0" applyFont="1" applyFill="1" applyBorder="1" applyAlignment="1" applyProtection="1">
      <alignment horizontal="center" vertical="center" wrapText="1"/>
      <protection hidden="1"/>
    </xf>
    <xf numFmtId="0" fontId="3" fillId="3" borderId="39" xfId="0" applyFont="1" applyFill="1" applyBorder="1" applyAlignment="1" applyProtection="1">
      <alignment horizontal="center" vertical="center" wrapText="1"/>
      <protection hidden="1"/>
    </xf>
    <xf numFmtId="0" fontId="23" fillId="3" borderId="39" xfId="0" applyFont="1" applyFill="1" applyBorder="1" applyAlignment="1" applyProtection="1">
      <alignment horizontal="center" vertical="center" wrapText="1"/>
      <protection hidden="1"/>
    </xf>
    <xf numFmtId="0" fontId="23" fillId="3" borderId="22" xfId="0" applyFont="1" applyFill="1" applyBorder="1" applyAlignment="1" applyProtection="1">
      <alignment horizontal="center" vertical="center" wrapText="1"/>
      <protection hidden="1"/>
    </xf>
    <xf numFmtId="0" fontId="23" fillId="3" borderId="17" xfId="0" applyFont="1" applyFill="1" applyBorder="1" applyAlignment="1" applyProtection="1">
      <alignment horizontal="center" vertical="center" wrapText="1"/>
      <protection hidden="1"/>
    </xf>
    <xf numFmtId="0" fontId="48" fillId="2" borderId="0" xfId="0" applyFont="1" applyFill="1" applyAlignment="1" applyProtection="1">
      <alignment horizontal="center" vertical="center"/>
      <protection hidden="1"/>
    </xf>
    <xf numFmtId="0" fontId="23" fillId="3" borderId="1" xfId="0" applyFont="1" applyFill="1" applyBorder="1" applyAlignment="1" applyProtection="1">
      <alignment horizontal="center" vertical="center" wrapText="1"/>
      <protection hidden="1"/>
    </xf>
    <xf numFmtId="0" fontId="9" fillId="2" borderId="39" xfId="0" applyFont="1" applyFill="1" applyBorder="1" applyAlignment="1" applyProtection="1">
      <alignment horizontal="center" vertical="center" wrapText="1"/>
      <protection hidden="1"/>
    </xf>
    <xf numFmtId="0" fontId="9" fillId="0" borderId="39" xfId="0" applyFont="1" applyBorder="1" applyAlignment="1" applyProtection="1">
      <alignment horizontal="left" vertical="center" wrapText="1"/>
      <protection hidden="1"/>
    </xf>
    <xf numFmtId="0" fontId="9" fillId="0" borderId="39" xfId="0" applyFont="1" applyBorder="1" applyAlignment="1" applyProtection="1">
      <alignment horizontal="center" vertical="center"/>
      <protection hidden="1"/>
    </xf>
    <xf numFmtId="14" fontId="9" fillId="0" borderId="39" xfId="0" applyNumberFormat="1" applyFont="1" applyBorder="1" applyAlignment="1" applyProtection="1">
      <alignment horizontal="center" vertical="center" wrapText="1"/>
      <protection hidden="1"/>
    </xf>
    <xf numFmtId="0" fontId="9" fillId="2" borderId="39" xfId="0" applyFont="1" applyFill="1" applyBorder="1" applyAlignment="1" applyProtection="1">
      <alignment horizontal="center" vertical="center"/>
      <protection hidden="1"/>
    </xf>
    <xf numFmtId="0" fontId="9" fillId="2" borderId="39" xfId="0" applyFont="1" applyFill="1" applyBorder="1" applyAlignment="1" applyProtection="1">
      <alignment horizontal="left" vertical="center" wrapText="1"/>
      <protection hidden="1"/>
    </xf>
    <xf numFmtId="9" fontId="9" fillId="2" borderId="39" xfId="1" applyFont="1" applyFill="1" applyBorder="1" applyAlignment="1" applyProtection="1">
      <alignment horizontal="center" vertical="center" wrapText="1"/>
      <protection hidden="1"/>
    </xf>
    <xf numFmtId="9" fontId="9" fillId="0" borderId="44" xfId="0" applyNumberFormat="1" applyFont="1" applyBorder="1" applyAlignment="1">
      <alignment horizontal="center" vertical="center" wrapText="1"/>
    </xf>
    <xf numFmtId="9" fontId="9" fillId="2" borderId="22" xfId="1" applyFont="1" applyFill="1" applyBorder="1" applyAlignment="1" applyProtection="1">
      <alignment horizontal="center" vertical="center" wrapText="1"/>
      <protection hidden="1"/>
    </xf>
    <xf numFmtId="3" fontId="9" fillId="0" borderId="39" xfId="1" applyNumberFormat="1" applyFont="1" applyFill="1" applyBorder="1" applyAlignment="1" applyProtection="1">
      <alignment horizontal="center" vertical="center" wrapText="1"/>
      <protection hidden="1"/>
    </xf>
    <xf numFmtId="9" fontId="9" fillId="0" borderId="39" xfId="1" applyFont="1" applyFill="1" applyBorder="1" applyAlignment="1" applyProtection="1">
      <alignment horizontal="center" vertical="center" wrapText="1"/>
      <protection hidden="1"/>
    </xf>
    <xf numFmtId="9" fontId="9" fillId="0" borderId="39" xfId="1" applyFont="1" applyFill="1" applyBorder="1" applyAlignment="1" applyProtection="1">
      <alignment horizontal="left" vertical="center" wrapText="1"/>
      <protection hidden="1"/>
    </xf>
    <xf numFmtId="9" fontId="9" fillId="0" borderId="22" xfId="1" applyFont="1" applyFill="1" applyBorder="1" applyAlignment="1" applyProtection="1">
      <alignment horizontal="left" vertical="center" wrapText="1"/>
      <protection hidden="1"/>
    </xf>
    <xf numFmtId="3" fontId="9" fillId="0" borderId="17" xfId="1" applyNumberFormat="1" applyFont="1" applyFill="1" applyBorder="1" applyAlignment="1" applyProtection="1">
      <alignment horizontal="center" vertical="center" wrapText="1"/>
      <protection hidden="1"/>
    </xf>
    <xf numFmtId="9" fontId="9" fillId="0" borderId="22" xfId="1" applyFont="1" applyFill="1" applyBorder="1" applyAlignment="1" applyProtection="1">
      <alignment horizontal="center" vertical="center" wrapText="1"/>
      <protection hidden="1"/>
    </xf>
    <xf numFmtId="9" fontId="8" fillId="0" borderId="17" xfId="1" applyFont="1" applyFill="1" applyBorder="1" applyAlignment="1" applyProtection="1">
      <alignment horizontal="left" vertical="center" wrapText="1"/>
      <protection hidden="1"/>
    </xf>
    <xf numFmtId="0" fontId="9" fillId="2" borderId="0" xfId="0" applyFont="1" applyFill="1" applyAlignment="1" applyProtection="1">
      <alignment horizontal="center" vertical="center"/>
      <protection hidden="1"/>
    </xf>
    <xf numFmtId="1" fontId="9" fillId="2" borderId="1" xfId="0" applyNumberFormat="1" applyFont="1" applyFill="1" applyBorder="1" applyAlignment="1" applyProtection="1">
      <alignment horizontal="center" vertical="center" wrapText="1"/>
      <protection hidden="1"/>
    </xf>
    <xf numFmtId="9" fontId="9" fillId="2" borderId="1" xfId="1" applyFont="1" applyFill="1" applyBorder="1" applyAlignment="1" applyProtection="1">
      <alignment horizontal="center" vertical="center" wrapText="1"/>
      <protection hidden="1"/>
    </xf>
    <xf numFmtId="1" fontId="6" fillId="2" borderId="1" xfId="0" applyNumberFormat="1" applyFont="1" applyFill="1" applyBorder="1" applyAlignment="1" applyProtection="1">
      <alignment horizontal="center" vertical="center" wrapText="1"/>
      <protection hidden="1"/>
    </xf>
    <xf numFmtId="0" fontId="9" fillId="0" borderId="39" xfId="0" applyFont="1" applyBorder="1" applyAlignment="1">
      <alignment horizontal="left" vertical="center" wrapText="1"/>
    </xf>
    <xf numFmtId="0" fontId="9" fillId="0" borderId="39" xfId="0" applyFont="1" applyBorder="1" applyAlignment="1">
      <alignment horizontal="center" vertical="center" wrapText="1"/>
    </xf>
    <xf numFmtId="0" fontId="9" fillId="0" borderId="17" xfId="0" applyFont="1" applyBorder="1" applyAlignment="1">
      <alignment horizontal="center" vertical="center" wrapText="1"/>
    </xf>
    <xf numFmtId="9" fontId="9" fillId="0" borderId="39" xfId="1" applyFont="1" applyBorder="1" applyAlignment="1">
      <alignment horizontal="center" vertical="center" wrapText="1"/>
    </xf>
    <xf numFmtId="9" fontId="9" fillId="0" borderId="17" xfId="1" applyFont="1" applyBorder="1" applyAlignment="1">
      <alignment horizontal="center" vertical="center" wrapText="1"/>
    </xf>
    <xf numFmtId="3" fontId="6" fillId="0" borderId="17" xfId="1" applyNumberFormat="1" applyFont="1" applyFill="1" applyBorder="1" applyAlignment="1" applyProtection="1">
      <alignment horizontal="center" vertical="center" wrapText="1"/>
      <protection hidden="1"/>
    </xf>
    <xf numFmtId="3" fontId="6" fillId="0" borderId="39" xfId="1" applyNumberFormat="1" applyFont="1" applyFill="1" applyBorder="1" applyAlignment="1" applyProtection="1">
      <alignment horizontal="center" vertical="center" wrapText="1"/>
      <protection hidden="1"/>
    </xf>
    <xf numFmtId="9" fontId="6" fillId="0" borderId="22" xfId="1" applyFont="1" applyFill="1" applyBorder="1" applyAlignment="1" applyProtection="1">
      <alignment horizontal="justify" vertical="center" wrapText="1"/>
      <protection hidden="1"/>
    </xf>
    <xf numFmtId="9" fontId="6" fillId="0" borderId="39" xfId="1" applyFont="1" applyFill="1" applyBorder="1" applyAlignment="1" applyProtection="1">
      <alignment horizontal="justify" vertical="center" wrapText="1"/>
      <protection hidden="1"/>
    </xf>
    <xf numFmtId="0" fontId="9" fillId="0" borderId="43" xfId="0" applyFont="1" applyBorder="1" applyAlignment="1" applyProtection="1">
      <alignment horizontal="center" vertical="center"/>
      <protection hidden="1"/>
    </xf>
    <xf numFmtId="0" fontId="9" fillId="0" borderId="22" xfId="0" applyFont="1" applyBorder="1" applyAlignment="1">
      <alignment horizontal="center" vertical="center" wrapText="1"/>
    </xf>
    <xf numFmtId="0" fontId="9" fillId="0" borderId="22" xfId="0" applyFont="1" applyBorder="1" applyAlignment="1">
      <alignment horizontal="left" vertical="center" wrapText="1"/>
    </xf>
    <xf numFmtId="0" fontId="9" fillId="0" borderId="39" xfId="0" applyFont="1" applyBorder="1" applyAlignment="1" applyProtection="1">
      <alignment horizontal="center" vertical="center" wrapText="1"/>
      <protection hidden="1"/>
    </xf>
    <xf numFmtId="9" fontId="6" fillId="0" borderId="22" xfId="1" applyFont="1" applyFill="1" applyBorder="1" applyAlignment="1" applyProtection="1">
      <alignment horizontal="left" vertical="center" wrapText="1"/>
      <protection hidden="1"/>
    </xf>
    <xf numFmtId="3" fontId="9" fillId="0" borderId="39" xfId="1" applyNumberFormat="1" applyFont="1" applyFill="1" applyBorder="1" applyAlignment="1" applyProtection="1">
      <alignment horizontal="left" vertical="center" wrapText="1"/>
      <protection hidden="1"/>
    </xf>
    <xf numFmtId="0" fontId="9" fillId="2" borderId="22" xfId="0" applyFont="1" applyFill="1" applyBorder="1" applyAlignment="1" applyProtection="1">
      <alignment vertical="center" wrapText="1"/>
      <protection hidden="1"/>
    </xf>
    <xf numFmtId="9" fontId="6" fillId="0" borderId="39" xfId="1" applyFont="1" applyFill="1" applyBorder="1" applyAlignment="1" applyProtection="1">
      <alignment horizontal="center" vertical="center" wrapText="1"/>
      <protection hidden="1"/>
    </xf>
    <xf numFmtId="0" fontId="6" fillId="2" borderId="0" xfId="0" applyFont="1" applyFill="1" applyAlignment="1" applyProtection="1">
      <alignment horizontal="left" vertical="center" wrapText="1"/>
      <protection hidden="1"/>
    </xf>
    <xf numFmtId="3" fontId="6" fillId="2" borderId="39" xfId="1" applyNumberFormat="1" applyFont="1" applyFill="1" applyBorder="1" applyAlignment="1" applyProtection="1">
      <alignment horizontal="center" vertical="center" wrapText="1"/>
      <protection hidden="1"/>
    </xf>
    <xf numFmtId="9" fontId="6" fillId="2" borderId="39" xfId="1" applyFont="1" applyFill="1" applyBorder="1" applyAlignment="1" applyProtection="1">
      <alignment horizontal="center" vertical="center" wrapText="1"/>
      <protection hidden="1"/>
    </xf>
    <xf numFmtId="9" fontId="6" fillId="0" borderId="39" xfId="1" applyFont="1" applyFill="1" applyBorder="1" applyAlignment="1" applyProtection="1">
      <alignment horizontal="left" vertical="center" wrapText="1"/>
      <protection hidden="1"/>
    </xf>
    <xf numFmtId="3" fontId="6" fillId="0" borderId="39" xfId="1" applyNumberFormat="1" applyFont="1" applyFill="1" applyBorder="1" applyAlignment="1" applyProtection="1">
      <alignment horizontal="left" vertical="center" wrapText="1"/>
      <protection hidden="1"/>
    </xf>
    <xf numFmtId="10" fontId="6" fillId="0" borderId="39" xfId="1" applyNumberFormat="1" applyFont="1" applyFill="1" applyBorder="1" applyAlignment="1" applyProtection="1">
      <alignment horizontal="center" vertical="center" wrapText="1"/>
      <protection hidden="1"/>
    </xf>
    <xf numFmtId="9" fontId="6" fillId="0" borderId="17" xfId="1" applyFont="1" applyFill="1" applyBorder="1" applyAlignment="1" applyProtection="1">
      <alignment horizontal="left" vertical="center" wrapText="1"/>
      <protection hidden="1"/>
    </xf>
    <xf numFmtId="9" fontId="6" fillId="2" borderId="1" xfId="1" applyFont="1" applyFill="1" applyBorder="1" applyAlignment="1" applyProtection="1">
      <alignment horizontal="center" vertical="center" wrapText="1"/>
      <protection hidden="1"/>
    </xf>
    <xf numFmtId="9" fontId="6" fillId="2" borderId="39" xfId="1" applyFont="1" applyFill="1" applyBorder="1" applyAlignment="1" applyProtection="1">
      <alignment horizontal="left" vertical="center" wrapText="1"/>
      <protection hidden="1"/>
    </xf>
    <xf numFmtId="3" fontId="9" fillId="2" borderId="39" xfId="1" applyNumberFormat="1" applyFont="1" applyFill="1" applyBorder="1" applyAlignment="1" applyProtection="1">
      <alignment horizontal="center" vertical="center" wrapText="1"/>
      <protection hidden="1"/>
    </xf>
    <xf numFmtId="9" fontId="9" fillId="0" borderId="22" xfId="1" applyFont="1" applyFill="1" applyBorder="1" applyAlignment="1" applyProtection="1">
      <alignment horizontal="justify" vertical="center" wrapText="1"/>
      <protection hidden="1"/>
    </xf>
    <xf numFmtId="9" fontId="9" fillId="0" borderId="39" xfId="1" applyFont="1" applyFill="1" applyBorder="1" applyAlignment="1" applyProtection="1">
      <alignment horizontal="justify" vertical="center" wrapText="1"/>
      <protection hidden="1"/>
    </xf>
    <xf numFmtId="0" fontId="9" fillId="2" borderId="22" xfId="0" applyFont="1" applyFill="1" applyBorder="1" applyAlignment="1" applyProtection="1">
      <alignment horizontal="center" vertical="center" wrapText="1"/>
      <protection hidden="1"/>
    </xf>
    <xf numFmtId="3" fontId="51" fillId="0" borderId="39" xfId="1" applyNumberFormat="1" applyFont="1" applyFill="1" applyBorder="1" applyAlignment="1" applyProtection="1">
      <alignment horizontal="center" vertical="center" wrapText="1"/>
      <protection hidden="1"/>
    </xf>
    <xf numFmtId="9" fontId="51" fillId="0" borderId="39" xfId="1" applyFont="1" applyFill="1" applyBorder="1" applyAlignment="1" applyProtection="1">
      <alignment horizontal="center" vertical="center" wrapText="1"/>
      <protection hidden="1"/>
    </xf>
    <xf numFmtId="3" fontId="6" fillId="2" borderId="39" xfId="1" applyNumberFormat="1" applyFont="1" applyFill="1" applyBorder="1" applyAlignment="1" applyProtection="1">
      <alignment vertical="center" wrapText="1"/>
      <protection hidden="1"/>
    </xf>
    <xf numFmtId="3" fontId="6" fillId="0" borderId="39" xfId="1" applyNumberFormat="1" applyFont="1" applyFill="1" applyBorder="1" applyAlignment="1" applyProtection="1">
      <alignment vertical="center" wrapText="1"/>
      <protection hidden="1"/>
    </xf>
    <xf numFmtId="9" fontId="7" fillId="0" borderId="17" xfId="1" applyFont="1" applyFill="1" applyBorder="1" applyAlignment="1" applyProtection="1">
      <alignment horizontal="left" vertical="center" wrapText="1"/>
      <protection hidden="1"/>
    </xf>
    <xf numFmtId="1" fontId="6" fillId="0" borderId="1" xfId="0" applyNumberFormat="1" applyFont="1" applyBorder="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9" fillId="0" borderId="22" xfId="0" applyFont="1" applyBorder="1" applyAlignment="1" applyProtection="1">
      <alignment horizontal="center" vertical="center" wrapText="1"/>
      <protection hidden="1"/>
    </xf>
    <xf numFmtId="14" fontId="9" fillId="0" borderId="39" xfId="1" applyNumberFormat="1" applyFont="1" applyFill="1" applyBorder="1" applyAlignment="1" applyProtection="1">
      <alignment horizontal="left" vertical="center" wrapText="1"/>
      <protection hidden="1"/>
    </xf>
    <xf numFmtId="1" fontId="55" fillId="0" borderId="1" xfId="0" applyNumberFormat="1" applyFont="1" applyBorder="1" applyAlignment="1" applyProtection="1">
      <alignment horizontal="center" vertical="center" wrapText="1"/>
      <protection hidden="1"/>
    </xf>
    <xf numFmtId="9" fontId="55" fillId="0" borderId="1" xfId="1" applyFont="1" applyFill="1" applyBorder="1" applyAlignment="1" applyProtection="1">
      <alignment horizontal="center" vertical="center" wrapText="1"/>
      <protection hidden="1"/>
    </xf>
    <xf numFmtId="1" fontId="9" fillId="0" borderId="1" xfId="0" applyNumberFormat="1" applyFont="1" applyBorder="1" applyAlignment="1" applyProtection="1">
      <alignment horizontal="center" vertical="center" wrapText="1"/>
      <protection hidden="1"/>
    </xf>
    <xf numFmtId="9" fontId="9" fillId="0" borderId="39" xfId="1" applyFont="1" applyFill="1" applyBorder="1" applyAlignment="1" applyProtection="1">
      <alignment horizontal="center" vertical="center" wrapText="1"/>
    </xf>
    <xf numFmtId="0" fontId="12" fillId="0" borderId="0" xfId="0" applyFont="1" applyAlignment="1">
      <alignment vertical="center" wrapText="1"/>
    </xf>
    <xf numFmtId="9" fontId="6" fillId="0" borderId="22" xfId="1" applyFont="1" applyFill="1" applyBorder="1" applyAlignment="1" applyProtection="1">
      <alignment horizontal="center" vertical="center" wrapText="1"/>
      <protection hidden="1"/>
    </xf>
    <xf numFmtId="0" fontId="9" fillId="0" borderId="17" xfId="0" applyFont="1" applyBorder="1" applyAlignment="1">
      <alignment horizontal="left" vertical="center" wrapText="1"/>
    </xf>
    <xf numFmtId="0" fontId="9" fillId="0" borderId="15" xfId="0" applyFont="1" applyBorder="1" applyAlignment="1">
      <alignment horizontal="left" vertical="center" wrapText="1"/>
    </xf>
    <xf numFmtId="9" fontId="9" fillId="2" borderId="39" xfId="0" applyNumberFormat="1" applyFont="1" applyFill="1" applyBorder="1" applyAlignment="1" applyProtection="1">
      <alignment horizontal="center" vertical="center"/>
      <protection hidden="1"/>
    </xf>
    <xf numFmtId="0" fontId="9" fillId="0" borderId="22" xfId="1" applyNumberFormat="1" applyFont="1" applyFill="1" applyBorder="1" applyAlignment="1" applyProtection="1">
      <alignment horizontal="left" vertical="center" wrapText="1"/>
      <protection hidden="1"/>
    </xf>
    <xf numFmtId="14" fontId="9" fillId="0" borderId="39" xfId="0" applyNumberFormat="1" applyFont="1" applyBorder="1" applyAlignment="1">
      <alignment horizontal="left" vertical="center" wrapText="1"/>
    </xf>
    <xf numFmtId="14" fontId="12" fillId="0" borderId="39" xfId="0" applyNumberFormat="1" applyFont="1" applyBorder="1" applyAlignment="1">
      <alignment horizontal="left" vertical="center" wrapText="1"/>
    </xf>
    <xf numFmtId="0" fontId="6" fillId="0" borderId="22" xfId="1" applyNumberFormat="1" applyFont="1" applyFill="1" applyBorder="1" applyAlignment="1" applyProtection="1">
      <alignment horizontal="left" vertical="center" wrapText="1"/>
      <protection hidden="1"/>
    </xf>
    <xf numFmtId="0" fontId="6" fillId="0" borderId="39" xfId="1" applyNumberFormat="1" applyFont="1" applyFill="1" applyBorder="1" applyAlignment="1" applyProtection="1">
      <alignment horizontal="left" vertical="center" wrapText="1"/>
      <protection hidden="1"/>
    </xf>
    <xf numFmtId="0" fontId="12" fillId="0" borderId="39" xfId="0" applyFont="1" applyBorder="1" applyAlignment="1">
      <alignment horizontal="left" vertical="center" wrapText="1"/>
    </xf>
    <xf numFmtId="0" fontId="6" fillId="0" borderId="17" xfId="1" applyNumberFormat="1" applyFont="1" applyFill="1" applyBorder="1" applyAlignment="1" applyProtection="1">
      <alignment horizontal="left" vertical="center" wrapText="1"/>
      <protection hidden="1"/>
    </xf>
    <xf numFmtId="1" fontId="55" fillId="2" borderId="1" xfId="0" applyNumberFormat="1" applyFont="1" applyFill="1" applyBorder="1" applyAlignment="1" applyProtection="1">
      <alignment horizontal="center" vertical="center" wrapText="1"/>
      <protection hidden="1"/>
    </xf>
    <xf numFmtId="9" fontId="55" fillId="2" borderId="1" xfId="1" applyFont="1" applyFill="1" applyBorder="1" applyAlignment="1" applyProtection="1">
      <alignment horizontal="center" vertical="center" wrapText="1"/>
      <protection hidden="1"/>
    </xf>
    <xf numFmtId="0" fontId="9" fillId="0" borderId="38" xfId="0" applyFont="1" applyBorder="1" applyAlignment="1">
      <alignment horizontal="left" vertical="center" wrapText="1"/>
    </xf>
    <xf numFmtId="0" fontId="7" fillId="0" borderId="17" xfId="1" applyNumberFormat="1" applyFont="1" applyFill="1" applyBorder="1" applyAlignment="1" applyProtection="1">
      <alignment horizontal="left" vertical="center" wrapText="1"/>
      <protection hidden="1"/>
    </xf>
    <xf numFmtId="9" fontId="55" fillId="2" borderId="1" xfId="0" applyNumberFormat="1" applyFont="1" applyFill="1" applyBorder="1" applyAlignment="1" applyProtection="1">
      <alignment horizontal="center" vertical="center" wrapText="1"/>
      <protection hidden="1"/>
    </xf>
    <xf numFmtId="9" fontId="6" fillId="2" borderId="39" xfId="1" applyFont="1" applyFill="1" applyBorder="1" applyAlignment="1" applyProtection="1">
      <alignment vertical="center" wrapText="1"/>
      <protection hidden="1"/>
    </xf>
    <xf numFmtId="9" fontId="6" fillId="0" borderId="17" xfId="1" applyFont="1" applyFill="1" applyBorder="1" applyAlignment="1" applyProtection="1">
      <alignment horizontal="center" vertical="center" wrapText="1"/>
      <protection hidden="1"/>
    </xf>
    <xf numFmtId="9" fontId="6" fillId="0" borderId="39" xfId="1" applyFont="1" applyFill="1" applyBorder="1" applyAlignment="1" applyProtection="1">
      <alignment horizontal="left" vertical="top" wrapText="1"/>
      <protection hidden="1"/>
    </xf>
    <xf numFmtId="0" fontId="6" fillId="0" borderId="0" xfId="0" applyFont="1" applyAlignment="1" applyProtection="1">
      <alignment horizontal="center" vertical="center"/>
      <protection hidden="1"/>
    </xf>
    <xf numFmtId="9" fontId="9" fillId="0" borderId="39" xfId="1" applyFont="1" applyFill="1" applyBorder="1" applyAlignment="1" applyProtection="1">
      <alignment horizontal="center" vertical="center"/>
      <protection hidden="1"/>
    </xf>
    <xf numFmtId="165" fontId="6" fillId="0" borderId="39" xfId="1" applyNumberFormat="1" applyFont="1" applyFill="1" applyBorder="1" applyAlignment="1" applyProtection="1">
      <alignment horizontal="center" vertical="center" wrapText="1"/>
      <protection hidden="1"/>
    </xf>
    <xf numFmtId="9" fontId="6" fillId="0" borderId="17" xfId="7" applyNumberFormat="1" applyFont="1" applyFill="1" applyBorder="1" applyAlignment="1" applyProtection="1">
      <alignment horizontal="center" vertical="center" wrapText="1"/>
      <protection hidden="1"/>
    </xf>
    <xf numFmtId="0" fontId="12" fillId="0" borderId="38" xfId="0" applyFont="1" applyBorder="1" applyAlignment="1">
      <alignment horizontal="left" vertical="center" wrapText="1"/>
    </xf>
    <xf numFmtId="9" fontId="6" fillId="0" borderId="1" xfId="1" applyFont="1" applyFill="1" applyBorder="1" applyAlignment="1" applyProtection="1">
      <alignment horizontal="center" vertical="center" wrapText="1"/>
      <protection hidden="1"/>
    </xf>
    <xf numFmtId="0" fontId="9" fillId="0" borderId="42" xfId="0" applyFont="1" applyBorder="1" applyAlignment="1" applyProtection="1">
      <alignment horizontal="center" vertical="center" wrapText="1"/>
      <protection hidden="1"/>
    </xf>
    <xf numFmtId="0" fontId="9" fillId="2" borderId="39" xfId="0" applyFont="1" applyFill="1" applyBorder="1" applyAlignment="1">
      <alignment horizontal="center" vertical="center"/>
    </xf>
    <xf numFmtId="0" fontId="9" fillId="2" borderId="39" xfId="0" applyFont="1" applyFill="1" applyBorder="1" applyAlignment="1">
      <alignment horizontal="left" vertical="center" wrapText="1"/>
    </xf>
    <xf numFmtId="0" fontId="9" fillId="2" borderId="39" xfId="0" applyFont="1" applyFill="1" applyBorder="1" applyAlignment="1">
      <alignment horizontal="center" vertical="center" wrapText="1"/>
    </xf>
    <xf numFmtId="0" fontId="9" fillId="0" borderId="39" xfId="0" applyFont="1" applyBorder="1" applyAlignment="1">
      <alignment horizontal="center" vertical="center"/>
    </xf>
    <xf numFmtId="3" fontId="6" fillId="2" borderId="17" xfId="1" applyNumberFormat="1" applyFont="1" applyFill="1" applyBorder="1" applyAlignment="1" applyProtection="1">
      <alignment horizontal="center" vertical="center" wrapText="1"/>
      <protection hidden="1"/>
    </xf>
    <xf numFmtId="9" fontId="6" fillId="2" borderId="22" xfId="1" applyFont="1" applyFill="1" applyBorder="1" applyAlignment="1" applyProtection="1">
      <alignment horizontal="left" vertical="center" wrapText="1"/>
      <protection hidden="1"/>
    </xf>
    <xf numFmtId="10" fontId="9" fillId="2" borderId="39" xfId="1" applyNumberFormat="1" applyFont="1" applyFill="1" applyBorder="1" applyAlignment="1" applyProtection="1">
      <alignment horizontal="center" vertical="center" wrapText="1"/>
      <protection hidden="1"/>
    </xf>
    <xf numFmtId="10" fontId="6" fillId="0" borderId="39" xfId="1" applyNumberFormat="1" applyFont="1" applyFill="1" applyBorder="1" applyAlignment="1" applyProtection="1">
      <alignment horizontal="left" vertical="center" wrapText="1" indent="3"/>
      <protection hidden="1"/>
    </xf>
    <xf numFmtId="10" fontId="6" fillId="2" borderId="1" xfId="1" applyNumberFormat="1" applyFont="1" applyFill="1" applyBorder="1" applyAlignment="1" applyProtection="1">
      <alignment horizontal="center" vertical="center" wrapText="1"/>
      <protection hidden="1"/>
    </xf>
    <xf numFmtId="165" fontId="6" fillId="2" borderId="1" xfId="1" applyNumberFormat="1" applyFont="1" applyFill="1" applyBorder="1" applyAlignment="1" applyProtection="1">
      <alignment horizontal="center" vertical="center" wrapText="1"/>
      <protection hidden="1"/>
    </xf>
    <xf numFmtId="0" fontId="9" fillId="21" borderId="39" xfId="0" applyFont="1" applyFill="1" applyBorder="1" applyAlignment="1">
      <alignment horizontal="center" vertical="center"/>
    </xf>
    <xf numFmtId="0" fontId="9" fillId="0" borderId="42" xfId="0" applyFont="1" applyBorder="1" applyAlignment="1">
      <alignment horizontal="left" vertical="center" wrapText="1"/>
    </xf>
    <xf numFmtId="0" fontId="9" fillId="21" borderId="39" xfId="0" applyFont="1" applyFill="1" applyBorder="1" applyAlignment="1">
      <alignment horizontal="center" vertical="center" wrapText="1"/>
    </xf>
    <xf numFmtId="9" fontId="9" fillId="2" borderId="39" xfId="1" applyFont="1" applyFill="1" applyBorder="1" applyAlignment="1" applyProtection="1">
      <alignment vertical="center" wrapText="1"/>
      <protection hidden="1"/>
    </xf>
    <xf numFmtId="14" fontId="6" fillId="0" borderId="22" xfId="1" applyNumberFormat="1" applyFont="1" applyFill="1" applyBorder="1" applyAlignment="1" applyProtection="1">
      <alignment horizontal="left" vertical="center" wrapText="1"/>
      <protection hidden="1"/>
    </xf>
    <xf numFmtId="9" fontId="6" fillId="0" borderId="39" xfId="1" applyFont="1" applyFill="1" applyBorder="1" applyAlignment="1" applyProtection="1">
      <alignment vertical="center" wrapText="1"/>
      <protection hidden="1"/>
    </xf>
    <xf numFmtId="9" fontId="6" fillId="0" borderId="42" xfId="1" applyFont="1" applyFill="1" applyBorder="1" applyAlignment="1" applyProtection="1">
      <alignment horizontal="left" vertical="center" wrapText="1"/>
      <protection hidden="1"/>
    </xf>
    <xf numFmtId="0" fontId="12" fillId="0" borderId="22" xfId="0" applyFont="1" applyBorder="1" applyAlignment="1">
      <alignment horizontal="left" vertical="center" wrapText="1"/>
    </xf>
    <xf numFmtId="0" fontId="9" fillId="0" borderId="39" xfId="0" applyFont="1" applyBorder="1" applyAlignment="1" applyProtection="1">
      <alignment vertical="center" wrapText="1"/>
      <protection hidden="1"/>
    </xf>
    <xf numFmtId="9" fontId="6" fillId="0" borderId="22" xfId="1" applyFont="1" applyFill="1" applyBorder="1" applyAlignment="1" applyProtection="1">
      <alignment vertical="center" wrapText="1"/>
      <protection hidden="1"/>
    </xf>
    <xf numFmtId="9" fontId="26" fillId="0" borderId="39" xfId="1" applyFont="1" applyFill="1" applyBorder="1" applyAlignment="1" applyProtection="1">
      <alignment horizontal="left" vertical="center" wrapText="1"/>
      <protection hidden="1"/>
    </xf>
    <xf numFmtId="9" fontId="9" fillId="0" borderId="22" xfId="1" applyFont="1" applyFill="1" applyBorder="1" applyAlignment="1" applyProtection="1">
      <alignment vertical="center" wrapText="1"/>
      <protection hidden="1"/>
    </xf>
    <xf numFmtId="1" fontId="9" fillId="0" borderId="39" xfId="1" applyNumberFormat="1" applyFont="1" applyFill="1" applyBorder="1" applyAlignment="1" applyProtection="1">
      <alignment horizontal="center" vertical="center" wrapText="1"/>
      <protection hidden="1"/>
    </xf>
    <xf numFmtId="3" fontId="9" fillId="0" borderId="17" xfId="1" applyNumberFormat="1" applyFont="1" applyFill="1" applyBorder="1" applyAlignment="1" applyProtection="1">
      <alignment horizontal="left" vertical="center" wrapText="1"/>
      <protection hidden="1"/>
    </xf>
    <xf numFmtId="9" fontId="9" fillId="0" borderId="39" xfId="1" applyFont="1" applyFill="1" applyBorder="1" applyAlignment="1" applyProtection="1">
      <alignment vertical="center" wrapText="1"/>
      <protection hidden="1"/>
    </xf>
    <xf numFmtId="0" fontId="9" fillId="2" borderId="39" xfId="0" applyFont="1" applyFill="1" applyBorder="1" applyAlignment="1" applyProtection="1">
      <alignment vertical="center" wrapText="1"/>
      <protection hidden="1"/>
    </xf>
    <xf numFmtId="3" fontId="6" fillId="2" borderId="1" xfId="0" applyNumberFormat="1" applyFont="1" applyFill="1" applyBorder="1" applyAlignment="1" applyProtection="1">
      <alignment horizontal="center" vertical="center" wrapText="1"/>
      <protection hidden="1"/>
    </xf>
    <xf numFmtId="9" fontId="9" fillId="0" borderId="39" xfId="10" applyFont="1" applyFill="1" applyBorder="1" applyAlignment="1" applyProtection="1">
      <alignment horizontal="center" vertical="center"/>
      <protection hidden="1"/>
    </xf>
    <xf numFmtId="3" fontId="51" fillId="0" borderId="17" xfId="1" applyNumberFormat="1" applyFont="1" applyFill="1" applyBorder="1" applyAlignment="1" applyProtection="1">
      <alignment horizontal="center" vertical="center" wrapText="1"/>
      <protection hidden="1"/>
    </xf>
    <xf numFmtId="9" fontId="58" fillId="0" borderId="22" xfId="1" applyFont="1" applyFill="1" applyBorder="1" applyAlignment="1" applyProtection="1">
      <alignment horizontal="left" vertical="center" wrapText="1"/>
      <protection hidden="1"/>
    </xf>
    <xf numFmtId="3" fontId="58" fillId="2" borderId="1" xfId="0" applyNumberFormat="1" applyFont="1" applyFill="1" applyBorder="1" applyAlignment="1" applyProtection="1">
      <alignment horizontal="center" vertical="center" wrapText="1"/>
      <protection hidden="1"/>
    </xf>
    <xf numFmtId="0" fontId="58" fillId="2" borderId="1" xfId="0" applyFont="1" applyFill="1" applyBorder="1" applyAlignment="1" applyProtection="1">
      <alignment horizontal="center" vertical="center" wrapText="1"/>
      <protection hidden="1"/>
    </xf>
    <xf numFmtId="9" fontId="9" fillId="17" borderId="39" xfId="10" applyFont="1" applyFill="1" applyBorder="1" applyAlignment="1" applyProtection="1">
      <alignment horizontal="center" vertical="center"/>
      <protection hidden="1"/>
    </xf>
    <xf numFmtId="9" fontId="58" fillId="0" borderId="17" xfId="1" applyFont="1" applyFill="1" applyBorder="1" applyAlignment="1" applyProtection="1">
      <alignment horizontal="left" vertical="center" wrapText="1"/>
      <protection hidden="1"/>
    </xf>
    <xf numFmtId="9" fontId="6" fillId="2" borderId="39" xfId="0" applyNumberFormat="1" applyFont="1" applyFill="1" applyBorder="1" applyAlignment="1" applyProtection="1">
      <alignment horizontal="center" vertical="center" wrapText="1"/>
      <protection hidden="1"/>
    </xf>
    <xf numFmtId="0" fontId="9" fillId="0" borderId="39" xfId="1" applyNumberFormat="1" applyFont="1" applyFill="1" applyBorder="1" applyAlignment="1" applyProtection="1">
      <alignment horizontal="center" vertical="center" wrapText="1"/>
      <protection hidden="1"/>
    </xf>
    <xf numFmtId="3" fontId="6" fillId="2" borderId="39" xfId="1" applyNumberFormat="1" applyFont="1" applyFill="1" applyBorder="1" applyAlignment="1" applyProtection="1">
      <alignment horizontal="left" vertical="center" wrapText="1"/>
      <protection hidden="1"/>
    </xf>
    <xf numFmtId="14" fontId="6" fillId="0" borderId="39" xfId="1" applyNumberFormat="1" applyFont="1" applyFill="1" applyBorder="1" applyAlignment="1" applyProtection="1">
      <alignment horizontal="left" vertical="center" wrapText="1"/>
      <protection hidden="1"/>
    </xf>
    <xf numFmtId="0" fontId="6" fillId="2" borderId="39" xfId="0" applyFont="1" applyFill="1" applyBorder="1" applyAlignment="1" applyProtection="1">
      <alignment horizontal="center" vertical="center" wrapText="1"/>
      <protection hidden="1"/>
    </xf>
    <xf numFmtId="1" fontId="23" fillId="2" borderId="1" xfId="0" applyNumberFormat="1" applyFont="1" applyFill="1" applyBorder="1" applyAlignment="1" applyProtection="1">
      <alignment horizontal="center" vertical="center" wrapText="1"/>
      <protection hidden="1"/>
    </xf>
    <xf numFmtId="9" fontId="62" fillId="0" borderId="39" xfId="1" applyFont="1" applyFill="1" applyBorder="1" applyAlignment="1" applyProtection="1">
      <alignment horizontal="center" vertical="center" wrapText="1"/>
      <protection hidden="1"/>
    </xf>
    <xf numFmtId="0" fontId="9" fillId="0" borderId="22" xfId="0" applyFont="1" applyBorder="1" applyAlignment="1" applyProtection="1">
      <alignment vertical="center" wrapText="1"/>
      <protection hidden="1"/>
    </xf>
    <xf numFmtId="9" fontId="9" fillId="0" borderId="1" xfId="1" applyFont="1" applyFill="1" applyBorder="1" applyAlignment="1" applyProtection="1">
      <alignment horizontal="center" vertical="center" wrapText="1"/>
      <protection hidden="1"/>
    </xf>
    <xf numFmtId="14" fontId="9" fillId="0" borderId="39" xfId="0" applyNumberFormat="1" applyFont="1" applyBorder="1" applyAlignment="1" applyProtection="1">
      <alignment horizontal="left" vertical="center" wrapText="1"/>
      <protection hidden="1"/>
    </xf>
    <xf numFmtId="9" fontId="9" fillId="2" borderId="39" xfId="0" applyNumberFormat="1" applyFont="1" applyFill="1" applyBorder="1" applyAlignment="1" applyProtection="1">
      <alignment horizontal="center" vertical="center" wrapText="1"/>
      <protection hidden="1"/>
    </xf>
    <xf numFmtId="9" fontId="9" fillId="2" borderId="22" xfId="0" applyNumberFormat="1" applyFont="1" applyFill="1" applyBorder="1" applyAlignment="1" applyProtection="1">
      <alignment horizontal="center" vertical="center" wrapText="1"/>
      <protection hidden="1"/>
    </xf>
    <xf numFmtId="3" fontId="6" fillId="0" borderId="39" xfId="1" applyNumberFormat="1" applyFont="1" applyFill="1" applyBorder="1" applyAlignment="1" applyProtection="1">
      <alignment horizontal="justify" vertical="center" wrapText="1"/>
      <protection hidden="1"/>
    </xf>
    <xf numFmtId="1" fontId="6" fillId="0" borderId="39" xfId="1" applyNumberFormat="1" applyFont="1" applyFill="1" applyBorder="1" applyAlignment="1" applyProtection="1">
      <alignment horizontal="center" vertical="center" wrapText="1"/>
      <protection hidden="1"/>
    </xf>
    <xf numFmtId="9" fontId="49" fillId="0" borderId="39" xfId="1" applyFont="1" applyFill="1" applyBorder="1" applyAlignment="1" applyProtection="1">
      <alignment horizontal="left" vertical="center" wrapText="1"/>
      <protection hidden="1"/>
    </xf>
    <xf numFmtId="0" fontId="51" fillId="0" borderId="39" xfId="1" applyNumberFormat="1" applyFont="1" applyFill="1" applyBorder="1" applyAlignment="1" applyProtection="1">
      <alignment horizontal="left" vertical="center" wrapText="1"/>
      <protection hidden="1"/>
    </xf>
    <xf numFmtId="9" fontId="51" fillId="0" borderId="39" xfId="1" applyFont="1" applyFill="1" applyBorder="1" applyAlignment="1" applyProtection="1">
      <alignment horizontal="left" vertical="center" wrapText="1"/>
      <protection hidden="1"/>
    </xf>
    <xf numFmtId="14" fontId="9" fillId="2" borderId="39" xfId="0" applyNumberFormat="1" applyFont="1" applyFill="1" applyBorder="1" applyAlignment="1" applyProtection="1">
      <alignment horizontal="center" vertical="center" wrapText="1"/>
      <protection hidden="1"/>
    </xf>
    <xf numFmtId="0" fontId="9" fillId="2" borderId="39" xfId="20" applyNumberFormat="1" applyFont="1" applyFill="1" applyBorder="1" applyAlignment="1" applyProtection="1">
      <alignment horizontal="left" vertical="center" wrapText="1"/>
      <protection locked="0" hidden="1"/>
    </xf>
    <xf numFmtId="0" fontId="9" fillId="0" borderId="39" xfId="20" applyNumberFormat="1" applyFont="1" applyFill="1" applyBorder="1" applyAlignment="1" applyProtection="1">
      <alignment horizontal="left" vertical="center" wrapText="1"/>
      <protection locked="0" hidden="1"/>
    </xf>
    <xf numFmtId="3" fontId="55" fillId="2" borderId="1" xfId="0" applyNumberFormat="1" applyFont="1" applyFill="1" applyBorder="1" applyAlignment="1" applyProtection="1">
      <alignment horizontal="center" vertical="center" wrapText="1"/>
      <protection hidden="1"/>
    </xf>
    <xf numFmtId="0" fontId="9" fillId="20" borderId="39" xfId="0" applyFont="1" applyFill="1" applyBorder="1" applyAlignment="1">
      <alignment horizontal="center" vertical="center"/>
    </xf>
    <xf numFmtId="0" fontId="9" fillId="20" borderId="39" xfId="0" applyFont="1" applyFill="1" applyBorder="1" applyAlignment="1">
      <alignment horizontal="left" vertical="center" wrapText="1"/>
    </xf>
    <xf numFmtId="0" fontId="9" fillId="20" borderId="39" xfId="0" applyFont="1" applyFill="1" applyBorder="1" applyAlignment="1">
      <alignment horizontal="center" vertical="center" wrapText="1"/>
    </xf>
    <xf numFmtId="10" fontId="9" fillId="20" borderId="39" xfId="0" applyNumberFormat="1" applyFont="1" applyFill="1" applyBorder="1" applyAlignment="1">
      <alignment horizontal="center" vertical="center" wrapText="1"/>
    </xf>
    <xf numFmtId="9" fontId="9" fillId="20" borderId="39" xfId="0" applyNumberFormat="1" applyFont="1" applyFill="1" applyBorder="1" applyAlignment="1">
      <alignment horizontal="center" vertical="center" wrapText="1"/>
    </xf>
    <xf numFmtId="3" fontId="12" fillId="0" borderId="39" xfId="0" applyNumberFormat="1" applyFont="1" applyBorder="1" applyAlignment="1">
      <alignment horizontal="center" vertical="center" wrapText="1"/>
    </xf>
    <xf numFmtId="3" fontId="12" fillId="0" borderId="17" xfId="0" applyNumberFormat="1" applyFont="1" applyBorder="1" applyAlignment="1">
      <alignment horizontal="center" vertical="center" wrapText="1"/>
    </xf>
    <xf numFmtId="3" fontId="63" fillId="0" borderId="17" xfId="0" applyNumberFormat="1" applyFont="1" applyBorder="1" applyAlignment="1">
      <alignment horizontal="center" vertical="center" wrapText="1"/>
    </xf>
    <xf numFmtId="3" fontId="63" fillId="0" borderId="39" xfId="0" applyNumberFormat="1" applyFont="1" applyBorder="1" applyAlignment="1">
      <alignment horizontal="center" vertical="center" wrapText="1"/>
    </xf>
    <xf numFmtId="9" fontId="7" fillId="0" borderId="17" xfId="1" applyFont="1" applyFill="1" applyBorder="1" applyAlignment="1" applyProtection="1">
      <alignment horizontal="center" vertical="center" wrapText="1"/>
      <protection hidden="1"/>
    </xf>
    <xf numFmtId="3" fontId="65" fillId="0" borderId="39" xfId="1" applyNumberFormat="1" applyFont="1" applyFill="1" applyBorder="1" applyAlignment="1" applyProtection="1">
      <alignment horizontal="center" vertical="center" wrapText="1"/>
      <protection hidden="1"/>
    </xf>
    <xf numFmtId="9" fontId="65" fillId="0" borderId="39" xfId="1" applyFont="1" applyFill="1" applyBorder="1" applyAlignment="1" applyProtection="1">
      <alignment horizontal="center" vertical="center" wrapText="1"/>
      <protection hidden="1"/>
    </xf>
    <xf numFmtId="3" fontId="66" fillId="0" borderId="17" xfId="1" applyNumberFormat="1" applyFont="1" applyFill="1" applyBorder="1" applyAlignment="1" applyProtection="1">
      <alignment horizontal="center" vertical="center" wrapText="1"/>
      <protection hidden="1"/>
    </xf>
    <xf numFmtId="3" fontId="66" fillId="0" borderId="39" xfId="1" applyNumberFormat="1" applyFont="1" applyFill="1" applyBorder="1" applyAlignment="1" applyProtection="1">
      <alignment horizontal="center" vertical="center" wrapText="1"/>
      <protection hidden="1"/>
    </xf>
    <xf numFmtId="0" fontId="6" fillId="0" borderId="39" xfId="0" applyFont="1" applyBorder="1" applyAlignment="1" applyProtection="1">
      <alignment horizontal="left" vertical="center" wrapText="1"/>
      <protection hidden="1"/>
    </xf>
    <xf numFmtId="0" fontId="6" fillId="0" borderId="39" xfId="0" applyFont="1" applyBorder="1" applyAlignment="1" applyProtection="1">
      <alignment horizontal="center" vertical="center" wrapText="1"/>
      <protection hidden="1"/>
    </xf>
    <xf numFmtId="9" fontId="6" fillId="0" borderId="39" xfId="1" applyFont="1" applyFill="1" applyBorder="1" applyAlignment="1" applyProtection="1">
      <alignment horizontal="center" vertical="top" wrapText="1"/>
      <protection hidden="1"/>
    </xf>
    <xf numFmtId="1" fontId="6" fillId="0" borderId="22" xfId="1" applyNumberFormat="1" applyFont="1" applyFill="1" applyBorder="1" applyAlignment="1" applyProtection="1">
      <alignment horizontal="center" vertical="center" wrapText="1"/>
      <protection hidden="1"/>
    </xf>
    <xf numFmtId="9" fontId="6" fillId="2" borderId="22" xfId="1" applyFont="1" applyFill="1" applyBorder="1" applyAlignment="1" applyProtection="1">
      <alignment horizontal="justify" vertical="center" wrapText="1"/>
      <protection hidden="1"/>
    </xf>
    <xf numFmtId="3" fontId="6" fillId="0" borderId="39" xfId="1" applyNumberFormat="1" applyFont="1" applyFill="1" applyBorder="1" applyAlignment="1" applyProtection="1">
      <alignment horizontal="center" vertical="top" wrapText="1"/>
      <protection hidden="1"/>
    </xf>
    <xf numFmtId="0" fontId="9" fillId="2" borderId="11" xfId="0" applyFont="1" applyFill="1" applyBorder="1" applyAlignment="1" applyProtection="1">
      <alignment horizontal="left" vertical="center" wrapText="1"/>
      <protection hidden="1"/>
    </xf>
    <xf numFmtId="14" fontId="6" fillId="0" borderId="39" xfId="1" applyNumberFormat="1" applyFont="1" applyFill="1" applyBorder="1" applyAlignment="1" applyProtection="1">
      <alignment horizontal="justify" vertical="center" wrapText="1"/>
      <protection hidden="1"/>
    </xf>
    <xf numFmtId="0" fontId="6" fillId="16" borderId="39" xfId="0" applyFont="1" applyFill="1" applyBorder="1" applyAlignment="1">
      <alignment horizontal="center" vertical="center" wrapText="1"/>
    </xf>
    <xf numFmtId="0" fontId="6" fillId="16" borderId="39" xfId="0" applyFont="1" applyFill="1" applyBorder="1" applyAlignment="1">
      <alignment horizontal="left" vertical="center" wrapText="1"/>
    </xf>
    <xf numFmtId="0" fontId="6" fillId="16" borderId="11" xfId="0" applyFont="1" applyFill="1" applyBorder="1" applyAlignment="1">
      <alignment horizontal="left" vertical="center" wrapText="1"/>
    </xf>
    <xf numFmtId="0" fontId="6" fillId="16" borderId="11" xfId="0" applyFont="1" applyFill="1" applyBorder="1" applyAlignment="1">
      <alignment horizontal="center" vertical="center" wrapText="1"/>
    </xf>
    <xf numFmtId="14" fontId="6" fillId="2" borderId="39" xfId="12" applyNumberFormat="1" applyFont="1" applyFill="1" applyBorder="1" applyAlignment="1" applyProtection="1">
      <alignment horizontal="center" vertical="center" wrapText="1"/>
      <protection hidden="1"/>
    </xf>
    <xf numFmtId="0" fontId="6" fillId="2" borderId="11" xfId="0" applyFont="1" applyFill="1" applyBorder="1" applyAlignment="1">
      <alignment horizontal="left" vertical="center" wrapText="1"/>
    </xf>
    <xf numFmtId="0" fontId="6" fillId="2" borderId="11" xfId="0" applyFont="1" applyFill="1" applyBorder="1" applyAlignment="1">
      <alignment horizontal="center" vertical="center"/>
    </xf>
    <xf numFmtId="0" fontId="6" fillId="0" borderId="11" xfId="0" applyFont="1" applyBorder="1" applyAlignment="1">
      <alignment horizontal="center" vertical="center"/>
    </xf>
    <xf numFmtId="0" fontId="9" fillId="0" borderId="11" xfId="0" applyFont="1" applyBorder="1" applyAlignment="1">
      <alignment horizontal="center" vertical="center" wrapText="1"/>
    </xf>
    <xf numFmtId="9" fontId="6" fillId="0" borderId="11" xfId="0" applyNumberFormat="1" applyFont="1" applyBorder="1" applyAlignment="1">
      <alignment horizontal="center" vertical="center" wrapText="1"/>
    </xf>
    <xf numFmtId="0" fontId="6" fillId="0" borderId="11" xfId="0" applyFont="1" applyBorder="1" applyAlignment="1">
      <alignment horizontal="center" vertical="center" wrapText="1"/>
    </xf>
    <xf numFmtId="3" fontId="51" fillId="2" borderId="39" xfId="1" applyNumberFormat="1" applyFont="1" applyFill="1" applyBorder="1" applyAlignment="1" applyProtection="1">
      <alignment horizontal="center" vertical="center" wrapText="1"/>
      <protection hidden="1"/>
    </xf>
    <xf numFmtId="9" fontId="51" fillId="2" borderId="39" xfId="1" applyFont="1" applyFill="1" applyBorder="1" applyAlignment="1" applyProtection="1">
      <alignment horizontal="center" vertical="center" wrapText="1"/>
      <protection hidden="1"/>
    </xf>
    <xf numFmtId="3" fontId="51" fillId="2" borderId="17" xfId="1" applyNumberFormat="1" applyFont="1" applyFill="1" applyBorder="1" applyAlignment="1" applyProtection="1">
      <alignment horizontal="center" vertical="center" wrapText="1"/>
      <protection hidden="1"/>
    </xf>
    <xf numFmtId="0" fontId="12" fillId="20" borderId="39" xfId="0" applyFont="1" applyFill="1" applyBorder="1" applyAlignment="1">
      <alignment horizontal="center" vertical="center" wrapText="1"/>
    </xf>
    <xf numFmtId="3" fontId="12" fillId="20" borderId="39" xfId="0" applyNumberFormat="1" applyFont="1" applyFill="1" applyBorder="1" applyAlignment="1">
      <alignment horizontal="center" vertical="center" wrapText="1"/>
    </xf>
    <xf numFmtId="9" fontId="12" fillId="20" borderId="39" xfId="0" applyNumberFormat="1" applyFont="1" applyFill="1" applyBorder="1" applyAlignment="1">
      <alignment horizontal="center" vertical="center" wrapText="1"/>
    </xf>
    <xf numFmtId="0" fontId="12" fillId="20" borderId="11" xfId="0" applyFont="1" applyFill="1" applyBorder="1" applyAlignment="1">
      <alignment horizontal="left" vertical="center" wrapText="1"/>
    </xf>
    <xf numFmtId="9" fontId="6" fillId="2" borderId="39" xfId="13" applyFont="1" applyFill="1" applyBorder="1" applyAlignment="1" applyProtection="1">
      <alignment horizontal="center" vertical="center" wrapText="1"/>
      <protection hidden="1"/>
    </xf>
    <xf numFmtId="0" fontId="6" fillId="0" borderId="39" xfId="0" applyFont="1" applyBorder="1" applyAlignment="1">
      <alignment horizontal="left" vertical="center" wrapText="1"/>
    </xf>
    <xf numFmtId="0" fontId="6" fillId="0" borderId="11" xfId="0" applyFont="1" applyBorder="1" applyAlignment="1">
      <alignment horizontal="left" vertical="center" wrapText="1"/>
    </xf>
    <xf numFmtId="14" fontId="6" fillId="0" borderId="39" xfId="12" applyNumberFormat="1" applyFont="1" applyBorder="1" applyAlignment="1" applyProtection="1">
      <alignment horizontal="center" vertical="center" wrapText="1"/>
      <protection hidden="1"/>
    </xf>
    <xf numFmtId="0" fontId="9" fillId="2" borderId="11" xfId="0" applyFont="1" applyFill="1" applyBorder="1" applyAlignment="1">
      <alignment horizontal="left" vertical="center" wrapText="1"/>
    </xf>
    <xf numFmtId="3" fontId="65" fillId="2" borderId="39" xfId="1" applyNumberFormat="1" applyFont="1" applyFill="1" applyBorder="1" applyAlignment="1" applyProtection="1">
      <alignment horizontal="center" vertical="center" wrapText="1"/>
      <protection hidden="1"/>
    </xf>
    <xf numFmtId="9" fontId="65" fillId="2" borderId="39" xfId="1" applyFont="1" applyFill="1" applyBorder="1" applyAlignment="1" applyProtection="1">
      <alignment horizontal="center" vertical="center" wrapText="1"/>
      <protection hidden="1"/>
    </xf>
    <xf numFmtId="0" fontId="12" fillId="20" borderId="39" xfId="0" applyFont="1" applyFill="1" applyBorder="1" applyAlignment="1">
      <alignment horizontal="left" vertical="center" wrapText="1"/>
    </xf>
    <xf numFmtId="0" fontId="6" fillId="20" borderId="39" xfId="0" applyFont="1" applyFill="1" applyBorder="1" applyAlignment="1">
      <alignment horizontal="left" vertical="center" wrapText="1"/>
    </xf>
    <xf numFmtId="0" fontId="12" fillId="20" borderId="45" xfId="0" applyFont="1" applyFill="1" applyBorder="1" applyAlignment="1">
      <alignment horizontal="justify" vertical="center" wrapText="1"/>
    </xf>
    <xf numFmtId="3" fontId="67" fillId="2" borderId="39" xfId="1" applyNumberFormat="1" applyFont="1" applyFill="1" applyBorder="1" applyAlignment="1" applyProtection="1">
      <alignment horizontal="center" vertical="center" wrapText="1"/>
      <protection hidden="1"/>
    </xf>
    <xf numFmtId="9" fontId="67" fillId="2" borderId="39" xfId="13" applyFont="1" applyFill="1" applyBorder="1" applyAlignment="1" applyProtection="1">
      <alignment horizontal="center" vertical="center" wrapText="1"/>
      <protection hidden="1"/>
    </xf>
    <xf numFmtId="0" fontId="55" fillId="2" borderId="0" xfId="0" applyFont="1" applyFill="1" applyAlignment="1" applyProtection="1">
      <alignment horizontal="center" vertical="center"/>
      <protection hidden="1"/>
    </xf>
    <xf numFmtId="0" fontId="6" fillId="20" borderId="39" xfId="0" applyFont="1" applyFill="1" applyBorder="1" applyAlignment="1">
      <alignment horizontal="center" vertical="center" wrapText="1"/>
    </xf>
    <xf numFmtId="0" fontId="6" fillId="20" borderId="11" xfId="0" applyFont="1" applyFill="1" applyBorder="1" applyAlignment="1">
      <alignment horizontal="center" vertical="center" wrapText="1"/>
    </xf>
    <xf numFmtId="0" fontId="6" fillId="20" borderId="11" xfId="0" applyFont="1" applyFill="1" applyBorder="1" applyAlignment="1">
      <alignment horizontal="left" vertical="center" wrapText="1"/>
    </xf>
    <xf numFmtId="9" fontId="9" fillId="2" borderId="22" xfId="1" applyFont="1" applyFill="1" applyBorder="1" applyAlignment="1" applyProtection="1">
      <alignment horizontal="justify" vertical="center" wrapText="1"/>
      <protection hidden="1"/>
    </xf>
    <xf numFmtId="0" fontId="9" fillId="2" borderId="39" xfId="0" applyFont="1" applyFill="1" applyBorder="1" applyAlignment="1" applyProtection="1">
      <alignment vertical="center"/>
      <protection hidden="1"/>
    </xf>
    <xf numFmtId="9" fontId="9" fillId="20" borderId="17" xfId="0" applyNumberFormat="1" applyFont="1" applyFill="1" applyBorder="1" applyAlignment="1" applyProtection="1">
      <alignment horizontal="center" vertical="center" wrapText="1"/>
      <protection hidden="1"/>
    </xf>
    <xf numFmtId="0" fontId="9" fillId="20" borderId="17" xfId="0" applyFont="1" applyFill="1" applyBorder="1" applyAlignment="1" applyProtection="1">
      <alignment horizontal="center" vertical="center" wrapText="1"/>
      <protection hidden="1"/>
    </xf>
    <xf numFmtId="9" fontId="9" fillId="0" borderId="17" xfId="0" applyNumberFormat="1" applyFont="1" applyBorder="1" applyAlignment="1" applyProtection="1">
      <alignment horizontal="center" vertical="center" wrapText="1"/>
      <protection hidden="1"/>
    </xf>
    <xf numFmtId="1" fontId="6" fillId="2" borderId="1" xfId="1" applyNumberFormat="1" applyFont="1" applyFill="1" applyBorder="1" applyAlignment="1" applyProtection="1">
      <alignment horizontal="center" vertical="center" wrapText="1"/>
      <protection hidden="1"/>
    </xf>
    <xf numFmtId="0" fontId="3" fillId="17" borderId="20" xfId="3" applyFill="1" applyBorder="1" applyAlignment="1" applyProtection="1">
      <alignment horizontal="center" vertical="center" wrapText="1"/>
      <protection locked="0"/>
    </xf>
    <xf numFmtId="14" fontId="3" fillId="17" borderId="20" xfId="9" applyNumberFormat="1" applyFont="1" applyFill="1" applyBorder="1" applyAlignment="1" applyProtection="1">
      <alignment horizontal="center" vertical="center" wrapText="1"/>
      <protection locked="0"/>
    </xf>
    <xf numFmtId="0" fontId="5" fillId="9" borderId="19" xfId="0" applyFont="1" applyFill="1" applyBorder="1" applyAlignment="1">
      <alignment horizontal="center" vertical="center"/>
    </xf>
    <xf numFmtId="0" fontId="5" fillId="2" borderId="8"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 borderId="7" xfId="0" applyFont="1" applyFill="1" applyBorder="1" applyAlignment="1" applyProtection="1">
      <alignment horizontal="left" vertical="center"/>
      <protection locked="0"/>
    </xf>
    <xf numFmtId="0" fontId="13" fillId="2" borderId="7" xfId="0" applyFont="1" applyFill="1" applyBorder="1" applyAlignment="1" applyProtection="1">
      <alignment horizontal="center" vertical="center"/>
      <protection locked="0"/>
    </xf>
    <xf numFmtId="165" fontId="5" fillId="2" borderId="7" xfId="0" applyNumberFormat="1" applyFont="1" applyFill="1" applyBorder="1" applyAlignment="1" applyProtection="1">
      <alignment horizontal="center" vertical="center"/>
      <protection locked="0"/>
    </xf>
    <xf numFmtId="0" fontId="13" fillId="21" borderId="7" xfId="0" applyFont="1" applyFill="1" applyBorder="1" applyAlignment="1" applyProtection="1">
      <alignment vertical="center"/>
      <protection locked="0"/>
    </xf>
    <xf numFmtId="0" fontId="5" fillId="2" borderId="10"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2" borderId="0" xfId="0" applyFont="1" applyFill="1" applyAlignment="1" applyProtection="1">
      <alignment horizontal="left" vertical="center"/>
      <protection locked="0"/>
    </xf>
    <xf numFmtId="0" fontId="13" fillId="2" borderId="0" xfId="0" applyFont="1" applyFill="1" applyAlignment="1" applyProtection="1">
      <alignment horizontal="center" vertical="center"/>
      <protection locked="0"/>
    </xf>
    <xf numFmtId="165" fontId="5" fillId="2" borderId="0" xfId="0" applyNumberFormat="1" applyFont="1" applyFill="1" applyAlignment="1" applyProtection="1">
      <alignment horizontal="center" vertical="center"/>
      <protection locked="0"/>
    </xf>
    <xf numFmtId="0" fontId="13" fillId="21" borderId="0" xfId="0" applyFont="1" applyFill="1" applyAlignment="1" applyProtection="1">
      <alignment vertical="center"/>
      <protection locked="0"/>
    </xf>
    <xf numFmtId="0" fontId="5" fillId="2" borderId="12"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5" fillId="2" borderId="6" xfId="0" applyFont="1" applyFill="1" applyBorder="1" applyAlignment="1" applyProtection="1">
      <alignment horizontal="left" vertical="center"/>
      <protection locked="0"/>
    </xf>
    <xf numFmtId="0" fontId="13" fillId="2" borderId="6" xfId="0" applyFont="1" applyFill="1" applyBorder="1" applyAlignment="1" applyProtection="1">
      <alignment horizontal="center" vertical="center"/>
      <protection locked="0"/>
    </xf>
    <xf numFmtId="165" fontId="5" fillId="2" borderId="6" xfId="0" applyNumberFormat="1" applyFont="1" applyFill="1" applyBorder="1" applyAlignment="1" applyProtection="1">
      <alignment horizontal="center" vertical="center"/>
      <protection locked="0"/>
    </xf>
    <xf numFmtId="0" fontId="13" fillId="21" borderId="6" xfId="0" applyFont="1" applyFill="1" applyBorder="1" applyAlignment="1" applyProtection="1">
      <alignment vertical="center"/>
      <protection locked="0"/>
    </xf>
    <xf numFmtId="0" fontId="5" fillId="2" borderId="3" xfId="0" applyFont="1" applyFill="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5" fillId="2" borderId="2" xfId="0" applyFont="1" applyFill="1" applyBorder="1" applyAlignment="1" applyProtection="1">
      <alignment horizontal="left" vertical="center"/>
      <protection locked="0"/>
    </xf>
    <xf numFmtId="0" fontId="5" fillId="9" borderId="1" xfId="0" applyFont="1" applyFill="1" applyBorder="1" applyAlignment="1">
      <alignment horizontal="center" vertical="center"/>
    </xf>
    <xf numFmtId="0" fontId="5" fillId="2" borderId="8" xfId="0" applyFont="1" applyFill="1" applyBorder="1" applyAlignment="1" applyProtection="1">
      <alignment horizontal="left" vertical="center"/>
      <protection locked="0"/>
    </xf>
    <xf numFmtId="0" fontId="5" fillId="2" borderId="9" xfId="0" applyFont="1" applyFill="1" applyBorder="1" applyAlignment="1" applyProtection="1">
      <alignment horizontal="left" vertical="center"/>
      <protection locked="0"/>
    </xf>
    <xf numFmtId="0" fontId="5" fillId="2" borderId="10" xfId="0" applyFont="1" applyFill="1" applyBorder="1" applyAlignment="1" applyProtection="1">
      <alignment horizontal="left" vertical="center"/>
      <protection locked="0"/>
    </xf>
    <xf numFmtId="0" fontId="5" fillId="2" borderId="5" xfId="0" applyFont="1" applyFill="1" applyBorder="1" applyAlignment="1" applyProtection="1">
      <alignment horizontal="left" vertical="center"/>
      <protection locked="0"/>
    </xf>
    <xf numFmtId="0" fontId="5" fillId="2" borderId="12" xfId="0" applyFont="1" applyFill="1" applyBorder="1" applyAlignment="1" applyProtection="1">
      <alignment horizontal="left" vertical="center"/>
      <protection locked="0"/>
    </xf>
    <xf numFmtId="0" fontId="5" fillId="2" borderId="13" xfId="0" applyFont="1" applyFill="1" applyBorder="1" applyAlignment="1" applyProtection="1">
      <alignment horizontal="left" vertical="center"/>
      <protection locked="0"/>
    </xf>
    <xf numFmtId="0" fontId="4" fillId="4" borderId="1" xfId="0" applyFont="1" applyFill="1" applyBorder="1" applyAlignment="1">
      <alignment horizontal="center" vertical="center"/>
    </xf>
    <xf numFmtId="0" fontId="5" fillId="8" borderId="8" xfId="0" applyFont="1" applyFill="1" applyBorder="1" applyAlignment="1">
      <alignment horizontal="center" vertical="center"/>
    </xf>
    <xf numFmtId="0" fontId="5" fillId="8" borderId="7" xfId="0" applyFont="1" applyFill="1" applyBorder="1" applyAlignment="1">
      <alignment horizontal="center" vertical="center"/>
    </xf>
    <xf numFmtId="0" fontId="5" fillId="8" borderId="9" xfId="0" applyFont="1" applyFill="1" applyBorder="1" applyAlignment="1">
      <alignment horizontal="center" vertical="center"/>
    </xf>
    <xf numFmtId="0" fontId="5" fillId="8" borderId="10" xfId="0" applyFont="1" applyFill="1" applyBorder="1" applyAlignment="1">
      <alignment horizontal="center" vertical="center"/>
    </xf>
    <xf numFmtId="0" fontId="5" fillId="8" borderId="0" xfId="0" applyFont="1" applyFill="1" applyAlignment="1">
      <alignment horizontal="center" vertical="center"/>
    </xf>
    <xf numFmtId="0" fontId="5" fillId="8" borderId="5" xfId="0" applyFont="1" applyFill="1" applyBorder="1" applyAlignment="1">
      <alignment horizontal="center" vertical="center"/>
    </xf>
    <xf numFmtId="0" fontId="5" fillId="0" borderId="3" xfId="0" applyFont="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13" fillId="0" borderId="4" xfId="0" applyFont="1" applyBorder="1" applyAlignment="1" applyProtection="1">
      <alignment horizontal="left" vertical="center"/>
      <protection locked="0"/>
    </xf>
    <xf numFmtId="165" fontId="5" fillId="0" borderId="4" xfId="0" applyNumberFormat="1" applyFont="1" applyBorder="1" applyAlignment="1" applyProtection="1">
      <alignment horizontal="center" vertical="center"/>
      <protection locked="0"/>
    </xf>
    <xf numFmtId="0" fontId="13" fillId="21" borderId="4" xfId="0" applyFont="1" applyFill="1" applyBorder="1" applyAlignment="1" applyProtection="1">
      <alignment vertical="center"/>
      <protection locked="0"/>
    </xf>
    <xf numFmtId="0" fontId="5" fillId="0" borderId="2" xfId="0" applyFont="1" applyBorder="1" applyAlignment="1" applyProtection="1">
      <alignment horizontal="left" vertical="center"/>
      <protection locked="0"/>
    </xf>
    <xf numFmtId="0" fontId="11" fillId="0" borderId="3" xfId="0" applyFont="1" applyBorder="1" applyAlignment="1" applyProtection="1">
      <alignment horizontal="left" vertical="center"/>
      <protection locked="0"/>
    </xf>
    <xf numFmtId="0" fontId="11" fillId="0" borderId="4" xfId="0" applyFont="1" applyBorder="1" applyAlignment="1" applyProtection="1">
      <alignment horizontal="left" vertical="center"/>
      <protection locked="0"/>
    </xf>
    <xf numFmtId="0" fontId="17" fillId="0" borderId="4" xfId="0" applyFont="1" applyBorder="1" applyAlignment="1" applyProtection="1">
      <alignment horizontal="left" vertical="center"/>
      <protection locked="0"/>
    </xf>
    <xf numFmtId="165" fontId="11" fillId="0" borderId="4" xfId="0" applyNumberFormat="1" applyFont="1" applyBorder="1" applyAlignment="1" applyProtection="1">
      <alignment horizontal="center" vertical="center"/>
      <protection locked="0"/>
    </xf>
    <xf numFmtId="0" fontId="17" fillId="21" borderId="4" xfId="0" applyFont="1" applyFill="1" applyBorder="1" applyAlignment="1" applyProtection="1">
      <alignment vertical="center"/>
      <protection locked="0"/>
    </xf>
    <xf numFmtId="0" fontId="11" fillId="0" borderId="2" xfId="0" applyFont="1" applyBorder="1" applyAlignment="1" applyProtection="1">
      <alignment horizontal="left" vertical="center"/>
      <protection locked="0"/>
    </xf>
    <xf numFmtId="0" fontId="5" fillId="8" borderId="1" xfId="0" applyFont="1" applyFill="1" applyBorder="1" applyAlignment="1">
      <alignment horizontal="center" vertical="center"/>
    </xf>
    <xf numFmtId="0" fontId="5" fillId="8" borderId="1" xfId="0" applyFont="1" applyFill="1" applyBorder="1" applyAlignment="1">
      <alignment horizontal="left" vertical="center"/>
    </xf>
    <xf numFmtId="0" fontId="13" fillId="8" borderId="1" xfId="0" applyFont="1" applyFill="1" applyBorder="1" applyAlignment="1">
      <alignment horizontal="center" vertical="center"/>
    </xf>
    <xf numFmtId="165" fontId="5" fillId="8" borderId="1" xfId="0" applyNumberFormat="1" applyFont="1" applyFill="1" applyBorder="1" applyAlignment="1">
      <alignment horizontal="center" vertical="center"/>
    </xf>
    <xf numFmtId="0" fontId="13" fillId="21" borderId="1" xfId="0" applyFont="1" applyFill="1" applyBorder="1" applyAlignment="1">
      <alignment vertical="center"/>
    </xf>
    <xf numFmtId="0" fontId="5" fillId="8" borderId="19" xfId="0" applyFont="1" applyFill="1" applyBorder="1" applyAlignment="1">
      <alignment horizontal="center" vertical="center"/>
    </xf>
    <xf numFmtId="0" fontId="5" fillId="10" borderId="19" xfId="0" applyFont="1" applyFill="1" applyBorder="1" applyAlignment="1">
      <alignment horizontal="center" vertical="center"/>
    </xf>
    <xf numFmtId="0" fontId="5" fillId="9" borderId="19" xfId="0" applyFont="1" applyFill="1" applyBorder="1" applyAlignment="1">
      <alignment horizontal="left" vertical="center"/>
    </xf>
    <xf numFmtId="0" fontId="13" fillId="9" borderId="19" xfId="0" applyFont="1" applyFill="1" applyBorder="1" applyAlignment="1">
      <alignment horizontal="center" vertical="center"/>
    </xf>
    <xf numFmtId="165" fontId="5" fillId="9" borderId="19" xfId="0" applyNumberFormat="1" applyFont="1" applyFill="1" applyBorder="1" applyAlignment="1">
      <alignment horizontal="center" vertical="center"/>
    </xf>
    <xf numFmtId="0" fontId="13" fillId="21" borderId="19" xfId="0" applyFont="1" applyFill="1" applyBorder="1" applyAlignment="1">
      <alignment vertical="center"/>
    </xf>
    <xf numFmtId="0" fontId="0" fillId="0" borderId="1" xfId="0" applyBorder="1" applyAlignment="1">
      <alignment horizontal="center"/>
    </xf>
    <xf numFmtId="0" fontId="6" fillId="0" borderId="1" xfId="0" applyFont="1" applyBorder="1" applyAlignment="1">
      <alignment horizontal="center" vertical="center" wrapText="1"/>
    </xf>
    <xf numFmtId="0" fontId="23" fillId="0" borderId="1" xfId="0" applyFont="1" applyBorder="1" applyAlignment="1">
      <alignment horizontal="center"/>
    </xf>
    <xf numFmtId="0" fontId="26" fillId="0" borderId="1" xfId="0" applyFont="1" applyBorder="1" applyAlignment="1">
      <alignment horizontal="center" vertical="center" wrapText="1"/>
    </xf>
    <xf numFmtId="0" fontId="26" fillId="0" borderId="1" xfId="0" applyFont="1" applyBorder="1" applyAlignment="1">
      <alignment horizontal="center" vertical="center"/>
    </xf>
    <xf numFmtId="41" fontId="33" fillId="11" borderId="1" xfId="7" applyFont="1" applyFill="1" applyBorder="1" applyAlignment="1">
      <alignment horizontal="center"/>
    </xf>
    <xf numFmtId="0" fontId="46" fillId="2" borderId="8" xfId="0" applyFont="1" applyFill="1" applyBorder="1" applyAlignment="1">
      <alignment horizontal="center"/>
    </xf>
    <xf numFmtId="0" fontId="46" fillId="2" borderId="9" xfId="0" applyFont="1" applyFill="1" applyBorder="1" applyAlignment="1">
      <alignment horizontal="center"/>
    </xf>
    <xf numFmtId="0" fontId="46" fillId="2" borderId="10" xfId="0" applyFont="1" applyFill="1" applyBorder="1" applyAlignment="1">
      <alignment horizontal="center"/>
    </xf>
    <xf numFmtId="0" fontId="46" fillId="2" borderId="5" xfId="0" applyFont="1" applyFill="1" applyBorder="1" applyAlignment="1">
      <alignment horizontal="center"/>
    </xf>
    <xf numFmtId="0" fontId="46" fillId="2" borderId="12" xfId="0" applyFont="1" applyFill="1" applyBorder="1" applyAlignment="1">
      <alignment horizontal="center"/>
    </xf>
    <xf numFmtId="0" fontId="46" fillId="2" borderId="13" xfId="0" applyFont="1" applyFill="1" applyBorder="1" applyAlignment="1">
      <alignment horizontal="center"/>
    </xf>
    <xf numFmtId="0" fontId="9" fillId="2" borderId="1" xfId="0" applyFont="1" applyFill="1" applyBorder="1" applyAlignment="1">
      <alignment horizontal="center" vertical="center" wrapText="1"/>
    </xf>
    <xf numFmtId="0" fontId="9" fillId="2" borderId="3" xfId="4" applyFont="1" applyFill="1" applyBorder="1" applyAlignment="1">
      <alignment horizontal="left" vertical="center" wrapText="1"/>
    </xf>
    <xf numFmtId="0" fontId="9" fillId="2" borderId="4" xfId="4" applyFont="1" applyFill="1" applyBorder="1" applyAlignment="1">
      <alignment horizontal="left" vertical="center" wrapText="1"/>
    </xf>
    <xf numFmtId="0" fontId="9" fillId="2" borderId="2" xfId="4" applyFont="1" applyFill="1" applyBorder="1" applyAlignment="1">
      <alignment horizontal="left" vertical="center" wrapText="1"/>
    </xf>
    <xf numFmtId="0" fontId="46" fillId="2" borderId="38" xfId="0" applyFont="1" applyFill="1" applyBorder="1" applyAlignment="1" applyProtection="1">
      <alignment horizontal="left" vertical="center"/>
      <protection hidden="1"/>
    </xf>
    <xf numFmtId="0" fontId="46" fillId="2" borderId="15" xfId="0" applyFont="1" applyFill="1" applyBorder="1" applyAlignment="1" applyProtection="1">
      <alignment horizontal="left" vertical="center"/>
      <protection hidden="1"/>
    </xf>
    <xf numFmtId="0" fontId="46" fillId="2" borderId="40" xfId="0" applyFont="1" applyFill="1" applyBorder="1" applyAlignment="1" applyProtection="1">
      <alignment horizontal="left" vertical="center"/>
      <protection hidden="1"/>
    </xf>
    <xf numFmtId="0" fontId="46" fillId="2" borderId="41" xfId="0" applyFont="1" applyFill="1" applyBorder="1" applyAlignment="1" applyProtection="1">
      <alignment horizontal="left" vertical="center"/>
      <protection hidden="1"/>
    </xf>
    <xf numFmtId="0" fontId="25" fillId="2" borderId="22" xfId="0" applyFont="1" applyFill="1" applyBorder="1" applyAlignment="1" applyProtection="1">
      <alignment horizontal="center" vertical="center"/>
      <protection hidden="1"/>
    </xf>
    <xf numFmtId="0" fontId="25" fillId="2" borderId="17" xfId="0" applyFont="1" applyFill="1" applyBorder="1" applyAlignment="1" applyProtection="1">
      <alignment horizontal="center" vertical="center"/>
      <protection hidden="1"/>
    </xf>
    <xf numFmtId="0" fontId="25" fillId="2" borderId="11" xfId="0" applyFont="1" applyFill="1" applyBorder="1" applyAlignment="1" applyProtection="1">
      <alignment horizontal="center" vertical="center"/>
      <protection hidden="1"/>
    </xf>
    <xf numFmtId="0" fontId="25" fillId="2" borderId="42" xfId="0" applyFont="1" applyFill="1" applyBorder="1" applyAlignment="1" applyProtection="1">
      <alignment horizontal="center" vertical="center"/>
      <protection hidden="1"/>
    </xf>
    <xf numFmtId="0" fontId="25" fillId="0" borderId="22"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25" fillId="18" borderId="22" xfId="0" applyFont="1" applyFill="1" applyBorder="1" applyAlignment="1" applyProtection="1">
      <alignment horizontal="center" vertical="center" wrapText="1"/>
      <protection hidden="1"/>
    </xf>
    <xf numFmtId="0" fontId="25" fillId="18" borderId="43" xfId="0" applyFont="1" applyFill="1" applyBorder="1" applyAlignment="1" applyProtection="1">
      <alignment horizontal="center" vertical="center" wrapText="1"/>
      <protection hidden="1"/>
    </xf>
    <xf numFmtId="0" fontId="4" fillId="11" borderId="8" xfId="0" applyFont="1" applyFill="1" applyBorder="1" applyAlignment="1" applyProtection="1">
      <alignment horizontal="center" vertical="center" wrapText="1"/>
      <protection hidden="1"/>
    </xf>
    <xf numFmtId="0" fontId="4" fillId="11" borderId="7" xfId="0" applyFont="1" applyFill="1" applyBorder="1" applyAlignment="1" applyProtection="1">
      <alignment horizontal="center" vertical="center" wrapText="1"/>
      <protection hidden="1"/>
    </xf>
    <xf numFmtId="0" fontId="4" fillId="11" borderId="9" xfId="0" applyFont="1" applyFill="1" applyBorder="1" applyAlignment="1" applyProtection="1">
      <alignment horizontal="center" vertical="center" wrapText="1"/>
      <protection hidden="1"/>
    </xf>
    <xf numFmtId="0" fontId="4" fillId="11" borderId="12" xfId="0" applyFont="1" applyFill="1" applyBorder="1" applyAlignment="1" applyProtection="1">
      <alignment horizontal="center" vertical="center" wrapText="1"/>
      <protection hidden="1"/>
    </xf>
    <xf numFmtId="0" fontId="4" fillId="11" borderId="6" xfId="0" applyFont="1" applyFill="1" applyBorder="1" applyAlignment="1" applyProtection="1">
      <alignment horizontal="center" vertical="center" wrapText="1"/>
      <protection hidden="1"/>
    </xf>
    <xf numFmtId="0" fontId="4" fillId="11" borderId="13" xfId="0" applyFont="1" applyFill="1" applyBorder="1" applyAlignment="1" applyProtection="1">
      <alignment horizontal="center" vertical="center" wrapText="1"/>
      <protection hidden="1"/>
    </xf>
    <xf numFmtId="0" fontId="4" fillId="11" borderId="1" xfId="0" applyFont="1" applyFill="1" applyBorder="1" applyAlignment="1" applyProtection="1">
      <alignment horizontal="center" vertical="center" wrapText="1"/>
      <protection hidden="1"/>
    </xf>
    <xf numFmtId="0" fontId="25" fillId="19" borderId="39" xfId="0" applyFont="1" applyFill="1" applyBorder="1" applyAlignment="1" applyProtection="1">
      <alignment horizontal="center" vertical="center" wrapText="1"/>
      <protection hidden="1"/>
    </xf>
    <xf numFmtId="0" fontId="25" fillId="19" borderId="43" xfId="0" applyFont="1" applyFill="1" applyBorder="1" applyAlignment="1" applyProtection="1">
      <alignment horizontal="center" vertical="center" wrapText="1"/>
      <protection hidden="1"/>
    </xf>
    <xf numFmtId="0" fontId="25" fillId="11" borderId="22" xfId="0" applyFont="1" applyFill="1" applyBorder="1" applyAlignment="1" applyProtection="1">
      <alignment horizontal="center" vertical="center" wrapText="1"/>
      <protection hidden="1"/>
    </xf>
    <xf numFmtId="0" fontId="25" fillId="11" borderId="43" xfId="0" applyFont="1" applyFill="1" applyBorder="1" applyAlignment="1" applyProtection="1">
      <alignment horizontal="center" vertical="center" wrapText="1"/>
      <protection hidden="1"/>
    </xf>
    <xf numFmtId="0" fontId="25" fillId="11" borderId="17" xfId="0" applyFont="1" applyFill="1" applyBorder="1" applyAlignment="1" applyProtection="1">
      <alignment horizontal="center" vertical="center" wrapText="1"/>
      <protection hidden="1"/>
    </xf>
    <xf numFmtId="0" fontId="4" fillId="19" borderId="22" xfId="0" applyFont="1" applyFill="1" applyBorder="1" applyAlignment="1" applyProtection="1">
      <alignment horizontal="center" vertical="center" wrapText="1"/>
      <protection hidden="1"/>
    </xf>
    <xf numFmtId="0" fontId="4" fillId="19" borderId="43" xfId="0" applyFont="1" applyFill="1" applyBorder="1" applyAlignment="1" applyProtection="1">
      <alignment horizontal="center" vertical="center" wrapText="1"/>
      <protection hidden="1"/>
    </xf>
    <xf numFmtId="0" fontId="4" fillId="19" borderId="17" xfId="0" applyFont="1" applyFill="1" applyBorder="1" applyAlignment="1" applyProtection="1">
      <alignment horizontal="center" vertical="center" wrapText="1"/>
      <protection hidden="1"/>
    </xf>
    <xf numFmtId="0" fontId="0" fillId="0" borderId="0" xfId="0" applyAlignment="1">
      <alignment horizontal="center"/>
    </xf>
    <xf numFmtId="0" fontId="6" fillId="0" borderId="2" xfId="0" applyFont="1" applyBorder="1" applyAlignment="1">
      <alignment horizontal="center" vertical="center" wrapText="1"/>
    </xf>
    <xf numFmtId="0" fontId="3" fillId="17" borderId="19" xfId="3" applyFill="1" applyBorder="1" applyAlignment="1" applyProtection="1">
      <alignment horizontal="center" vertical="center" wrapText="1"/>
      <protection locked="0"/>
    </xf>
    <xf numFmtId="0" fontId="3" fillId="17" borderId="20" xfId="3" applyFill="1" applyBorder="1" applyAlignment="1" applyProtection="1">
      <alignment horizontal="center" vertical="center" wrapText="1"/>
      <protection locked="0"/>
    </xf>
    <xf numFmtId="0" fontId="3" fillId="17" borderId="21" xfId="3" applyFill="1" applyBorder="1" applyAlignment="1" applyProtection="1">
      <alignment horizontal="center" vertical="center" wrapText="1"/>
      <protection locked="0"/>
    </xf>
    <xf numFmtId="0" fontId="3" fillId="17" borderId="1" xfId="3" applyFill="1" applyBorder="1" applyAlignment="1" applyProtection="1">
      <alignment horizontal="center"/>
      <protection locked="0"/>
    </xf>
    <xf numFmtId="0" fontId="9" fillId="17" borderId="8" xfId="3" applyFont="1" applyFill="1" applyBorder="1" applyAlignment="1" applyProtection="1">
      <alignment horizontal="center" vertical="center" wrapText="1"/>
      <protection locked="0"/>
    </xf>
    <xf numFmtId="0" fontId="9" fillId="17" borderId="7" xfId="3" applyFont="1" applyFill="1" applyBorder="1" applyAlignment="1" applyProtection="1">
      <alignment horizontal="center" vertical="center" wrapText="1"/>
      <protection locked="0"/>
    </xf>
    <xf numFmtId="0" fontId="9" fillId="17" borderId="9" xfId="3" applyFont="1" applyFill="1" applyBorder="1" applyAlignment="1" applyProtection="1">
      <alignment horizontal="center" vertical="center" wrapText="1"/>
      <protection locked="0"/>
    </xf>
    <xf numFmtId="0" fontId="9" fillId="17" borderId="1" xfId="3" applyFont="1" applyFill="1" applyBorder="1" applyAlignment="1" applyProtection="1">
      <alignment vertical="center"/>
      <protection locked="0"/>
    </xf>
    <xf numFmtId="0" fontId="9" fillId="17" borderId="1" xfId="3" applyFont="1" applyFill="1" applyBorder="1" applyAlignment="1" applyProtection="1">
      <alignment horizontal="left" vertical="center"/>
      <protection locked="0"/>
    </xf>
    <xf numFmtId="0" fontId="3" fillId="2" borderId="0" xfId="3" applyFill="1" applyProtection="1">
      <protection locked="0"/>
    </xf>
    <xf numFmtId="0" fontId="3" fillId="0" borderId="0" xfId="3" applyProtection="1">
      <protection locked="0"/>
    </xf>
    <xf numFmtId="0" fontId="3" fillId="17" borderId="0" xfId="3" applyFill="1" applyProtection="1">
      <protection locked="0"/>
    </xf>
    <xf numFmtId="0" fontId="9" fillId="17" borderId="10" xfId="3" applyFont="1" applyFill="1" applyBorder="1" applyAlignment="1" applyProtection="1">
      <alignment horizontal="center" vertical="center" wrapText="1"/>
      <protection locked="0"/>
    </xf>
    <xf numFmtId="0" fontId="9" fillId="17" borderId="0" xfId="3" applyFont="1" applyFill="1" applyAlignment="1" applyProtection="1">
      <alignment horizontal="center" vertical="center" wrapText="1"/>
      <protection locked="0"/>
    </xf>
    <xf numFmtId="0" fontId="9" fillId="17" borderId="5" xfId="3" applyFont="1" applyFill="1" applyBorder="1" applyAlignment="1" applyProtection="1">
      <alignment horizontal="center" vertical="center" wrapText="1"/>
      <protection locked="0"/>
    </xf>
    <xf numFmtId="0" fontId="9" fillId="17" borderId="12" xfId="3" applyFont="1" applyFill="1" applyBorder="1" applyAlignment="1" applyProtection="1">
      <alignment horizontal="center" vertical="center" wrapText="1"/>
      <protection locked="0"/>
    </xf>
    <xf numFmtId="0" fontId="9" fillId="17" borderId="6" xfId="3" applyFont="1" applyFill="1" applyBorder="1" applyAlignment="1" applyProtection="1">
      <alignment horizontal="center" vertical="center" wrapText="1"/>
      <protection locked="0"/>
    </xf>
    <xf numFmtId="0" fontId="9" fillId="17" borderId="13" xfId="3" applyFont="1" applyFill="1" applyBorder="1" applyAlignment="1" applyProtection="1">
      <alignment horizontal="center" vertical="center" wrapText="1"/>
      <protection locked="0"/>
    </xf>
    <xf numFmtId="0" fontId="21" fillId="17" borderId="0" xfId="3" applyFont="1" applyFill="1" applyAlignment="1" applyProtection="1">
      <alignment horizontal="center" vertical="top"/>
      <protection locked="0"/>
    </xf>
    <xf numFmtId="0" fontId="21" fillId="17" borderId="0" xfId="3" applyFont="1" applyFill="1" applyAlignment="1" applyProtection="1">
      <alignment horizontal="center" vertical="top"/>
      <protection locked="0"/>
    </xf>
    <xf numFmtId="0" fontId="21" fillId="17" borderId="0" xfId="3" applyFont="1" applyFill="1" applyAlignment="1" applyProtection="1">
      <alignment horizontal="right" vertical="top"/>
      <protection locked="0"/>
    </xf>
    <xf numFmtId="0" fontId="21" fillId="2" borderId="6" xfId="3" applyFont="1" applyFill="1" applyBorder="1"/>
    <xf numFmtId="0" fontId="3" fillId="2" borderId="0" xfId="3" applyFill="1"/>
    <xf numFmtId="0" fontId="21" fillId="18" borderId="3" xfId="3" applyFont="1" applyFill="1" applyBorder="1" applyAlignment="1" applyProtection="1">
      <alignment horizontal="center" vertical="center"/>
      <protection locked="0"/>
    </xf>
    <xf numFmtId="0" fontId="21" fillId="18" borderId="4" xfId="3" applyFont="1" applyFill="1" applyBorder="1" applyAlignment="1" applyProtection="1">
      <alignment horizontal="center" vertical="center"/>
      <protection locked="0"/>
    </xf>
    <xf numFmtId="0" fontId="21" fillId="18" borderId="2" xfId="3" applyFont="1" applyFill="1" applyBorder="1" applyAlignment="1" applyProtection="1">
      <alignment horizontal="center" vertical="center"/>
      <protection locked="0"/>
    </xf>
    <xf numFmtId="0" fontId="21" fillId="19" borderId="3" xfId="3" applyFont="1" applyFill="1" applyBorder="1" applyAlignment="1" applyProtection="1">
      <alignment horizontal="center" vertical="center"/>
      <protection locked="0"/>
    </xf>
    <xf numFmtId="0" fontId="21" fillId="19" borderId="4" xfId="3" applyFont="1" applyFill="1" applyBorder="1" applyAlignment="1" applyProtection="1">
      <alignment horizontal="center" vertical="center"/>
      <protection locked="0"/>
    </xf>
    <xf numFmtId="0" fontId="21" fillId="19" borderId="2" xfId="3" applyFont="1" applyFill="1" applyBorder="1" applyAlignment="1" applyProtection="1">
      <alignment horizontal="center" vertical="center"/>
      <protection locked="0"/>
    </xf>
    <xf numFmtId="0" fontId="21" fillId="11" borderId="1" xfId="3" applyFont="1" applyFill="1" applyBorder="1" applyAlignment="1" applyProtection="1">
      <alignment horizontal="center" vertical="center"/>
      <protection locked="0"/>
    </xf>
    <xf numFmtId="0" fontId="21" fillId="0" borderId="19" xfId="3" applyFont="1" applyBorder="1" applyAlignment="1" applyProtection="1">
      <alignment horizontal="center" vertical="center" wrapText="1"/>
      <protection locked="0"/>
    </xf>
    <xf numFmtId="0" fontId="21" fillId="0" borderId="20" xfId="3" applyFont="1" applyBorder="1" applyAlignment="1" applyProtection="1">
      <alignment horizontal="center" vertical="center" wrapText="1"/>
      <protection locked="0"/>
    </xf>
    <xf numFmtId="0" fontId="21" fillId="17" borderId="20" xfId="3" applyFont="1" applyFill="1" applyBorder="1" applyAlignment="1" applyProtection="1">
      <alignment horizontal="center" vertical="center" wrapText="1"/>
      <protection locked="0"/>
    </xf>
    <xf numFmtId="0" fontId="21" fillId="0" borderId="3" xfId="3" applyFont="1" applyBorder="1" applyAlignment="1" applyProtection="1">
      <alignment horizontal="center" vertical="center"/>
      <protection locked="0"/>
    </xf>
    <xf numFmtId="0" fontId="21" fillId="0" borderId="4" xfId="3" applyFont="1" applyBorder="1" applyAlignment="1" applyProtection="1">
      <alignment horizontal="center" vertical="center"/>
      <protection locked="0"/>
    </xf>
    <xf numFmtId="0" fontId="21" fillId="2" borderId="1" xfId="3" applyFont="1" applyFill="1" applyBorder="1" applyAlignment="1" applyProtection="1">
      <alignment horizontal="center" vertical="center" wrapText="1"/>
      <protection locked="0"/>
    </xf>
    <xf numFmtId="0" fontId="21" fillId="0" borderId="1" xfId="3" applyFont="1" applyBorder="1" applyAlignment="1" applyProtection="1">
      <alignment horizontal="center" vertical="center"/>
      <protection locked="0"/>
    </xf>
    <xf numFmtId="0" fontId="21" fillId="17" borderId="19" xfId="3" applyFont="1" applyFill="1" applyBorder="1" applyAlignment="1" applyProtection="1">
      <alignment horizontal="center" vertical="center" wrapText="1"/>
      <protection locked="0"/>
    </xf>
    <xf numFmtId="0" fontId="21" fillId="17" borderId="3" xfId="3" applyFont="1" applyFill="1" applyBorder="1" applyAlignment="1" applyProtection="1">
      <alignment horizontal="center" vertical="center"/>
      <protection locked="0"/>
    </xf>
    <xf numFmtId="0" fontId="21" fillId="17" borderId="4" xfId="3" applyFont="1" applyFill="1" applyBorder="1" applyAlignment="1" applyProtection="1">
      <alignment horizontal="center" vertical="center"/>
      <protection locked="0"/>
    </xf>
    <xf numFmtId="0" fontId="21" fillId="17" borderId="2" xfId="3" applyFont="1" applyFill="1" applyBorder="1" applyAlignment="1" applyProtection="1">
      <alignment horizontal="center" vertical="center"/>
      <protection locked="0"/>
    </xf>
    <xf numFmtId="0" fontId="21" fillId="17" borderId="12" xfId="3" applyFont="1" applyFill="1" applyBorder="1" applyAlignment="1" applyProtection="1">
      <alignment horizontal="center" vertical="center"/>
      <protection locked="0"/>
    </xf>
    <xf numFmtId="0" fontId="21" fillId="17" borderId="6" xfId="3" applyFont="1" applyFill="1" applyBorder="1" applyAlignment="1" applyProtection="1">
      <alignment horizontal="center" vertical="center"/>
      <protection locked="0"/>
    </xf>
    <xf numFmtId="0" fontId="21" fillId="17" borderId="13" xfId="3" applyFont="1" applyFill="1" applyBorder="1" applyAlignment="1" applyProtection="1">
      <alignment horizontal="center" vertical="center"/>
      <protection locked="0"/>
    </xf>
    <xf numFmtId="0" fontId="3" fillId="2" borderId="0" xfId="3" applyFill="1" applyAlignment="1" applyProtection="1">
      <alignment vertical="center"/>
      <protection locked="0"/>
    </xf>
    <xf numFmtId="0" fontId="3" fillId="17" borderId="0" xfId="3" applyFill="1" applyAlignment="1" applyProtection="1">
      <alignment vertical="center"/>
      <protection locked="0"/>
    </xf>
    <xf numFmtId="0" fontId="21" fillId="0" borderId="1" xfId="3" applyFont="1" applyBorder="1" applyAlignment="1" applyProtection="1">
      <alignment horizontal="center" vertical="center" wrapText="1"/>
      <protection locked="0"/>
    </xf>
    <xf numFmtId="0" fontId="21" fillId="0" borderId="1" xfId="3" applyFont="1" applyBorder="1" applyAlignment="1" applyProtection="1">
      <alignment horizontal="center" vertical="center" wrapText="1"/>
      <protection locked="0"/>
    </xf>
    <xf numFmtId="0" fontId="21" fillId="2" borderId="1" xfId="3" applyFont="1" applyFill="1" applyBorder="1" applyAlignment="1" applyProtection="1">
      <alignment horizontal="center" vertical="center" wrapText="1"/>
      <protection locked="0"/>
    </xf>
    <xf numFmtId="0" fontId="21" fillId="17" borderId="1" xfId="3" applyFont="1" applyFill="1" applyBorder="1" applyAlignment="1" applyProtection="1">
      <alignment horizontal="center" vertical="center" wrapText="1"/>
      <protection locked="0"/>
    </xf>
    <xf numFmtId="0" fontId="21" fillId="3" borderId="1" xfId="3" applyFont="1" applyFill="1" applyBorder="1" applyAlignment="1" applyProtection="1">
      <alignment horizontal="center" vertical="center" wrapText="1"/>
      <protection locked="0"/>
    </xf>
    <xf numFmtId="0" fontId="3" fillId="17" borderId="1" xfId="3" applyFill="1" applyBorder="1" applyAlignment="1" applyProtection="1">
      <alignment vertical="center" wrapText="1"/>
      <protection locked="0"/>
    </xf>
    <xf numFmtId="0" fontId="3" fillId="0" borderId="1" xfId="3" applyBorder="1" applyAlignment="1" applyProtection="1">
      <alignment vertical="center" wrapText="1"/>
      <protection locked="0"/>
    </xf>
    <xf numFmtId="0" fontId="3" fillId="17" borderId="1" xfId="3" applyFill="1" applyBorder="1" applyAlignment="1" applyProtection="1">
      <alignment vertical="center"/>
      <protection locked="0"/>
    </xf>
    <xf numFmtId="0" fontId="3" fillId="17" borderId="1" xfId="3" applyFill="1" applyBorder="1" applyAlignment="1">
      <alignment vertical="center" wrapText="1"/>
    </xf>
    <xf numFmtId="0" fontId="3" fillId="28" borderId="1" xfId="3" applyFill="1" applyBorder="1" applyAlignment="1">
      <alignment vertical="center"/>
    </xf>
    <xf numFmtId="0" fontId="3" fillId="17" borderId="1" xfId="3" applyFill="1" applyBorder="1" applyAlignment="1" applyProtection="1">
      <alignment horizontal="justify" vertical="center" wrapText="1"/>
      <protection locked="0"/>
    </xf>
    <xf numFmtId="0" fontId="3" fillId="17" borderId="1" xfId="3" applyFill="1" applyBorder="1" applyAlignment="1" applyProtection="1">
      <alignment horizontal="center" vertical="center" wrapText="1"/>
      <protection locked="0"/>
    </xf>
    <xf numFmtId="0" fontId="3" fillId="0" borderId="1" xfId="3" applyBorder="1" applyAlignment="1" applyProtection="1">
      <alignment horizontal="center" vertical="center" wrapText="1"/>
      <protection locked="0"/>
    </xf>
    <xf numFmtId="9" fontId="3" fillId="0" borderId="1" xfId="3" applyNumberFormat="1" applyBorder="1" applyAlignment="1" applyProtection="1">
      <alignment horizontal="center" vertical="center" wrapText="1"/>
      <protection locked="0"/>
    </xf>
    <xf numFmtId="14" fontId="3" fillId="17" borderId="1" xfId="3" applyNumberFormat="1" applyFill="1" applyBorder="1" applyAlignment="1" applyProtection="1">
      <alignment horizontal="center" vertical="center" wrapText="1"/>
      <protection locked="0"/>
    </xf>
    <xf numFmtId="9" fontId="3" fillId="17" borderId="1" xfId="9" applyFont="1" applyFill="1" applyBorder="1" applyAlignment="1" applyProtection="1">
      <alignment vertical="center" wrapText="1"/>
      <protection locked="0"/>
    </xf>
    <xf numFmtId="0" fontId="21" fillId="17" borderId="0" xfId="3" applyFont="1" applyFill="1" applyProtection="1">
      <protection locked="0"/>
    </xf>
    <xf numFmtId="0" fontId="3" fillId="17" borderId="20" xfId="3" applyFill="1" applyBorder="1" applyAlignment="1" applyProtection="1">
      <alignment horizontal="center" vertical="center"/>
      <protection locked="0"/>
    </xf>
    <xf numFmtId="0" fontId="3" fillId="17" borderId="20" xfId="3" applyFill="1" applyBorder="1" applyAlignment="1">
      <alignment horizontal="center" vertical="center" wrapText="1"/>
    </xf>
    <xf numFmtId="0" fontId="3" fillId="28" borderId="20" xfId="3" applyFill="1" applyBorder="1" applyAlignment="1">
      <alignment horizontal="center" vertical="center"/>
    </xf>
    <xf numFmtId="0" fontId="3" fillId="0" borderId="20" xfId="3" applyBorder="1" applyAlignment="1" applyProtection="1">
      <alignment horizontal="center" vertical="center"/>
      <protection locked="0"/>
    </xf>
    <xf numFmtId="9" fontId="3" fillId="0" borderId="20" xfId="3" applyNumberFormat="1" applyBorder="1" applyAlignment="1" applyProtection="1">
      <alignment horizontal="center" vertical="center" wrapText="1"/>
      <protection locked="0"/>
    </xf>
    <xf numFmtId="14" fontId="3" fillId="17" borderId="20" xfId="3" applyNumberFormat="1" applyFill="1" applyBorder="1" applyAlignment="1" applyProtection="1">
      <alignment horizontal="center" vertical="center" wrapText="1"/>
      <protection locked="0"/>
    </xf>
    <xf numFmtId="0" fontId="3" fillId="17" borderId="20" xfId="3" applyFill="1" applyBorder="1" applyAlignment="1" applyProtection="1">
      <alignment vertical="center"/>
      <protection locked="0"/>
    </xf>
    <xf numFmtId="0" fontId="3" fillId="28" borderId="1" xfId="3" applyFill="1" applyBorder="1" applyAlignment="1">
      <alignment horizontal="center" vertical="center"/>
    </xf>
    <xf numFmtId="0" fontId="3" fillId="17" borderId="19" xfId="3" applyFill="1" applyBorder="1" applyAlignment="1" applyProtection="1">
      <alignment vertical="center" wrapText="1"/>
      <protection locked="0"/>
    </xf>
    <xf numFmtId="0" fontId="3" fillId="17" borderId="20" xfId="3" applyFill="1" applyBorder="1" applyAlignment="1">
      <alignment vertical="center" wrapText="1"/>
    </xf>
    <xf numFmtId="9" fontId="3" fillId="17" borderId="20" xfId="3" applyNumberFormat="1" applyFill="1" applyBorder="1" applyAlignment="1" applyProtection="1">
      <alignment vertical="center" wrapText="1"/>
      <protection locked="0"/>
    </xf>
    <xf numFmtId="0" fontId="3" fillId="17" borderId="21" xfId="3" applyFill="1" applyBorder="1" applyAlignment="1" applyProtection="1">
      <alignment vertical="center" wrapText="1"/>
      <protection locked="0"/>
    </xf>
    <xf numFmtId="0" fontId="3" fillId="17" borderId="19" xfId="3" applyFill="1" applyBorder="1" applyAlignment="1" applyProtection="1">
      <alignment horizontal="left" vertical="center" wrapText="1"/>
      <protection locked="0"/>
    </xf>
    <xf numFmtId="0" fontId="3" fillId="17" borderId="19" xfId="3" applyFill="1" applyBorder="1" applyAlignment="1" applyProtection="1">
      <alignment horizontal="center" vertical="center"/>
      <protection locked="0"/>
    </xf>
    <xf numFmtId="0" fontId="3" fillId="17" borderId="19" xfId="3" applyFill="1" applyBorder="1" applyAlignment="1">
      <alignment vertical="center" wrapText="1"/>
    </xf>
    <xf numFmtId="0" fontId="3" fillId="28" borderId="19" xfId="3" applyFill="1" applyBorder="1" applyAlignment="1">
      <alignment vertical="center"/>
    </xf>
    <xf numFmtId="0" fontId="3" fillId="28" borderId="19" xfId="3" applyFill="1" applyBorder="1" applyAlignment="1">
      <alignment horizontal="center" vertical="center"/>
    </xf>
    <xf numFmtId="0" fontId="3" fillId="0" borderId="19" xfId="3" applyBorder="1" applyAlignment="1" applyProtection="1">
      <alignment horizontal="center" vertical="center"/>
      <protection locked="0"/>
    </xf>
    <xf numFmtId="0" fontId="3" fillId="17" borderId="20" xfId="3" applyFill="1" applyBorder="1" applyAlignment="1" applyProtection="1">
      <alignment vertical="center" wrapText="1"/>
      <protection locked="0"/>
    </xf>
    <xf numFmtId="0" fontId="3" fillId="17" borderId="20" xfId="3" applyFill="1" applyBorder="1" applyAlignment="1" applyProtection="1">
      <alignment horizontal="left" vertical="center" wrapText="1"/>
      <protection locked="0"/>
    </xf>
    <xf numFmtId="0" fontId="3" fillId="17" borderId="20" xfId="3" applyFill="1" applyBorder="1" applyAlignment="1" applyProtection="1">
      <alignment horizontal="center" vertical="center"/>
      <protection locked="0"/>
    </xf>
    <xf numFmtId="0" fontId="3" fillId="17" borderId="20" xfId="3" applyFill="1" applyBorder="1" applyAlignment="1">
      <alignment vertical="center" wrapText="1"/>
    </xf>
    <xf numFmtId="0" fontId="3" fillId="28" borderId="20" xfId="3" applyFill="1" applyBorder="1" applyAlignment="1">
      <alignment vertical="center"/>
    </xf>
    <xf numFmtId="0" fontId="3" fillId="28" borderId="20" xfId="3" applyFill="1" applyBorder="1" applyAlignment="1">
      <alignment horizontal="center" vertical="center"/>
    </xf>
    <xf numFmtId="0" fontId="3" fillId="0" borderId="20" xfId="3" applyBorder="1" applyAlignment="1" applyProtection="1">
      <alignment horizontal="center" vertical="center"/>
      <protection locked="0"/>
    </xf>
    <xf numFmtId="0" fontId="23" fillId="17" borderId="20" xfId="3" applyFont="1" applyFill="1" applyBorder="1" applyAlignment="1" applyProtection="1">
      <alignment vertical="center" wrapText="1"/>
      <protection locked="0"/>
    </xf>
    <xf numFmtId="9" fontId="3" fillId="17" borderId="20" xfId="3" applyNumberFormat="1" applyFill="1" applyBorder="1" applyAlignment="1" applyProtection="1">
      <alignment horizontal="center" vertical="center" wrapText="1"/>
      <protection locked="0"/>
    </xf>
    <xf numFmtId="14" fontId="3" fillId="17" borderId="20" xfId="3" applyNumberFormat="1" applyFill="1" applyBorder="1" applyAlignment="1" applyProtection="1">
      <alignment horizontal="left" vertical="center" wrapText="1"/>
      <protection locked="0"/>
    </xf>
    <xf numFmtId="0" fontId="3" fillId="17" borderId="19" xfId="3" applyFill="1" applyBorder="1" applyAlignment="1" applyProtection="1">
      <alignment vertical="center" wrapText="1"/>
      <protection locked="0"/>
    </xf>
    <xf numFmtId="0" fontId="3" fillId="0" borderId="19" xfId="3" applyBorder="1" applyAlignment="1" applyProtection="1">
      <alignment vertical="center"/>
      <protection locked="0"/>
    </xf>
    <xf numFmtId="0" fontId="3" fillId="0" borderId="20" xfId="3" applyBorder="1" applyAlignment="1" applyProtection="1">
      <alignment vertical="center"/>
      <protection locked="0"/>
    </xf>
    <xf numFmtId="1" fontId="3" fillId="17" borderId="20" xfId="3" applyNumberFormat="1" applyFill="1" applyBorder="1" applyAlignment="1" applyProtection="1">
      <alignment horizontal="center" vertical="center" wrapText="1"/>
      <protection locked="0"/>
    </xf>
    <xf numFmtId="0" fontId="3" fillId="0" borderId="20" xfId="3" applyBorder="1" applyAlignment="1" applyProtection="1">
      <alignment vertical="center"/>
      <protection locked="0"/>
    </xf>
    <xf numFmtId="0" fontId="23" fillId="17" borderId="1" xfId="3" applyFont="1" applyFill="1" applyBorder="1" applyAlignment="1" applyProtection="1">
      <alignment vertical="center" wrapText="1"/>
      <protection locked="0"/>
    </xf>
    <xf numFmtId="0" fontId="3" fillId="17" borderId="1" xfId="3" applyFill="1" applyBorder="1" applyAlignment="1" applyProtection="1">
      <alignment horizontal="center" vertical="center"/>
      <protection locked="0"/>
    </xf>
    <xf numFmtId="0" fontId="3" fillId="17" borderId="1" xfId="3" applyFill="1" applyBorder="1" applyAlignment="1" applyProtection="1">
      <alignment horizontal="left" vertical="center" wrapText="1"/>
      <protection locked="0"/>
    </xf>
    <xf numFmtId="0" fontId="3" fillId="0" borderId="1" xfId="3" applyBorder="1" applyAlignment="1" applyProtection="1">
      <alignment vertical="center"/>
      <protection locked="0"/>
    </xf>
    <xf numFmtId="9" fontId="3" fillId="17" borderId="1" xfId="3" applyNumberFormat="1" applyFill="1" applyBorder="1" applyAlignment="1" applyProtection="1">
      <alignment horizontal="center" vertical="center" wrapText="1"/>
      <protection locked="0"/>
    </xf>
    <xf numFmtId="0" fontId="23" fillId="17" borderId="1" xfId="3" applyFont="1" applyFill="1" applyBorder="1" applyAlignment="1" applyProtection="1">
      <alignment horizontal="center" vertical="center" wrapText="1"/>
      <protection locked="0"/>
    </xf>
    <xf numFmtId="0" fontId="23" fillId="17" borderId="19" xfId="3" applyFont="1" applyFill="1" applyBorder="1" applyAlignment="1" applyProtection="1">
      <alignment horizontal="center" vertical="center" wrapText="1"/>
      <protection locked="0"/>
    </xf>
    <xf numFmtId="0" fontId="23" fillId="17" borderId="19" xfId="3" applyFont="1" applyFill="1" applyBorder="1" applyAlignment="1">
      <alignment vertical="center" wrapText="1"/>
    </xf>
    <xf numFmtId="0" fontId="3" fillId="0" borderId="19" xfId="3" applyBorder="1" applyAlignment="1" applyProtection="1">
      <alignment horizontal="center" vertical="center" wrapText="1"/>
      <protection locked="0"/>
    </xf>
    <xf numFmtId="0" fontId="23" fillId="17" borderId="20" xfId="3" applyFont="1" applyFill="1" applyBorder="1" applyAlignment="1" applyProtection="1">
      <alignment horizontal="center" vertical="center" wrapText="1"/>
      <protection locked="0"/>
    </xf>
    <xf numFmtId="0" fontId="23" fillId="17" borderId="20" xfId="3" applyFont="1" applyFill="1" applyBorder="1" applyAlignment="1">
      <alignment vertical="center" wrapText="1"/>
    </xf>
    <xf numFmtId="0" fontId="3" fillId="0" borderId="20" xfId="3" applyBorder="1" applyAlignment="1" applyProtection="1">
      <alignment horizontal="center" vertical="center" wrapText="1"/>
      <protection locked="0"/>
    </xf>
    <xf numFmtId="0" fontId="23" fillId="17" borderId="20" xfId="3" applyFont="1" applyFill="1" applyBorder="1" applyAlignment="1" applyProtection="1">
      <alignment horizontal="center" vertical="center" wrapText="1"/>
      <protection locked="0"/>
    </xf>
    <xf numFmtId="0" fontId="3" fillId="0" borderId="19" xfId="3" applyBorder="1" applyAlignment="1" applyProtection="1">
      <alignment horizontal="left" vertical="center" wrapText="1"/>
      <protection locked="0"/>
    </xf>
    <xf numFmtId="0" fontId="3" fillId="17" borderId="19" xfId="3" applyFill="1" applyBorder="1" applyAlignment="1">
      <alignment horizontal="left" vertical="center" wrapText="1"/>
    </xf>
    <xf numFmtId="0" fontId="3" fillId="0" borderId="20" xfId="3" applyBorder="1" applyAlignment="1" applyProtection="1">
      <alignment horizontal="justify" vertical="center" wrapText="1"/>
      <protection locked="0"/>
    </xf>
    <xf numFmtId="0" fontId="3" fillId="0" borderId="19" xfId="3" applyBorder="1" applyAlignment="1" applyProtection="1">
      <alignment horizontal="left" vertical="center"/>
      <protection locked="0"/>
    </xf>
    <xf numFmtId="14" fontId="3" fillId="0" borderId="20" xfId="3" applyNumberFormat="1" applyBorder="1" applyAlignment="1" applyProtection="1">
      <alignment horizontal="center" vertical="center" wrapText="1"/>
      <protection locked="0"/>
    </xf>
    <xf numFmtId="0" fontId="3" fillId="17" borderId="21" xfId="3" applyFill="1" applyBorder="1" applyAlignment="1" applyProtection="1">
      <alignment horizontal="left" vertical="center" wrapText="1"/>
      <protection locked="0"/>
    </xf>
    <xf numFmtId="0" fontId="3" fillId="0" borderId="21" xfId="3" applyBorder="1" applyAlignment="1" applyProtection="1">
      <alignment horizontal="left" vertical="center" wrapText="1"/>
      <protection locked="0"/>
    </xf>
    <xf numFmtId="0" fontId="3" fillId="17" borderId="21" xfId="3" applyFill="1" applyBorder="1" applyAlignment="1" applyProtection="1">
      <alignment horizontal="center" vertical="center"/>
      <protection locked="0"/>
    </xf>
    <xf numFmtId="0" fontId="3" fillId="17" borderId="21" xfId="3" applyFill="1" applyBorder="1" applyAlignment="1">
      <alignment horizontal="left" vertical="center" wrapText="1"/>
    </xf>
    <xf numFmtId="0" fontId="3" fillId="28" borderId="21" xfId="3" applyFill="1" applyBorder="1" applyAlignment="1">
      <alignment horizontal="center" vertical="center"/>
    </xf>
    <xf numFmtId="0" fontId="3" fillId="0" borderId="21" xfId="3" applyBorder="1" applyAlignment="1" applyProtection="1">
      <alignment horizontal="left" vertical="center"/>
      <protection locked="0"/>
    </xf>
    <xf numFmtId="0" fontId="3" fillId="17" borderId="20" xfId="3" applyFill="1" applyBorder="1" applyAlignment="1">
      <alignment horizontal="left" vertical="center" wrapText="1"/>
    </xf>
    <xf numFmtId="0" fontId="3" fillId="0" borderId="20" xfId="3" applyBorder="1" applyAlignment="1" applyProtection="1">
      <alignment horizontal="left" vertical="center"/>
      <protection locked="0"/>
    </xf>
    <xf numFmtId="0" fontId="3" fillId="17" borderId="20" xfId="3" applyFill="1" applyBorder="1" applyAlignment="1">
      <alignment horizontal="left" vertical="center" wrapText="1"/>
    </xf>
    <xf numFmtId="0" fontId="3" fillId="0" borderId="20" xfId="3" applyBorder="1" applyAlignment="1" applyProtection="1">
      <alignment horizontal="left" vertical="center" wrapText="1"/>
      <protection locked="0"/>
    </xf>
    <xf numFmtId="0" fontId="3" fillId="0" borderId="20" xfId="3" applyBorder="1" applyAlignment="1" applyProtection="1">
      <alignment horizontal="left" vertical="center"/>
      <protection locked="0"/>
    </xf>
    <xf numFmtId="0" fontId="3" fillId="17" borderId="1" xfId="3" applyFill="1" applyBorder="1" applyAlignment="1">
      <alignment horizontal="center" vertical="center" wrapText="1"/>
    </xf>
    <xf numFmtId="0" fontId="3" fillId="2" borderId="20" xfId="3" applyFill="1" applyBorder="1" applyAlignment="1">
      <alignment vertical="center" wrapText="1"/>
    </xf>
    <xf numFmtId="0" fontId="3" fillId="17" borderId="19" xfId="3" applyFill="1" applyBorder="1" applyAlignment="1">
      <alignment horizontal="center" vertical="center" wrapText="1"/>
    </xf>
    <xf numFmtId="0" fontId="3" fillId="17" borderId="20" xfId="3" applyFill="1" applyBorder="1" applyAlignment="1">
      <alignment horizontal="center" vertical="center" wrapText="1"/>
    </xf>
    <xf numFmtId="0" fontId="3" fillId="17" borderId="1" xfId="3" applyFill="1" applyBorder="1" applyAlignment="1" applyProtection="1">
      <alignment vertical="center" wrapText="1"/>
      <protection locked="0"/>
    </xf>
    <xf numFmtId="0" fontId="23" fillId="17" borderId="19" xfId="3" applyFont="1" applyFill="1" applyBorder="1" applyAlignment="1" applyProtection="1">
      <alignment vertical="center" wrapText="1"/>
      <protection locked="0"/>
    </xf>
    <xf numFmtId="0" fontId="23" fillId="17" borderId="19" xfId="3" applyFont="1" applyFill="1" applyBorder="1" applyAlignment="1" applyProtection="1">
      <alignment horizontal="left" vertical="center" wrapText="1"/>
      <protection locked="0"/>
    </xf>
    <xf numFmtId="0" fontId="23" fillId="17" borderId="20" xfId="3" applyFont="1" applyFill="1" applyBorder="1" applyAlignment="1" applyProtection="1">
      <alignment vertical="center" wrapText="1"/>
      <protection locked="0"/>
    </xf>
    <xf numFmtId="0" fontId="23" fillId="17" borderId="20" xfId="3" applyFont="1" applyFill="1" applyBorder="1" applyAlignment="1" applyProtection="1">
      <alignment horizontal="left" vertical="center" wrapText="1"/>
      <protection locked="0"/>
    </xf>
    <xf numFmtId="0" fontId="23" fillId="0" borderId="20" xfId="3" applyFont="1" applyBorder="1" applyAlignment="1" applyProtection="1">
      <alignment vertical="center" wrapText="1"/>
      <protection locked="0"/>
    </xf>
    <xf numFmtId="0" fontId="23" fillId="0" borderId="20" xfId="3" applyFont="1" applyBorder="1" applyAlignment="1" applyProtection="1">
      <alignment horizontal="center" vertical="center" wrapText="1"/>
      <protection locked="0"/>
    </xf>
    <xf numFmtId="0" fontId="3" fillId="0" borderId="19" xfId="3" applyBorder="1" applyAlignment="1" applyProtection="1">
      <alignment vertical="center" wrapText="1"/>
      <protection locked="0"/>
    </xf>
    <xf numFmtId="0" fontId="3" fillId="17" borderId="21" xfId="3" applyFill="1" applyBorder="1" applyAlignment="1">
      <alignment vertical="center" wrapText="1"/>
    </xf>
    <xf numFmtId="0" fontId="3" fillId="0" borderId="21" xfId="3" applyBorder="1" applyAlignment="1" applyProtection="1">
      <alignment vertical="center" wrapText="1"/>
      <protection locked="0"/>
    </xf>
    <xf numFmtId="0" fontId="3" fillId="0" borderId="21" xfId="3" applyBorder="1" applyAlignment="1" applyProtection="1">
      <alignment vertical="center"/>
      <protection locked="0"/>
    </xf>
    <xf numFmtId="0" fontId="3" fillId="0" borderId="20" xfId="3" applyBorder="1" applyAlignment="1" applyProtection="1">
      <alignment horizontal="left" vertical="center" wrapText="1"/>
      <protection locked="0"/>
    </xf>
    <xf numFmtId="0" fontId="3" fillId="0" borderId="20" xfId="3" applyBorder="1" applyAlignment="1" applyProtection="1">
      <alignment vertical="center" wrapText="1"/>
      <protection locked="0"/>
    </xf>
    <xf numFmtId="0" fontId="3" fillId="0" borderId="1" xfId="3" applyBorder="1" applyAlignment="1" applyProtection="1">
      <alignment horizontal="center" vertical="center"/>
      <protection locked="0"/>
    </xf>
    <xf numFmtId="0" fontId="3" fillId="17" borderId="21" xfId="3" applyFill="1" applyBorder="1" applyAlignment="1">
      <alignment horizontal="center" vertical="center" wrapText="1"/>
    </xf>
    <xf numFmtId="0" fontId="3" fillId="0" borderId="21" xfId="3" applyBorder="1" applyAlignment="1" applyProtection="1">
      <alignment horizontal="center" vertical="center"/>
      <protection locked="0"/>
    </xf>
    <xf numFmtId="0" fontId="23" fillId="0" borderId="19" xfId="3" applyFont="1" applyBorder="1" applyAlignment="1" applyProtection="1">
      <alignment horizontal="center" vertical="center" wrapText="1"/>
      <protection locked="0"/>
    </xf>
    <xf numFmtId="0" fontId="3" fillId="0" borderId="19" xfId="3" applyBorder="1" applyAlignment="1">
      <alignment vertical="center" wrapText="1"/>
    </xf>
    <xf numFmtId="0" fontId="23" fillId="2" borderId="20" xfId="3" applyFont="1" applyFill="1" applyBorder="1" applyAlignment="1" applyProtection="1">
      <alignment horizontal="justify" vertical="center" wrapText="1"/>
      <protection locked="0"/>
    </xf>
    <xf numFmtId="9" fontId="3" fillId="2" borderId="20" xfId="3" applyNumberFormat="1" applyFill="1" applyBorder="1" applyAlignment="1" applyProtection="1">
      <alignment vertical="center" wrapText="1"/>
      <protection locked="0"/>
    </xf>
    <xf numFmtId="14" fontId="23" fillId="17" borderId="20" xfId="3" applyNumberFormat="1" applyFont="1" applyFill="1" applyBorder="1" applyAlignment="1" applyProtection="1">
      <alignment horizontal="center" vertical="center" wrapText="1"/>
      <protection locked="0"/>
    </xf>
    <xf numFmtId="0" fontId="72" fillId="0" borderId="20" xfId="21" applyFont="1" applyFill="1" applyBorder="1" applyAlignment="1" applyProtection="1">
      <alignment horizontal="left" vertical="center" wrapText="1"/>
      <protection locked="0"/>
    </xf>
    <xf numFmtId="0" fontId="23" fillId="0" borderId="21" xfId="3" applyFont="1" applyBorder="1" applyAlignment="1" applyProtection="1">
      <alignment horizontal="center" vertical="center" wrapText="1"/>
      <protection locked="0"/>
    </xf>
    <xf numFmtId="0" fontId="3" fillId="0" borderId="21" xfId="3" applyBorder="1" applyAlignment="1">
      <alignment vertical="center" wrapText="1"/>
    </xf>
    <xf numFmtId="9" fontId="23" fillId="2" borderId="20" xfId="3" applyNumberFormat="1" applyFont="1" applyFill="1" applyBorder="1" applyAlignment="1" applyProtection="1">
      <alignment vertical="center" wrapText="1"/>
      <protection locked="0"/>
    </xf>
    <xf numFmtId="0" fontId="72" fillId="0" borderId="20" xfId="21" applyFont="1" applyFill="1" applyBorder="1" applyAlignment="1" applyProtection="1">
      <alignment vertical="center" wrapText="1"/>
      <protection locked="0"/>
    </xf>
    <xf numFmtId="0" fontId="3" fillId="0" borderId="21" xfId="3" applyBorder="1" applyAlignment="1" applyProtection="1">
      <alignment horizontal="center" vertical="center" wrapText="1"/>
      <protection locked="0"/>
    </xf>
    <xf numFmtId="0" fontId="23" fillId="0" borderId="20" xfId="3" applyFont="1" applyBorder="1" applyAlignment="1" applyProtection="1">
      <alignment horizontal="justify" vertical="center" wrapText="1"/>
      <protection locked="0"/>
    </xf>
    <xf numFmtId="9" fontId="23" fillId="0" borderId="20" xfId="3" applyNumberFormat="1" applyFont="1" applyBorder="1" applyAlignment="1" applyProtection="1">
      <alignment vertical="center" wrapText="1"/>
      <protection locked="0"/>
    </xf>
    <xf numFmtId="14" fontId="23" fillId="0" borderId="20" xfId="3" applyNumberFormat="1" applyFont="1" applyBorder="1" applyAlignment="1" applyProtection="1">
      <alignment horizontal="center" vertical="center" wrapText="1"/>
      <protection locked="0"/>
    </xf>
    <xf numFmtId="9" fontId="3" fillId="0" borderId="20" xfId="3" applyNumberFormat="1" applyBorder="1" applyAlignment="1" applyProtection="1">
      <alignment vertical="center" wrapText="1"/>
      <protection locked="0"/>
    </xf>
    <xf numFmtId="0" fontId="23" fillId="0" borderId="20" xfId="3" applyFont="1" applyBorder="1" applyAlignment="1" applyProtection="1">
      <alignment horizontal="center" vertical="center" wrapText="1"/>
      <protection locked="0"/>
    </xf>
    <xf numFmtId="0" fontId="3" fillId="0" borderId="20" xfId="3" applyBorder="1" applyAlignment="1">
      <alignment vertical="center" wrapText="1"/>
    </xf>
    <xf numFmtId="0" fontId="72" fillId="0" borderId="20" xfId="22" applyFont="1" applyFill="1" applyBorder="1" applyAlignment="1" applyProtection="1">
      <alignment vertical="center" wrapText="1"/>
      <protection locked="0"/>
    </xf>
    <xf numFmtId="0" fontId="3" fillId="0" borderId="1" xfId="3" applyBorder="1" applyAlignment="1" applyProtection="1">
      <alignment vertical="center" wrapText="1"/>
      <protection locked="0"/>
    </xf>
    <xf numFmtId="0" fontId="3" fillId="24" borderId="1" xfId="3" applyFill="1" applyBorder="1" applyAlignment="1">
      <alignment horizontal="center" vertical="center"/>
    </xf>
    <xf numFmtId="0" fontId="3" fillId="24" borderId="1" xfId="3" applyFill="1" applyBorder="1" applyAlignment="1">
      <alignment vertical="center" wrapText="1"/>
    </xf>
    <xf numFmtId="0" fontId="3" fillId="24" borderId="1" xfId="3" applyFill="1" applyBorder="1" applyAlignment="1">
      <alignment horizontal="center" vertical="center" wrapText="1"/>
    </xf>
    <xf numFmtId="0" fontId="3" fillId="17" borderId="1" xfId="3" applyFill="1" applyBorder="1" applyAlignment="1">
      <alignment vertical="center" wrapText="1"/>
    </xf>
    <xf numFmtId="0" fontId="3" fillId="15" borderId="1" xfId="3" applyFill="1" applyBorder="1" applyAlignment="1">
      <alignment horizontal="center" vertical="center"/>
    </xf>
    <xf numFmtId="0" fontId="3" fillId="2" borderId="1" xfId="22" applyFont="1" applyFill="1" applyBorder="1" applyAlignment="1" applyProtection="1">
      <alignment horizontal="center" vertical="center" wrapText="1"/>
      <protection locked="0"/>
    </xf>
    <xf numFmtId="0" fontId="3" fillId="0" borderId="0" xfId="3" applyAlignment="1">
      <alignment vertical="center" wrapText="1"/>
    </xf>
    <xf numFmtId="9" fontId="23" fillId="2" borderId="1" xfId="9" applyFont="1" applyFill="1" applyBorder="1" applyAlignment="1" applyProtection="1">
      <alignment horizontal="left" vertical="center" wrapText="1"/>
      <protection hidden="1"/>
    </xf>
    <xf numFmtId="0" fontId="3" fillId="0" borderId="1" xfId="3" applyBorder="1" applyAlignment="1">
      <alignment vertical="center" wrapText="1"/>
    </xf>
    <xf numFmtId="0" fontId="3" fillId="21" borderId="1" xfId="3" applyFill="1" applyBorder="1" applyAlignment="1">
      <alignment vertical="center" wrapText="1"/>
    </xf>
    <xf numFmtId="0" fontId="3" fillId="23" borderId="1" xfId="3" applyFill="1" applyBorder="1" applyAlignment="1">
      <alignment vertical="center"/>
    </xf>
    <xf numFmtId="0" fontId="3" fillId="2" borderId="20" xfId="22" applyFont="1" applyFill="1" applyBorder="1" applyAlignment="1" applyProtection="1">
      <alignment horizontal="center" vertical="center" wrapText="1"/>
      <protection locked="0"/>
    </xf>
    <xf numFmtId="0" fontId="3" fillId="0" borderId="1" xfId="3" applyBorder="1" applyAlignment="1" applyProtection="1">
      <alignment horizontal="justify" vertical="top" wrapText="1"/>
      <protection locked="0"/>
    </xf>
    <xf numFmtId="0" fontId="3" fillId="0" borderId="19" xfId="3" applyBorder="1" applyAlignment="1" applyProtection="1">
      <alignment vertical="center" wrapText="1"/>
      <protection locked="0"/>
    </xf>
    <xf numFmtId="0" fontId="3" fillId="0" borderId="1" xfId="3" applyBorder="1" applyAlignment="1" applyProtection="1">
      <alignment horizontal="justify" vertical="center" wrapText="1"/>
      <protection locked="0"/>
    </xf>
    <xf numFmtId="0" fontId="5" fillId="21" borderId="18" xfId="0" applyFont="1" applyFill="1" applyBorder="1" applyAlignment="1" applyProtection="1">
      <alignment vertical="top"/>
      <protection locked="0"/>
    </xf>
    <xf numFmtId="0" fontId="5" fillId="21" borderId="18" xfId="0" applyFont="1" applyFill="1" applyBorder="1" applyProtection="1">
      <protection locked="0"/>
    </xf>
    <xf numFmtId="0" fontId="5" fillId="21" borderId="18" xfId="0" applyFont="1" applyFill="1" applyBorder="1" applyAlignment="1" applyProtection="1">
      <alignment vertical="center"/>
      <protection locked="0"/>
    </xf>
    <xf numFmtId="0" fontId="5" fillId="2" borderId="25" xfId="0" applyFont="1" applyFill="1" applyBorder="1" applyAlignment="1">
      <alignment horizontal="center" vertical="center"/>
    </xf>
    <xf numFmtId="0" fontId="5" fillId="2" borderId="18" xfId="0" quotePrefix="1" applyFont="1" applyFill="1" applyBorder="1" applyAlignment="1">
      <alignment horizontal="left" vertical="center"/>
    </xf>
    <xf numFmtId="9" fontId="5" fillId="16" borderId="18" xfId="0" applyNumberFormat="1" applyFont="1" applyFill="1" applyBorder="1" applyAlignment="1">
      <alignment horizontal="center" vertical="center"/>
    </xf>
    <xf numFmtId="165" fontId="5" fillId="21" borderId="18" xfId="0" applyNumberFormat="1" applyFont="1" applyFill="1" applyBorder="1" applyAlignment="1">
      <alignment horizontal="center"/>
    </xf>
    <xf numFmtId="0" fontId="5" fillId="0" borderId="18" xfId="0" applyFont="1" applyBorder="1" applyAlignment="1" applyProtection="1">
      <alignment vertical="center"/>
      <protection locked="0"/>
    </xf>
    <xf numFmtId="0" fontId="5" fillId="21" borderId="27" xfId="0" applyFont="1" applyFill="1" applyBorder="1" applyAlignment="1" applyProtection="1">
      <alignment vertical="center"/>
      <protection locked="0"/>
    </xf>
    <xf numFmtId="0" fontId="5" fillId="2" borderId="23" xfId="0" applyFont="1" applyFill="1" applyBorder="1"/>
    <xf numFmtId="2" fontId="5" fillId="2" borderId="18" xfId="0" applyNumberFormat="1" applyFont="1" applyFill="1" applyBorder="1" applyAlignment="1">
      <alignment horizontal="center"/>
    </xf>
    <xf numFmtId="0" fontId="73" fillId="2" borderId="18" xfId="0" applyFont="1" applyFill="1" applyBorder="1"/>
    <xf numFmtId="0" fontId="5" fillId="2" borderId="18" xfId="0" applyFont="1" applyFill="1" applyBorder="1" applyAlignment="1">
      <alignment horizontal="left" vertical="top"/>
    </xf>
    <xf numFmtId="0" fontId="5" fillId="2" borderId="11" xfId="0" applyFont="1" applyFill="1" applyBorder="1" applyAlignment="1">
      <alignment horizontal="left" vertical="center"/>
    </xf>
    <xf numFmtId="9" fontId="5" fillId="2" borderId="11" xfId="0" applyNumberFormat="1" applyFont="1" applyFill="1" applyBorder="1" applyAlignment="1">
      <alignment horizontal="center" vertical="center"/>
    </xf>
    <xf numFmtId="165" fontId="5" fillId="21" borderId="18" xfId="0" applyNumberFormat="1" applyFont="1" applyFill="1" applyBorder="1" applyAlignment="1">
      <alignment horizontal="center" vertical="center"/>
    </xf>
    <xf numFmtId="0" fontId="5" fillId="21" borderId="15" xfId="0" applyFont="1" applyFill="1" applyBorder="1" applyProtection="1">
      <protection locked="0"/>
    </xf>
    <xf numFmtId="165" fontId="5" fillId="2" borderId="24" xfId="0" applyNumberFormat="1" applyFont="1" applyFill="1" applyBorder="1" applyAlignment="1">
      <alignment horizontal="center" vertical="center"/>
    </xf>
    <xf numFmtId="0" fontId="5" fillId="21" borderId="15" xfId="0" applyFont="1" applyFill="1" applyBorder="1" applyAlignment="1" applyProtection="1">
      <alignment vertical="center"/>
      <protection locked="0"/>
    </xf>
    <xf numFmtId="9" fontId="5" fillId="2" borderId="26" xfId="0" applyNumberFormat="1" applyFont="1" applyFill="1" applyBorder="1" applyAlignment="1">
      <alignment horizontal="center" vertical="center"/>
    </xf>
    <xf numFmtId="165" fontId="5" fillId="2" borderId="18" xfId="0" applyNumberFormat="1" applyFont="1" applyFill="1" applyBorder="1" applyAlignment="1" applyProtection="1">
      <alignment horizontal="center"/>
      <protection locked="0"/>
    </xf>
    <xf numFmtId="9" fontId="5" fillId="16" borderId="27" xfId="0" applyNumberFormat="1" applyFont="1" applyFill="1" applyBorder="1" applyAlignment="1" applyProtection="1">
      <alignment horizontal="center" vertical="center"/>
      <protection locked="0"/>
    </xf>
    <xf numFmtId="9" fontId="5" fillId="2" borderId="27" xfId="0" applyNumberFormat="1" applyFont="1" applyFill="1" applyBorder="1" applyAlignment="1" applyProtection="1">
      <alignment horizontal="center" vertical="center"/>
      <protection locked="0"/>
    </xf>
    <xf numFmtId="9" fontId="5" fillId="2" borderId="15" xfId="0" applyNumberFormat="1" applyFont="1" applyFill="1" applyBorder="1" applyAlignment="1" applyProtection="1">
      <alignment horizontal="center" vertical="center"/>
      <protection locked="0"/>
    </xf>
    <xf numFmtId="0" fontId="5" fillId="2" borderId="0" xfId="0" applyFont="1" applyFill="1" applyAlignment="1" applyProtection="1">
      <alignment horizontal="center"/>
      <protection locked="0"/>
    </xf>
  </cellXfs>
  <cellStyles count="23">
    <cellStyle name="Bueno" xfId="21" builtinId="26"/>
    <cellStyle name="Énfasis2" xfId="15" builtinId="33"/>
    <cellStyle name="Millares" xfId="6" builtinId="3"/>
    <cellStyle name="Millares [0]" xfId="7" builtinId="6"/>
    <cellStyle name="Millares [0] 2" xfId="2" xr:uid="{00000000-0005-0000-0000-000001000000}"/>
    <cellStyle name="Millares 2" xfId="11" xr:uid="{FDE0933C-5F08-428F-BCF7-5ABF31EADCE1}"/>
    <cellStyle name="Millares 2 2" xfId="20" xr:uid="{274C4709-3BD4-4FF0-9E16-0E4258033C97}"/>
    <cellStyle name="Moneda [0]" xfId="14" builtinId="7"/>
    <cellStyle name="Neutral" xfId="22" builtinId="28"/>
    <cellStyle name="Neutral 2" xfId="5" xr:uid="{00000000-0005-0000-0000-000002000000}"/>
    <cellStyle name="Normal" xfId="0" builtinId="0"/>
    <cellStyle name="Normal 11" xfId="18" xr:uid="{41451425-6233-4FDA-93AD-DC129C1174CF}"/>
    <cellStyle name="Normal 18" xfId="4" xr:uid="{00000000-0005-0000-0000-000004000000}"/>
    <cellStyle name="Normal 2" xfId="3" xr:uid="{00000000-0005-0000-0000-000005000000}"/>
    <cellStyle name="Normal 2 2" xfId="16" xr:uid="{65201B98-68F9-424D-AC73-D23F8E6CBA72}"/>
    <cellStyle name="Normal 2 3" xfId="19" xr:uid="{56D06C67-2CD7-4B45-B6DE-59E6A24D5FC7}"/>
    <cellStyle name="Normal 3" xfId="8" xr:uid="{0DE3A2DD-8D72-4F48-BB68-01A3E7479597}"/>
    <cellStyle name="Normal 7 2" xfId="12" xr:uid="{15F69D1D-1E63-425A-8625-ACD9EDF7A9AA}"/>
    <cellStyle name="Porcentaje" xfId="1" builtinId="5"/>
    <cellStyle name="Porcentaje 2" xfId="9" xr:uid="{79D92A9D-6235-4FDA-B5FB-B56B4DE54F7F}"/>
    <cellStyle name="Porcentaje 2 2" xfId="10" xr:uid="{47ABAAE5-2779-4C21-800D-B64AF2E22C6D}"/>
    <cellStyle name="Porcentaje 2 3" xfId="17" xr:uid="{1ED8DA54-009C-4C08-B4B2-15681B9886D9}"/>
    <cellStyle name="Porcentaje 5 2" xfId="13" xr:uid="{B4AE56A3-1565-408C-934B-134CCAF6EB0F}"/>
  </cellStyles>
  <dxfs count="277">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alignment horizontal="center" vertical="center"/>
    </dxf>
    <dxf>
      <font>
        <b val="0"/>
        <i val="0"/>
        <strike val="0"/>
        <condense val="0"/>
        <extend val="0"/>
        <outline val="0"/>
        <shadow val="0"/>
        <u val="none"/>
        <vertAlign val="baseline"/>
        <sz val="14"/>
        <color theme="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0" hidden="0"/>
    </dxf>
    <dxf>
      <alignment horizontal="center" vertical="center"/>
    </dxf>
    <dxf>
      <font>
        <b val="0"/>
        <i val="0"/>
        <strike val="0"/>
        <condense val="0"/>
        <extend val="0"/>
        <outline val="0"/>
        <shadow val="0"/>
        <u val="none"/>
        <vertAlign val="baseline"/>
        <sz val="10"/>
        <color auto="1"/>
        <name val="Arial Narrow"/>
        <family val="2"/>
        <scheme val="none"/>
      </font>
      <numFmt numFmtId="0" formatCode="General"/>
      <fill>
        <patternFill patternType="solid">
          <fgColor indexed="64"/>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medium">
          <color theme="9" tint="-0.24994659260841701"/>
        </left>
        <right style="medium">
          <color theme="9" tint="-0.24994659260841701"/>
        </right>
        <top style="medium">
          <color theme="9" tint="-0.24994659260841701"/>
        </top>
        <bottom style="medium">
          <color theme="9" tint="-0.24994659260841701"/>
        </bottom>
      </border>
    </dxf>
    <dxf>
      <font>
        <strike val="0"/>
        <outline val="0"/>
        <shadow val="0"/>
        <u val="none"/>
        <vertAlign val="baseline"/>
        <name val="Arial"/>
        <family val="2"/>
        <scheme val="none"/>
      </font>
      <numFmt numFmtId="0" formatCode="General"/>
      <alignment horizontal="center" vertical="center" textRotation="0" wrapText="1" indent="0" justifyLastLine="0" shrinkToFit="0" readingOrder="0"/>
      <border diagonalUp="0" diagonalDown="0" outline="0">
        <left/>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65"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1"/>
        <color theme="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border>
        <top style="thin">
          <color theme="5" tint="0.59996337778862885"/>
        </top>
      </border>
    </dxf>
    <dxf>
      <border diagonalUp="0" diagonalDown="0">
        <left style="medium">
          <color theme="5" tint="-0.24994659260841701"/>
        </left>
        <right style="medium">
          <color theme="5" tint="-0.24994659260841701"/>
        </right>
        <top style="medium">
          <color theme="5" tint="-0.24994659260841701"/>
        </top>
        <bottom style="medium">
          <color theme="5" tint="-0.24994659260841701"/>
        </bottom>
      </border>
    </dxf>
    <dxf>
      <font>
        <strike val="0"/>
        <outline val="0"/>
        <shadow val="0"/>
        <u val="none"/>
        <vertAlign val="baseline"/>
        <sz val="11"/>
        <color theme="1"/>
        <name val="Arial"/>
        <family val="2"/>
        <scheme val="none"/>
      </font>
      <fill>
        <patternFill patternType="none">
          <fgColor indexed="64"/>
          <bgColor auto="1"/>
        </patternFill>
      </fill>
      <alignment horizontal="center" vertical="center" textRotation="0" indent="0" justifyLastLine="0" shrinkToFit="0" readingOrder="0"/>
      <protection locked="1" hidden="0"/>
    </dxf>
    <dxf>
      <border>
        <bottom style="medium">
          <color theme="5" tint="-0.24994659260841701"/>
        </bottom>
      </border>
    </dxf>
    <dxf>
      <font>
        <b/>
      </font>
      <alignment horizontal="center" vertical="center" textRotation="0" indent="0" justifyLastLine="0" shrinkToFit="0" readingOrder="0"/>
      <border diagonalUp="0" diagonalDown="0" outline="0">
        <left style="thin">
          <color indexed="64"/>
        </left>
        <right style="thin">
          <color indexed="64"/>
        </right>
        <top/>
        <bottom/>
      </border>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font>
        <strike val="0"/>
        <outline val="0"/>
        <shadow val="0"/>
        <u val="none"/>
        <vertAlign val="baseline"/>
        <sz val="11"/>
        <color auto="1"/>
        <name val="Arial"/>
        <family val="2"/>
        <scheme val="none"/>
      </font>
      <alignment horizontal="center" textRotation="0" wrapText="0" indent="0" justifyLastLine="0" shrinkToFit="0" readingOrder="0"/>
      <protection locked="1" hidden="0"/>
    </dxf>
    <dxf>
      <font>
        <strike val="0"/>
        <outline val="0"/>
        <shadow val="0"/>
        <u val="none"/>
        <vertAlign val="baseline"/>
        <sz val="11"/>
        <color auto="1"/>
        <name val="Arial"/>
        <family val="2"/>
        <scheme val="none"/>
      </font>
      <alignment horizontal="center" textRotation="0" wrapText="0" indent="0" justifyLastLine="0" shrinkToFit="0" readingOrder="0"/>
      <protection locked="0" hidden="0"/>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0"/>
        </patternFill>
      </fill>
      <alignment horizontal="center" vertical="bottom"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protection locked="1" hidden="0"/>
    </dxf>
    <dxf>
      <font>
        <strike val="0"/>
        <outline val="0"/>
        <shadow val="0"/>
        <u val="none"/>
        <vertAlign val="baseline"/>
        <sz val="11"/>
        <color auto="1"/>
        <name val="Arial"/>
        <family val="2"/>
        <scheme val="none"/>
      </font>
      <alignment horizontal="center" textRotation="0" wrapText="0" indent="0" justifyLastLine="0" shrinkToFit="0" readingOrder="0"/>
      <protection locked="0"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font>
        <b val="0"/>
        <i val="0"/>
        <strike val="0"/>
        <condense val="0"/>
        <extend val="0"/>
        <outline val="0"/>
        <shadow val="0"/>
        <u val="none"/>
        <vertAlign val="baseline"/>
        <sz val="11"/>
        <color auto="1"/>
        <name val="Arial"/>
        <family val="2"/>
        <scheme val="none"/>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alignment wrapText="0"/>
      <protection locked="1" hidden="0"/>
    </dxf>
    <dxf>
      <alignment wrapText="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alignment wrapText="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left/>
        <right style="hair">
          <color indexed="64"/>
        </right>
        <top style="hair">
          <color indexed="64"/>
        </top>
        <bottom/>
        <vertical/>
        <horizontal/>
      </border>
      <protection locked="1" hidden="0"/>
    </dxf>
    <dxf>
      <alignment wrapText="0"/>
      <protection locked="1" hidden="0"/>
    </dxf>
    <dxf>
      <border diagonalUp="0" diagonalDown="0">
        <left style="thin">
          <color indexed="64"/>
        </left>
        <right style="thin">
          <color indexed="64"/>
        </right>
        <top style="thin">
          <color indexed="64"/>
        </top>
        <bottom/>
      </border>
    </dxf>
    <dxf>
      <alignment wrapText="0"/>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2" tint="-0.249977111117893"/>
        </patternFill>
      </fill>
      <alignment horizontal="left" vertical="center" textRotation="0" wrapText="0" indent="0" justifyLastLine="0" shrinkToFit="0" readingOrder="0"/>
      <border diagonalUp="0" diagonalDown="0">
        <left style="thin">
          <color indexed="64"/>
        </left>
        <right style="thin">
          <color indexed="64"/>
        </right>
        <top/>
        <bottom/>
      </border>
      <protection locked="0" hidden="0"/>
    </dxf>
    <dxf>
      <font>
        <b/>
        <i val="0"/>
        <name val="Century Gothic"/>
        <family val="2"/>
        <scheme val="none"/>
      </font>
    </dxf>
    <dxf>
      <font>
        <b val="0"/>
        <i val="0"/>
        <strike val="0"/>
        <sz val="11"/>
        <color auto="1"/>
        <name val="Century Gothic"/>
        <family val="2"/>
        <scheme val="none"/>
      </font>
      <fill>
        <patternFill>
          <bgColor theme="7" tint="0.79998168889431442"/>
        </patternFill>
      </fill>
      <border diagonalUp="1">
        <left style="slantDashDot">
          <color theme="7"/>
        </left>
        <right style="slantDashDot">
          <color theme="7"/>
        </right>
        <top style="slantDashDot">
          <color theme="7"/>
        </top>
        <bottom style="slantDashDot">
          <color theme="7"/>
        </bottom>
        <diagonal style="slantDashDot">
          <color theme="7"/>
        </diagonal>
      </border>
    </dxf>
    <dxf>
      <font>
        <name val="Century Gothic"/>
        <family val="2"/>
        <scheme val="none"/>
      </font>
    </dxf>
  </dxfs>
  <tableStyles count="2" defaultTableStyle="TableStyleMedium2" defaultPivotStyle="PivotStyleLight16">
    <tableStyle name="Estilo de segmentación de datos 1" pivot="0" table="0" count="1" xr9:uid="{E2E86F85-FA1C-4A88-A911-6B2B72A3AB84}">
      <tableStyleElement type="headerRow" dxfId="276"/>
    </tableStyle>
    <tableStyle name="SEGUIMIENTO" pivot="0" table="0" count="5" xr9:uid="{502FC637-A9A8-418E-888E-CEF8F1FFEAF7}">
      <tableStyleElement type="wholeTable" dxfId="275"/>
      <tableStyleElement type="headerRow" dxfId="274"/>
    </tableStyle>
  </tableStyles>
  <colors>
    <mruColors>
      <color rgb="FF6A310A"/>
    </mruColors>
  </colors>
  <extLst>
    <ext xmlns:x14="http://schemas.microsoft.com/office/spreadsheetml/2009/9/main" uri="{46F421CA-312F-682f-3DD2-61675219B42D}">
      <x14:dxfs count="3">
        <dxf>
          <fill>
            <patternFill>
              <bgColor theme="8"/>
            </patternFill>
          </fill>
        </dxf>
        <dxf>
          <fill>
            <patternFill>
              <bgColor theme="6"/>
            </patternFill>
          </fill>
        </dxf>
        <dxf>
          <fill>
            <patternFill>
              <bgColor theme="0"/>
            </patternFill>
          </fill>
        </dxf>
      </x14:dxfs>
    </ext>
    <ext xmlns:x14="http://schemas.microsoft.com/office/spreadsheetml/2009/9/main" uri="{EB79DEF2-80B8-43e5-95BD-54CBDDF9020C}">
      <x14:slicerStyles defaultSlicerStyle="SEGUIMIENTO">
        <x14:slicerStyle name="Estilo de segmentación de datos 1"/>
        <x14:slicerStyle name="SEGUIMIENTO">
          <x14:slicerStyleElements>
            <x14:slicerStyleElement type="selectedItemWithData" dxfId="2"/>
            <x14:slicerStyleElement type="hoveredUn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Avance</c:v>
          </c:tx>
          <c:spPr>
            <a:solidFill>
              <a:srgbClr val="FF0000"/>
            </a:solidFill>
            <a:ln w="12700">
              <a:solidFill>
                <a:srgbClr val="FF0000"/>
              </a:solidFill>
              <a:prstDash val="solid"/>
            </a:ln>
          </c:spPr>
          <c:invertIfNegative val="0"/>
          <c:dPt>
            <c:idx val="1"/>
            <c:invertIfNegative val="0"/>
            <c:bubble3D val="0"/>
            <c:spPr>
              <a:solidFill>
                <a:srgbClr val="92D050"/>
              </a:solidFill>
              <a:ln>
                <a:solidFill>
                  <a:srgbClr val="92D050"/>
                </a:solidFill>
              </a:ln>
              <a:effectLst/>
            </c:spPr>
            <c:extLst>
              <c:ext xmlns:c16="http://schemas.microsoft.com/office/drawing/2014/chart" uri="{C3380CC4-5D6E-409C-BE32-E72D297353CC}">
                <c16:uniqueId val="{00000001-A426-4B4B-B6EA-70C61559A36F}"/>
              </c:ext>
            </c:extLst>
          </c:dPt>
          <c:dPt>
            <c:idx val="2"/>
            <c:invertIfNegative val="0"/>
            <c:bubble3D val="0"/>
            <c:spPr>
              <a:solidFill>
                <a:srgbClr val="92D050"/>
              </a:solidFill>
              <a:ln>
                <a:solidFill>
                  <a:srgbClr val="92D050"/>
                </a:solidFill>
              </a:ln>
              <a:effectLst/>
            </c:spPr>
            <c:extLst>
              <c:ext xmlns:c16="http://schemas.microsoft.com/office/drawing/2014/chart" uri="{C3380CC4-5D6E-409C-BE32-E72D297353CC}">
                <c16:uniqueId val="{00000003-A426-4B4B-B6EA-70C61559A36F}"/>
              </c:ext>
            </c:extLst>
          </c:dPt>
          <c:cat>
            <c:strRef>
              <c:f>[14]Hoja1!$A$6:$A$8</c:f>
              <c:strCache>
                <c:ptCount val="3"/>
                <c:pt idx="0">
                  <c:v>Semestre 1</c:v>
                </c:pt>
                <c:pt idx="1">
                  <c:v>Semestre 2</c:v>
                </c:pt>
                <c:pt idx="2">
                  <c:v>Vigencia</c:v>
                </c:pt>
              </c:strCache>
            </c:strRef>
          </c:cat>
          <c:val>
            <c:numRef>
              <c:f>[14]Hoja1!$B$6:$B$8</c:f>
              <c:numCache>
                <c:formatCode>General</c:formatCode>
                <c:ptCount val="3"/>
                <c:pt idx="0">
                  <c:v>0</c:v>
                </c:pt>
                <c:pt idx="1">
                  <c:v>0</c:v>
                </c:pt>
                <c:pt idx="2">
                  <c:v>0</c:v>
                </c:pt>
              </c:numCache>
            </c:numRef>
          </c:val>
          <c:extLst>
            <c:ext xmlns:c16="http://schemas.microsoft.com/office/drawing/2014/chart" uri="{C3380CC4-5D6E-409C-BE32-E72D297353CC}">
              <c16:uniqueId val="{00000004-A426-4B4B-B6EA-70C61559A36F}"/>
            </c:ext>
          </c:extLst>
        </c:ser>
        <c:ser>
          <c:idx val="1"/>
          <c:order val="1"/>
          <c:tx>
            <c:v>Meta</c:v>
          </c:tx>
          <c:spPr>
            <a:solidFill>
              <a:srgbClr val="A5A5A5"/>
            </a:solidFill>
            <a:ln w="25400">
              <a:noFill/>
            </a:ln>
          </c:spPr>
          <c:invertIfNegative val="0"/>
          <c:cat>
            <c:strRef>
              <c:f>[14]Hoja1!$A$6:$A$8</c:f>
              <c:strCache>
                <c:ptCount val="3"/>
                <c:pt idx="0">
                  <c:v>Semestre 1</c:v>
                </c:pt>
                <c:pt idx="1">
                  <c:v>Semestre 2</c:v>
                </c:pt>
                <c:pt idx="2">
                  <c:v>Vigencia</c:v>
                </c:pt>
              </c:strCache>
            </c:strRef>
          </c:cat>
          <c:val>
            <c:numRef>
              <c:f>[14]Hoja1!$C$6:$C$8</c:f>
              <c:numCache>
                <c:formatCode>General</c:formatCode>
                <c:ptCount val="3"/>
                <c:pt idx="0">
                  <c:v>0</c:v>
                </c:pt>
                <c:pt idx="1">
                  <c:v>0</c:v>
                </c:pt>
                <c:pt idx="2">
                  <c:v>1</c:v>
                </c:pt>
              </c:numCache>
            </c:numRef>
          </c:val>
          <c:extLst>
            <c:ext xmlns:c16="http://schemas.microsoft.com/office/drawing/2014/chart" uri="{C3380CC4-5D6E-409C-BE32-E72D297353CC}">
              <c16:uniqueId val="{00000005-A426-4B4B-B6EA-70C61559A36F}"/>
            </c:ext>
          </c:extLst>
        </c:ser>
        <c:dLbls>
          <c:showLegendKey val="0"/>
          <c:showVal val="0"/>
          <c:showCatName val="0"/>
          <c:showSerName val="0"/>
          <c:showPercent val="0"/>
          <c:showBubbleSize val="0"/>
        </c:dLbls>
        <c:gapWidth val="150"/>
        <c:axId val="546855904"/>
        <c:axId val="1"/>
      </c:barChart>
      <c:catAx>
        <c:axId val="546855904"/>
        <c:scaling>
          <c:orientation val="minMax"/>
        </c:scaling>
        <c:delete val="0"/>
        <c:axPos val="b"/>
        <c:numFmt formatCode="General" sourceLinked="0"/>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546855904"/>
        <c:crosses val="autoZero"/>
        <c:crossBetween val="between"/>
      </c:valAx>
      <c:spPr>
        <a:solidFill>
          <a:schemeClr val="bg1"/>
        </a:solidFill>
        <a:ln>
          <a:noFill/>
        </a:ln>
        <a:effectLst/>
      </c:spPr>
    </c:plotArea>
    <c:legend>
      <c:legendPos val="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'[15]Hoja1 (2)'!$D$5</c:f>
              <c:strCache>
                <c:ptCount val="1"/>
                <c:pt idx="0">
                  <c:v>Cumplimiento</c:v>
                </c:pt>
              </c:strCache>
            </c:strRef>
          </c:tx>
          <c:spPr>
            <a:ln w="28575" cap="rnd">
              <a:solidFill>
                <a:schemeClr val="accent1"/>
              </a:solidFill>
              <a:round/>
            </a:ln>
            <a:effectLst/>
          </c:spPr>
          <c:marker>
            <c:symbol val="none"/>
          </c:marker>
          <c:dLbls>
            <c:dLbl>
              <c:idx val="0"/>
              <c:spPr>
                <a:solidFill>
                  <a:srgbClr val="00B050"/>
                </a:solidFill>
                <a:ln w="25400">
                  <a:noFill/>
                </a:ln>
              </c:spPr>
              <c:txPr>
                <a:bodyPr rot="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s-CO"/>
                </a:p>
              </c:txPr>
              <c:dLblPos val="t"/>
              <c:showLegendKey val="0"/>
              <c:showVal val="1"/>
              <c:showCatName val="0"/>
              <c:showSerName val="0"/>
              <c:showPercent val="0"/>
              <c:showBubbleSize val="0"/>
              <c:extLst>
                <c:ext xmlns:c16="http://schemas.microsoft.com/office/drawing/2014/chart" uri="{C3380CC4-5D6E-409C-BE32-E72D297353CC}">
                  <c16:uniqueId val="{00000000-B622-49FA-83BD-91A5AF157E1E}"/>
                </c:ext>
              </c:extLst>
            </c:dLbl>
            <c:dLbl>
              <c:idx val="1"/>
              <c:spPr>
                <a:solidFill>
                  <a:srgbClr val="00B050"/>
                </a:solidFill>
                <a:ln w="25400">
                  <a:noFill/>
                </a:ln>
              </c:spPr>
              <c:txPr>
                <a:bodyPr rot="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s-CO"/>
                </a:p>
              </c:txPr>
              <c:dLblPos val="t"/>
              <c:showLegendKey val="0"/>
              <c:showVal val="1"/>
              <c:showCatName val="0"/>
              <c:showSerName val="0"/>
              <c:showPercent val="0"/>
              <c:showBubbleSize val="0"/>
              <c:extLst>
                <c:ext xmlns:c16="http://schemas.microsoft.com/office/drawing/2014/chart" uri="{C3380CC4-5D6E-409C-BE32-E72D297353CC}">
                  <c16:uniqueId val="{00000001-B622-49FA-83BD-91A5AF157E1E}"/>
                </c:ext>
              </c:extLst>
            </c:dLbl>
            <c:spPr>
              <a:noFill/>
              <a:ln w="25400">
                <a:noFill/>
              </a:ln>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name>Tendencia</c:name>
            <c:spPr>
              <a:ln w="19050" cap="rnd">
                <a:solidFill>
                  <a:schemeClr val="bg1">
                    <a:lumMod val="50000"/>
                  </a:schemeClr>
                </a:solidFill>
                <a:prstDash val="sysDot"/>
              </a:ln>
              <a:effectLst/>
            </c:spPr>
            <c:trendlineType val="linear"/>
            <c:dispRSqr val="0"/>
            <c:dispEq val="0"/>
          </c:trendline>
          <c:cat>
            <c:strRef>
              <c:f>'[15]Hoja1 (2)'!$C$6:$C$10</c:f>
              <c:strCache>
                <c:ptCount val="5"/>
                <c:pt idx="0">
                  <c:v>Trimestre 1</c:v>
                </c:pt>
                <c:pt idx="1">
                  <c:v>Trimestre 2</c:v>
                </c:pt>
                <c:pt idx="2">
                  <c:v>Trimestre 3</c:v>
                </c:pt>
                <c:pt idx="3">
                  <c:v>Trimestre 4</c:v>
                </c:pt>
                <c:pt idx="4">
                  <c:v>Vigencia</c:v>
                </c:pt>
              </c:strCache>
            </c:strRef>
          </c:cat>
          <c:val>
            <c:numRef>
              <c:f>'[15]Hoja1 (2)'!$D$6:$D$10</c:f>
              <c:numCache>
                <c:formatCode>General</c:formatCode>
                <c:ptCount val="5"/>
                <c:pt idx="0">
                  <c:v>1</c:v>
                </c:pt>
                <c:pt idx="1">
                  <c:v>0</c:v>
                </c:pt>
                <c:pt idx="2">
                  <c:v>0</c:v>
                </c:pt>
                <c:pt idx="3">
                  <c:v>0</c:v>
                </c:pt>
                <c:pt idx="4">
                  <c:v>1</c:v>
                </c:pt>
              </c:numCache>
            </c:numRef>
          </c:val>
          <c:smooth val="0"/>
          <c:extLst>
            <c:ext xmlns:c16="http://schemas.microsoft.com/office/drawing/2014/chart" uri="{C3380CC4-5D6E-409C-BE32-E72D297353CC}">
              <c16:uniqueId val="{00000003-B622-49FA-83BD-91A5AF157E1E}"/>
            </c:ext>
          </c:extLst>
        </c:ser>
        <c:dLbls>
          <c:showLegendKey val="0"/>
          <c:showVal val="0"/>
          <c:showCatName val="0"/>
          <c:showSerName val="0"/>
          <c:showPercent val="0"/>
          <c:showBubbleSize val="0"/>
        </c:dLbls>
        <c:smooth val="0"/>
        <c:axId val="546858528"/>
        <c:axId val="1"/>
      </c:lineChart>
      <c:catAx>
        <c:axId val="546858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546858528"/>
        <c:crosses val="autoZero"/>
        <c:crossBetween val="between"/>
      </c:valAx>
      <c:spPr>
        <a:noFill/>
        <a:ln>
          <a:solidFill>
            <a:schemeClr val="bg1">
              <a:lumMod val="85000"/>
            </a:schemeClr>
          </a:solidFill>
        </a:ln>
        <a:effectLst/>
      </c:spPr>
    </c:plotArea>
    <c:legend>
      <c:legendPos val="b"/>
      <c:overlay val="0"/>
      <c:spPr>
        <a:noFill/>
        <a:ln w="25400">
          <a:noFill/>
        </a:ln>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'[15]Hoja1 (5)'!$D$102</c:f>
              <c:strCache>
                <c:ptCount val="1"/>
                <c:pt idx="0">
                  <c:v>Cumplimiento</c:v>
                </c:pt>
              </c:strCache>
            </c:strRef>
          </c:tx>
          <c:spPr>
            <a:ln w="28575" cap="rnd">
              <a:solidFill>
                <a:schemeClr val="accent1"/>
              </a:solidFill>
              <a:round/>
            </a:ln>
            <a:effectLst/>
          </c:spPr>
          <c:marker>
            <c:symbol val="none"/>
          </c:marker>
          <c:dLbls>
            <c:dLbl>
              <c:idx val="0"/>
              <c:spPr>
                <a:solidFill>
                  <a:srgbClr val="00B050"/>
                </a:solidFill>
                <a:ln w="25400">
                  <a:noFill/>
                </a:ln>
              </c:spPr>
              <c:txPr>
                <a:bodyPr rot="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s-CO"/>
                </a:p>
              </c:txPr>
              <c:dLblPos val="t"/>
              <c:showLegendKey val="0"/>
              <c:showVal val="1"/>
              <c:showCatName val="0"/>
              <c:showSerName val="0"/>
              <c:showPercent val="0"/>
              <c:showBubbleSize val="0"/>
              <c:extLst>
                <c:ext xmlns:c16="http://schemas.microsoft.com/office/drawing/2014/chart" uri="{C3380CC4-5D6E-409C-BE32-E72D297353CC}">
                  <c16:uniqueId val="{00000000-0CAE-43F3-9C71-89693BBC3290}"/>
                </c:ext>
              </c:extLst>
            </c:dLbl>
            <c:dLbl>
              <c:idx val="1"/>
              <c:spPr>
                <a:solidFill>
                  <a:srgbClr val="00B050"/>
                </a:solidFill>
                <a:ln w="25400">
                  <a:noFill/>
                </a:ln>
              </c:spPr>
              <c:txPr>
                <a:bodyPr rot="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s-CO"/>
                </a:p>
              </c:txPr>
              <c:dLblPos val="t"/>
              <c:showLegendKey val="0"/>
              <c:showVal val="1"/>
              <c:showCatName val="0"/>
              <c:showSerName val="0"/>
              <c:showPercent val="0"/>
              <c:showBubbleSize val="0"/>
              <c:extLst>
                <c:ext xmlns:c16="http://schemas.microsoft.com/office/drawing/2014/chart" uri="{C3380CC4-5D6E-409C-BE32-E72D297353CC}">
                  <c16:uniqueId val="{00000001-0CAE-43F3-9C71-89693BBC3290}"/>
                </c:ext>
              </c:extLst>
            </c:dLbl>
            <c:spPr>
              <a:noFill/>
              <a:ln w="25400">
                <a:noFill/>
              </a:ln>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name>Tendencia</c:name>
            <c:spPr>
              <a:ln w="19050" cap="rnd">
                <a:solidFill>
                  <a:schemeClr val="bg1">
                    <a:lumMod val="50000"/>
                  </a:schemeClr>
                </a:solidFill>
                <a:prstDash val="sysDot"/>
              </a:ln>
              <a:effectLst/>
            </c:spPr>
            <c:trendlineType val="linear"/>
            <c:dispRSqr val="0"/>
            <c:dispEq val="0"/>
          </c:trendline>
          <c:cat>
            <c:strRef>
              <c:f>'[15]Hoja1 (5)'!$C$103:$C$113</c:f>
              <c:strCache>
                <c:ptCount val="11"/>
                <c:pt idx="0">
                  <c:v>Feb</c:v>
                </c:pt>
                <c:pt idx="1">
                  <c:v>Mar</c:v>
                </c:pt>
                <c:pt idx="2">
                  <c:v>Abr</c:v>
                </c:pt>
                <c:pt idx="3">
                  <c:v>May</c:v>
                </c:pt>
                <c:pt idx="4">
                  <c:v>Jun</c:v>
                </c:pt>
                <c:pt idx="5">
                  <c:v>Jul</c:v>
                </c:pt>
                <c:pt idx="6">
                  <c:v>Ago</c:v>
                </c:pt>
                <c:pt idx="7">
                  <c:v>Sep</c:v>
                </c:pt>
                <c:pt idx="8">
                  <c:v>Oct</c:v>
                </c:pt>
                <c:pt idx="9">
                  <c:v>Nov</c:v>
                </c:pt>
                <c:pt idx="10">
                  <c:v>Vigencia</c:v>
                </c:pt>
              </c:strCache>
            </c:strRef>
          </c:cat>
          <c:val>
            <c:numRef>
              <c:f>'[15]Hoja1 (5)'!$D$103:$D$113</c:f>
              <c:numCache>
                <c:formatCode>General</c:formatCode>
                <c:ptCount val="11"/>
                <c:pt idx="0">
                  <c:v>0.96713615023474175</c:v>
                </c:pt>
                <c:pt idx="1">
                  <c:v>0</c:v>
                </c:pt>
                <c:pt idx="2">
                  <c:v>0</c:v>
                </c:pt>
                <c:pt idx="3">
                  <c:v>0</c:v>
                </c:pt>
                <c:pt idx="4">
                  <c:v>0</c:v>
                </c:pt>
                <c:pt idx="5">
                  <c:v>0</c:v>
                </c:pt>
                <c:pt idx="6">
                  <c:v>0</c:v>
                </c:pt>
                <c:pt idx="7">
                  <c:v>0</c:v>
                </c:pt>
                <c:pt idx="8">
                  <c:v>0</c:v>
                </c:pt>
                <c:pt idx="9">
                  <c:v>0</c:v>
                </c:pt>
                <c:pt idx="10">
                  <c:v>1.0745957224830465</c:v>
                </c:pt>
              </c:numCache>
            </c:numRef>
          </c:val>
          <c:smooth val="0"/>
          <c:extLst>
            <c:ext xmlns:c16="http://schemas.microsoft.com/office/drawing/2014/chart" uri="{C3380CC4-5D6E-409C-BE32-E72D297353CC}">
              <c16:uniqueId val="{00000003-0CAE-43F3-9C71-89693BBC3290}"/>
            </c:ext>
          </c:extLst>
        </c:ser>
        <c:dLbls>
          <c:showLegendKey val="0"/>
          <c:showVal val="0"/>
          <c:showCatName val="0"/>
          <c:showSerName val="0"/>
          <c:showPercent val="0"/>
          <c:showBubbleSize val="0"/>
        </c:dLbls>
        <c:smooth val="0"/>
        <c:axId val="546862792"/>
        <c:axId val="1"/>
      </c:lineChart>
      <c:catAx>
        <c:axId val="546862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min val="0"/>
        </c:scaling>
        <c:delete val="0"/>
        <c:axPos val="l"/>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546862792"/>
        <c:crosses val="autoZero"/>
        <c:crossBetween val="between"/>
      </c:valAx>
      <c:spPr>
        <a:noFill/>
        <a:ln>
          <a:solidFill>
            <a:schemeClr val="bg1">
              <a:lumMod val="85000"/>
            </a:schemeClr>
          </a:solidFill>
        </a:ln>
        <a:effectLst/>
      </c:spPr>
    </c:plotArea>
    <c:legend>
      <c:legendPos val="b"/>
      <c:overlay val="0"/>
      <c:spPr>
        <a:noFill/>
        <a:ln w="25400">
          <a:noFill/>
        </a:ln>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Objetivos y metas proyectos'!A1"/><Relationship Id="rId7" Type="http://schemas.openxmlformats.org/officeDocument/2006/relationships/hyperlink" Target="#'INDICADORES GESTION'!A1"/><Relationship Id="rId2" Type="http://schemas.openxmlformats.org/officeDocument/2006/relationships/hyperlink" Target="#'Metas e indicadores PDD'!A1"/><Relationship Id="rId1" Type="http://schemas.openxmlformats.org/officeDocument/2006/relationships/hyperlink" Target="#'Plan de Acci&#243;n Institucional In'!A1"/><Relationship Id="rId6" Type="http://schemas.openxmlformats.org/officeDocument/2006/relationships/hyperlink" Target="#'Mapa y plan de riesgos'!A1"/><Relationship Id="rId5" Type="http://schemas.openxmlformats.org/officeDocument/2006/relationships/image" Target="../media/image1.png"/><Relationship Id="rId4" Type="http://schemas.openxmlformats.org/officeDocument/2006/relationships/hyperlink" Target="#Presupuesto!A1"/></Relationships>
</file>

<file path=xl/drawings/_rels/drawing2.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37.png"/><Relationship Id="rId21" Type="http://schemas.openxmlformats.org/officeDocument/2006/relationships/image" Target="../media/image22.png"/><Relationship Id="rId34" Type="http://schemas.openxmlformats.org/officeDocument/2006/relationships/image" Target="../media/image32.png"/><Relationship Id="rId42" Type="http://schemas.openxmlformats.org/officeDocument/2006/relationships/image" Target="../media/image40.png"/><Relationship Id="rId47" Type="http://schemas.openxmlformats.org/officeDocument/2006/relationships/image" Target="../media/image45.png"/><Relationship Id="rId50" Type="http://schemas.openxmlformats.org/officeDocument/2006/relationships/image" Target="../media/image48.png"/><Relationship Id="rId55" Type="http://schemas.openxmlformats.org/officeDocument/2006/relationships/image" Target="../media/image53.png"/><Relationship Id="rId63" Type="http://schemas.openxmlformats.org/officeDocument/2006/relationships/image" Target="../media/image61.png"/><Relationship Id="rId68" Type="http://schemas.openxmlformats.org/officeDocument/2006/relationships/image" Target="../media/image66.png"/><Relationship Id="rId7" Type="http://schemas.openxmlformats.org/officeDocument/2006/relationships/image" Target="../media/image8.png"/><Relationship Id="rId2" Type="http://schemas.openxmlformats.org/officeDocument/2006/relationships/image" Target="../media/image2.jpeg"/><Relationship Id="rId16" Type="http://schemas.openxmlformats.org/officeDocument/2006/relationships/image" Target="../media/image17.png"/><Relationship Id="rId29" Type="http://schemas.openxmlformats.org/officeDocument/2006/relationships/image" Target="../media/image30.png"/><Relationship Id="rId1" Type="http://schemas.openxmlformats.org/officeDocument/2006/relationships/image" Target="../media/image3.jpe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chart" Target="../charts/chart3.xml"/><Relationship Id="rId37" Type="http://schemas.openxmlformats.org/officeDocument/2006/relationships/image" Target="../media/image35.png"/><Relationship Id="rId40" Type="http://schemas.openxmlformats.org/officeDocument/2006/relationships/image" Target="../media/image38.png"/><Relationship Id="rId45" Type="http://schemas.openxmlformats.org/officeDocument/2006/relationships/image" Target="../media/image43.png"/><Relationship Id="rId53" Type="http://schemas.openxmlformats.org/officeDocument/2006/relationships/image" Target="../media/image51.png"/><Relationship Id="rId58" Type="http://schemas.openxmlformats.org/officeDocument/2006/relationships/image" Target="../media/image56.png"/><Relationship Id="rId66" Type="http://schemas.openxmlformats.org/officeDocument/2006/relationships/image" Target="../media/image64.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4.png"/><Relationship Id="rId49" Type="http://schemas.openxmlformats.org/officeDocument/2006/relationships/image" Target="../media/image47.png"/><Relationship Id="rId57" Type="http://schemas.openxmlformats.org/officeDocument/2006/relationships/image" Target="../media/image55.png"/><Relationship Id="rId61" Type="http://schemas.openxmlformats.org/officeDocument/2006/relationships/image" Target="../media/image59.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chart" Target="../charts/chart2.xml"/><Relationship Id="rId44" Type="http://schemas.openxmlformats.org/officeDocument/2006/relationships/image" Target="../media/image42.png"/><Relationship Id="rId52" Type="http://schemas.openxmlformats.org/officeDocument/2006/relationships/image" Target="../media/image50.png"/><Relationship Id="rId60" Type="http://schemas.openxmlformats.org/officeDocument/2006/relationships/image" Target="../media/image58.png"/><Relationship Id="rId65" Type="http://schemas.openxmlformats.org/officeDocument/2006/relationships/image" Target="../media/image63.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chart" Target="../charts/chart1.xml"/><Relationship Id="rId35" Type="http://schemas.openxmlformats.org/officeDocument/2006/relationships/image" Target="../media/image33.png"/><Relationship Id="rId43" Type="http://schemas.openxmlformats.org/officeDocument/2006/relationships/image" Target="../media/image41.png"/><Relationship Id="rId48" Type="http://schemas.openxmlformats.org/officeDocument/2006/relationships/image" Target="../media/image46.png"/><Relationship Id="rId56" Type="http://schemas.openxmlformats.org/officeDocument/2006/relationships/image" Target="../media/image54.png"/><Relationship Id="rId64" Type="http://schemas.openxmlformats.org/officeDocument/2006/relationships/image" Target="../media/image62.png"/><Relationship Id="rId69" Type="http://schemas.openxmlformats.org/officeDocument/2006/relationships/hyperlink" Target="#Men&#250;!A1"/><Relationship Id="rId8" Type="http://schemas.openxmlformats.org/officeDocument/2006/relationships/image" Target="../media/image9.png"/><Relationship Id="rId51" Type="http://schemas.openxmlformats.org/officeDocument/2006/relationships/image" Target="../media/image49.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1.png"/><Relationship Id="rId38" Type="http://schemas.openxmlformats.org/officeDocument/2006/relationships/image" Target="../media/image36.png"/><Relationship Id="rId46" Type="http://schemas.openxmlformats.org/officeDocument/2006/relationships/image" Target="../media/image44.png"/><Relationship Id="rId59" Type="http://schemas.openxmlformats.org/officeDocument/2006/relationships/image" Target="../media/image57.png"/><Relationship Id="rId67" Type="http://schemas.openxmlformats.org/officeDocument/2006/relationships/image" Target="../media/image65.png"/><Relationship Id="rId20" Type="http://schemas.openxmlformats.org/officeDocument/2006/relationships/image" Target="../media/image21.png"/><Relationship Id="rId41" Type="http://schemas.openxmlformats.org/officeDocument/2006/relationships/image" Target="../media/image39.png"/><Relationship Id="rId54" Type="http://schemas.openxmlformats.org/officeDocument/2006/relationships/image" Target="../media/image52.png"/><Relationship Id="rId62" Type="http://schemas.openxmlformats.org/officeDocument/2006/relationships/image" Target="../media/image60.png"/></Relationships>
</file>

<file path=xl/drawings/_rels/drawing5.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hyperlink" Target="#Men&#250;!A1"/></Relationships>
</file>

<file path=xl/drawings/_rels/drawing7.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4</xdr:col>
      <xdr:colOff>104775</xdr:colOff>
      <xdr:row>8</xdr:row>
      <xdr:rowOff>28575</xdr:rowOff>
    </xdr:from>
    <xdr:to>
      <xdr:col>4</xdr:col>
      <xdr:colOff>2162175</xdr:colOff>
      <xdr:row>10</xdr:row>
      <xdr:rowOff>66675</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8DA871A4-A60F-48C2-B686-FD8707DDA1A2}"/>
            </a:ext>
          </a:extLst>
        </xdr:cNvPr>
        <xdr:cNvSpPr/>
      </xdr:nvSpPr>
      <xdr:spPr>
        <a:xfrm>
          <a:off x="1628775" y="600075"/>
          <a:ext cx="2057400" cy="4191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Plan de Acción Institucional Integrado</a:t>
          </a:r>
        </a:p>
      </xdr:txBody>
    </xdr:sp>
    <xdr:clientData/>
  </xdr:twoCellAnchor>
  <xdr:twoCellAnchor>
    <xdr:from>
      <xdr:col>6</xdr:col>
      <xdr:colOff>28574</xdr:colOff>
      <xdr:row>8</xdr:row>
      <xdr:rowOff>19049</xdr:rowOff>
    </xdr:from>
    <xdr:to>
      <xdr:col>8</xdr:col>
      <xdr:colOff>647699</xdr:colOff>
      <xdr:row>10</xdr:row>
      <xdr:rowOff>123824</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861FC0FD-1578-4A37-88BA-E58949B85C84}"/>
            </a:ext>
          </a:extLst>
        </xdr:cNvPr>
        <xdr:cNvSpPr/>
      </xdr:nvSpPr>
      <xdr:spPr>
        <a:xfrm>
          <a:off x="6134099" y="1733549"/>
          <a:ext cx="2143125" cy="48577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aseline="0">
              <a:solidFill>
                <a:sysClr val="windowText" lastClr="000000"/>
              </a:solidFill>
              <a:latin typeface="Arial" panose="020B0604020202020204" pitchFamily="34" charset="0"/>
              <a:cs typeface="Arial" panose="020B0604020202020204" pitchFamily="34" charset="0"/>
            </a:rPr>
            <a:t>Metas e indicadores PDD</a:t>
          </a:r>
        </a:p>
      </xdr:txBody>
    </xdr:sp>
    <xdr:clientData/>
  </xdr:twoCellAnchor>
  <xdr:twoCellAnchor>
    <xdr:from>
      <xdr:col>4</xdr:col>
      <xdr:colOff>123825</xdr:colOff>
      <xdr:row>11</xdr:row>
      <xdr:rowOff>114300</xdr:rowOff>
    </xdr:from>
    <xdr:to>
      <xdr:col>4</xdr:col>
      <xdr:colOff>2181225</xdr:colOff>
      <xdr:row>14</xdr:row>
      <xdr:rowOff>0</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257E0419-5D25-4B06-8C24-7DBE2E0FB8D5}"/>
            </a:ext>
          </a:extLst>
        </xdr:cNvPr>
        <xdr:cNvSpPr/>
      </xdr:nvSpPr>
      <xdr:spPr>
        <a:xfrm>
          <a:off x="3171825" y="2400300"/>
          <a:ext cx="2057400" cy="4572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Objetivos</a:t>
          </a:r>
          <a:r>
            <a:rPr lang="es-CO" sz="1100" baseline="0">
              <a:solidFill>
                <a:sysClr val="windowText" lastClr="000000"/>
              </a:solidFill>
              <a:latin typeface="Arial" panose="020B0604020202020204" pitchFamily="34" charset="0"/>
              <a:ea typeface="+mn-ea"/>
              <a:cs typeface="Arial" panose="020B0604020202020204" pitchFamily="34" charset="0"/>
            </a:rPr>
            <a:t> y metas proyectos de inversión</a:t>
          </a:r>
          <a:endParaRPr lang="es-CO" sz="11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6</xdr:col>
      <xdr:colOff>38099</xdr:colOff>
      <xdr:row>11</xdr:row>
      <xdr:rowOff>114299</xdr:rowOff>
    </xdr:from>
    <xdr:to>
      <xdr:col>8</xdr:col>
      <xdr:colOff>657224</xdr:colOff>
      <xdr:row>14</xdr:row>
      <xdr:rowOff>9524</xdr:rowOff>
    </xdr:to>
    <xdr:sp macro="" textlink="">
      <xdr:nvSpPr>
        <xdr:cNvPr id="5" name="Rectángulo 4">
          <a:hlinkClick xmlns:r="http://schemas.openxmlformats.org/officeDocument/2006/relationships" r:id="rId4"/>
          <a:extLst>
            <a:ext uri="{FF2B5EF4-FFF2-40B4-BE49-F238E27FC236}">
              <a16:creationId xmlns:a16="http://schemas.microsoft.com/office/drawing/2014/main" id="{299AE8BC-936D-4C92-BEC9-AF977EBE79C7}"/>
            </a:ext>
          </a:extLst>
        </xdr:cNvPr>
        <xdr:cNvSpPr/>
      </xdr:nvSpPr>
      <xdr:spPr>
        <a:xfrm>
          <a:off x="6143624" y="2400299"/>
          <a:ext cx="2143125" cy="4667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Presupuesto </a:t>
          </a:r>
        </a:p>
      </xdr:txBody>
    </xdr:sp>
    <xdr:clientData/>
  </xdr:twoCellAnchor>
  <xdr:twoCellAnchor>
    <xdr:from>
      <xdr:col>4</xdr:col>
      <xdr:colOff>1562100</xdr:colOff>
      <xdr:row>5</xdr:row>
      <xdr:rowOff>95250</xdr:rowOff>
    </xdr:from>
    <xdr:to>
      <xdr:col>6</xdr:col>
      <xdr:colOff>561975</xdr:colOff>
      <xdr:row>7</xdr:row>
      <xdr:rowOff>9525</xdr:rowOff>
    </xdr:to>
    <xdr:sp macro="" textlink="">
      <xdr:nvSpPr>
        <xdr:cNvPr id="6" name="Rectángulo 5">
          <a:extLst>
            <a:ext uri="{FF2B5EF4-FFF2-40B4-BE49-F238E27FC236}">
              <a16:creationId xmlns:a16="http://schemas.microsoft.com/office/drawing/2014/main" id="{B94AB00C-5D88-4A93-AD7B-40C671C361C1}"/>
            </a:ext>
          </a:extLst>
        </xdr:cNvPr>
        <xdr:cNvSpPr/>
      </xdr:nvSpPr>
      <xdr:spPr>
        <a:xfrm>
          <a:off x="4610100" y="1047750"/>
          <a:ext cx="2057400" cy="295275"/>
        </a:xfrm>
        <a:prstGeom prst="rect">
          <a:avLst/>
        </a:prstGeom>
        <a:solidFill>
          <a:schemeClr val="accent4">
            <a:lumMod val="75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a:latin typeface="Arial" panose="020B0604020202020204" pitchFamily="34" charset="0"/>
              <a:cs typeface="Arial" panose="020B0604020202020204" pitchFamily="34" charset="0"/>
            </a:rPr>
            <a:t>Menú de opciones</a:t>
          </a:r>
          <a:endParaRPr lang="es-CO" sz="1100" baseline="0">
            <a:latin typeface="Arial" panose="020B0604020202020204" pitchFamily="34" charset="0"/>
            <a:cs typeface="Arial" panose="020B0604020202020204" pitchFamily="34" charset="0"/>
          </a:endParaRPr>
        </a:p>
      </xdr:txBody>
    </xdr:sp>
    <xdr:clientData/>
  </xdr:twoCellAnchor>
  <xdr:twoCellAnchor editAs="oneCell">
    <xdr:from>
      <xdr:col>2</xdr:col>
      <xdr:colOff>447675</xdr:colOff>
      <xdr:row>5</xdr:row>
      <xdr:rowOff>0</xdr:rowOff>
    </xdr:from>
    <xdr:to>
      <xdr:col>3</xdr:col>
      <xdr:colOff>625689</xdr:colOff>
      <xdr:row>13</xdr:row>
      <xdr:rowOff>25753</xdr:rowOff>
    </xdr:to>
    <xdr:pic>
      <xdr:nvPicPr>
        <xdr:cNvPr id="8" name="Imagen 7">
          <a:extLst>
            <a:ext uri="{FF2B5EF4-FFF2-40B4-BE49-F238E27FC236}">
              <a16:creationId xmlns:a16="http://schemas.microsoft.com/office/drawing/2014/main" id="{2AEBDE2A-25DA-41EE-B673-7BF2E2FF3E8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71675" y="1524000"/>
          <a:ext cx="940014" cy="1549753"/>
        </a:xfrm>
        <a:prstGeom prst="rect">
          <a:avLst/>
        </a:prstGeom>
      </xdr:spPr>
    </xdr:pic>
    <xdr:clientData/>
  </xdr:twoCellAnchor>
  <xdr:twoCellAnchor>
    <xdr:from>
      <xdr:col>4</xdr:col>
      <xdr:colOff>695325</xdr:colOff>
      <xdr:row>1</xdr:row>
      <xdr:rowOff>104775</xdr:rowOff>
    </xdr:from>
    <xdr:to>
      <xdr:col>7</xdr:col>
      <xdr:colOff>685800</xdr:colOff>
      <xdr:row>4</xdr:row>
      <xdr:rowOff>57151</xdr:rowOff>
    </xdr:to>
    <xdr:sp macro="" textlink="">
      <xdr:nvSpPr>
        <xdr:cNvPr id="9" name="Rectángulo 8">
          <a:extLst>
            <a:ext uri="{FF2B5EF4-FFF2-40B4-BE49-F238E27FC236}">
              <a16:creationId xmlns:a16="http://schemas.microsoft.com/office/drawing/2014/main" id="{C1964D2E-4F1E-439C-A9BF-D06E9E38EDF6}"/>
            </a:ext>
          </a:extLst>
        </xdr:cNvPr>
        <xdr:cNvSpPr/>
      </xdr:nvSpPr>
      <xdr:spPr>
        <a:xfrm>
          <a:off x="3743325" y="866775"/>
          <a:ext cx="3810000" cy="523876"/>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2400" baseline="0">
              <a:solidFill>
                <a:schemeClr val="bg1"/>
              </a:solidFill>
              <a:latin typeface="Arial" panose="020B0604020202020204" pitchFamily="34" charset="0"/>
              <a:cs typeface="Arial" panose="020B0604020202020204" pitchFamily="34" charset="0"/>
            </a:rPr>
            <a:t>PROGRAMACIÓN 2022</a:t>
          </a:r>
        </a:p>
      </xdr:txBody>
    </xdr:sp>
    <xdr:clientData/>
  </xdr:twoCellAnchor>
  <xdr:twoCellAnchor>
    <xdr:from>
      <xdr:col>6</xdr:col>
      <xdr:colOff>47624</xdr:colOff>
      <xdr:row>15</xdr:row>
      <xdr:rowOff>38099</xdr:rowOff>
    </xdr:from>
    <xdr:to>
      <xdr:col>8</xdr:col>
      <xdr:colOff>685799</xdr:colOff>
      <xdr:row>17</xdr:row>
      <xdr:rowOff>161924</xdr:rowOff>
    </xdr:to>
    <xdr:sp macro="" textlink="">
      <xdr:nvSpPr>
        <xdr:cNvPr id="11" name="Rectángulo 10">
          <a:hlinkClick xmlns:r="http://schemas.openxmlformats.org/officeDocument/2006/relationships" r:id="rId6"/>
          <a:extLst>
            <a:ext uri="{FF2B5EF4-FFF2-40B4-BE49-F238E27FC236}">
              <a16:creationId xmlns:a16="http://schemas.microsoft.com/office/drawing/2014/main" id="{713BEBDB-881D-455E-B01A-DF14A1DE8B1F}"/>
            </a:ext>
          </a:extLst>
        </xdr:cNvPr>
        <xdr:cNvSpPr/>
      </xdr:nvSpPr>
      <xdr:spPr>
        <a:xfrm>
          <a:off x="6153149" y="3086099"/>
          <a:ext cx="2162175" cy="5048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a:solidFill>
                <a:sysClr val="windowText" lastClr="000000"/>
              </a:solidFill>
              <a:latin typeface="Arial" panose="020B0604020202020204" pitchFamily="34" charset="0"/>
              <a:cs typeface="Arial" panose="020B0604020202020204" pitchFamily="34" charset="0"/>
            </a:rPr>
            <a:t>Mapa y plan de tratamiento</a:t>
          </a:r>
          <a:r>
            <a:rPr lang="es-CO" sz="1100" baseline="0">
              <a:solidFill>
                <a:sysClr val="windowText" lastClr="000000"/>
              </a:solidFill>
              <a:latin typeface="Arial" panose="020B0604020202020204" pitchFamily="34" charset="0"/>
              <a:cs typeface="Arial" panose="020B0604020202020204" pitchFamily="34" charset="0"/>
            </a:rPr>
            <a:t> de</a:t>
          </a:r>
          <a:r>
            <a:rPr lang="es-CO" sz="1100">
              <a:solidFill>
                <a:sysClr val="windowText" lastClr="000000"/>
              </a:solidFill>
              <a:latin typeface="Arial" panose="020B0604020202020204" pitchFamily="34" charset="0"/>
              <a:cs typeface="Arial" panose="020B0604020202020204" pitchFamily="34" charset="0"/>
            </a:rPr>
            <a:t> riesgos</a:t>
          </a:r>
          <a:endParaRPr lang="es-CO" sz="110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123825</xdr:colOff>
      <xdr:row>15</xdr:row>
      <xdr:rowOff>47625</xdr:rowOff>
    </xdr:from>
    <xdr:to>
      <xdr:col>4</xdr:col>
      <xdr:colOff>2219325</xdr:colOff>
      <xdr:row>17</xdr:row>
      <xdr:rowOff>161925</xdr:rowOff>
    </xdr:to>
    <xdr:sp macro="" textlink="">
      <xdr:nvSpPr>
        <xdr:cNvPr id="12" name="Rectángulo 11">
          <a:hlinkClick xmlns:r="http://schemas.openxmlformats.org/officeDocument/2006/relationships" r:id="rId7"/>
          <a:extLst>
            <a:ext uri="{FF2B5EF4-FFF2-40B4-BE49-F238E27FC236}">
              <a16:creationId xmlns:a16="http://schemas.microsoft.com/office/drawing/2014/main" id="{FC825B2D-F09B-4F44-B289-87A0122F85A3}"/>
            </a:ext>
          </a:extLst>
        </xdr:cNvPr>
        <xdr:cNvSpPr/>
      </xdr:nvSpPr>
      <xdr:spPr>
        <a:xfrm>
          <a:off x="3171825" y="3095625"/>
          <a:ext cx="2095500" cy="4953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Indicadores de Gestión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13607</xdr:rowOff>
    </xdr:from>
    <xdr:to>
      <xdr:col>0</xdr:col>
      <xdr:colOff>1936162</xdr:colOff>
      <xdr:row>13</xdr:row>
      <xdr:rowOff>67126</xdr:rowOff>
    </xdr:to>
    <xdr:pic>
      <xdr:nvPicPr>
        <xdr:cNvPr id="3" name="Imagen 2" descr="escudo-alc">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1178"/>
          <a:ext cx="1936162" cy="985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486454</xdr:colOff>
      <xdr:row>0</xdr:row>
      <xdr:rowOff>168388</xdr:rowOff>
    </xdr:from>
    <xdr:to>
      <xdr:col>0</xdr:col>
      <xdr:colOff>1413440</xdr:colOff>
      <xdr:row>7</xdr:row>
      <xdr:rowOff>149678</xdr:rowOff>
    </xdr:to>
    <xdr:sp macro="" textlink="">
      <xdr:nvSpPr>
        <xdr:cNvPr id="2" name="Rectángulo: esquinas redondeadas 1">
          <a:hlinkClick xmlns:r="http://schemas.openxmlformats.org/officeDocument/2006/relationships" r:id="rId2"/>
          <a:extLst>
            <a:ext uri="{FF2B5EF4-FFF2-40B4-BE49-F238E27FC236}">
              <a16:creationId xmlns:a16="http://schemas.microsoft.com/office/drawing/2014/main" id="{875C5115-C949-4158-8A65-2C30FEBAE80C}"/>
            </a:ext>
          </a:extLst>
        </xdr:cNvPr>
        <xdr:cNvSpPr/>
      </xdr:nvSpPr>
      <xdr:spPr>
        <a:xfrm>
          <a:off x="486454" y="168388"/>
          <a:ext cx="926986" cy="51196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89806</xdr:colOff>
      <xdr:row>1</xdr:row>
      <xdr:rowOff>68036</xdr:rowOff>
    </xdr:from>
    <xdr:to>
      <xdr:col>2</xdr:col>
      <xdr:colOff>536195</xdr:colOff>
      <xdr:row>4</xdr:row>
      <xdr:rowOff>312963</xdr:rowOff>
    </xdr:to>
    <xdr:pic>
      <xdr:nvPicPr>
        <xdr:cNvPr id="2" name="Picture 1" descr="escudo-alc">
          <a:extLst>
            <a:ext uri="{FF2B5EF4-FFF2-40B4-BE49-F238E27FC236}">
              <a16:creationId xmlns:a16="http://schemas.microsoft.com/office/drawing/2014/main" id="{CEF2E8E4-F3B3-47F3-ABB1-21840E67DA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913" y="571500"/>
          <a:ext cx="1589389" cy="12654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47625</xdr:rowOff>
    </xdr:from>
    <xdr:to>
      <xdr:col>1</xdr:col>
      <xdr:colOff>889000</xdr:colOff>
      <xdr:row>0</xdr:row>
      <xdr:rowOff>444500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7944B193-51B3-4374-8E3A-EEBC43BF8741}"/>
            </a:ext>
          </a:extLst>
        </xdr:cNvPr>
        <xdr:cNvSpPr/>
      </xdr:nvSpPr>
      <xdr:spPr>
        <a:xfrm>
          <a:off x="206375" y="47625"/>
          <a:ext cx="889000" cy="3968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47625</xdr:rowOff>
    </xdr:from>
    <xdr:to>
      <xdr:col>1</xdr:col>
      <xdr:colOff>0</xdr:colOff>
      <xdr:row>1</xdr:row>
      <xdr:rowOff>609600</xdr:rowOff>
    </xdr:to>
    <xdr:pic>
      <xdr:nvPicPr>
        <xdr:cNvPr id="2" name="Picture 1" descr="escudo-alc">
          <a:extLst>
            <a:ext uri="{FF2B5EF4-FFF2-40B4-BE49-F238E27FC236}">
              <a16:creationId xmlns:a16="http://schemas.microsoft.com/office/drawing/2014/main" id="{F5A6ABF7-CD5C-4F53-8628-B2B7A00896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047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1</xdr:row>
      <xdr:rowOff>247650</xdr:rowOff>
    </xdr:from>
    <xdr:to>
      <xdr:col>2</xdr:col>
      <xdr:colOff>981075</xdr:colOff>
      <xdr:row>4</xdr:row>
      <xdr:rowOff>28575</xdr:rowOff>
    </xdr:to>
    <xdr:pic>
      <xdr:nvPicPr>
        <xdr:cNvPr id="3" name="Imagen 9" descr="escudo-alc">
          <a:extLst>
            <a:ext uri="{FF2B5EF4-FFF2-40B4-BE49-F238E27FC236}">
              <a16:creationId xmlns:a16="http://schemas.microsoft.com/office/drawing/2014/main" id="{1B852E7C-280A-4FA8-B20F-4085A33B2F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04800"/>
          <a:ext cx="19431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742950</xdr:colOff>
      <xdr:row>56</xdr:row>
      <xdr:rowOff>114300</xdr:rowOff>
    </xdr:from>
    <xdr:to>
      <xdr:col>88</xdr:col>
      <xdr:colOff>4343400</xdr:colOff>
      <xdr:row>56</xdr:row>
      <xdr:rowOff>2019300</xdr:rowOff>
    </xdr:to>
    <xdr:pic>
      <xdr:nvPicPr>
        <xdr:cNvPr id="4" name="1 Imagen">
          <a:extLst>
            <a:ext uri="{FF2B5EF4-FFF2-40B4-BE49-F238E27FC236}">
              <a16:creationId xmlns:a16="http://schemas.microsoft.com/office/drawing/2014/main" id="{3FFFA140-4F18-4EBB-A502-F402FD73667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052975" y="119805450"/>
          <a:ext cx="360045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533400</xdr:colOff>
      <xdr:row>74</xdr:row>
      <xdr:rowOff>114300</xdr:rowOff>
    </xdr:from>
    <xdr:to>
      <xdr:col>88</xdr:col>
      <xdr:colOff>4191000</xdr:colOff>
      <xdr:row>74</xdr:row>
      <xdr:rowOff>1962150</xdr:rowOff>
    </xdr:to>
    <xdr:pic>
      <xdr:nvPicPr>
        <xdr:cNvPr id="5" name="2 Imagen">
          <a:extLst>
            <a:ext uri="{FF2B5EF4-FFF2-40B4-BE49-F238E27FC236}">
              <a16:creationId xmlns:a16="http://schemas.microsoft.com/office/drawing/2014/main" id="{4FA112DD-318A-4E5D-98E5-3B2F288E7B2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8843425" y="160143825"/>
          <a:ext cx="365760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400050</xdr:colOff>
      <xdr:row>75</xdr:row>
      <xdr:rowOff>171450</xdr:rowOff>
    </xdr:from>
    <xdr:to>
      <xdr:col>88</xdr:col>
      <xdr:colOff>4648200</xdr:colOff>
      <xdr:row>75</xdr:row>
      <xdr:rowOff>3038475</xdr:rowOff>
    </xdr:to>
    <xdr:pic>
      <xdr:nvPicPr>
        <xdr:cNvPr id="6" name="11 Imagen">
          <a:extLst>
            <a:ext uri="{FF2B5EF4-FFF2-40B4-BE49-F238E27FC236}">
              <a16:creationId xmlns:a16="http://schemas.microsoft.com/office/drawing/2014/main" id="{5A030936-997A-41E3-AC2D-9CFAB4F919E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710075" y="162334575"/>
          <a:ext cx="42481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161925</xdr:colOff>
      <xdr:row>78</xdr:row>
      <xdr:rowOff>428625</xdr:rowOff>
    </xdr:from>
    <xdr:to>
      <xdr:col>88</xdr:col>
      <xdr:colOff>4581525</xdr:colOff>
      <xdr:row>78</xdr:row>
      <xdr:rowOff>2819400</xdr:rowOff>
    </xdr:to>
    <xdr:pic>
      <xdr:nvPicPr>
        <xdr:cNvPr id="7" name="12 Imagen">
          <a:extLst>
            <a:ext uri="{FF2B5EF4-FFF2-40B4-BE49-F238E27FC236}">
              <a16:creationId xmlns:a16="http://schemas.microsoft.com/office/drawing/2014/main" id="{3661F663-E717-4983-89E7-6F4C99A6495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8471950" y="170316525"/>
          <a:ext cx="441960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142875</xdr:colOff>
      <xdr:row>79</xdr:row>
      <xdr:rowOff>476250</xdr:rowOff>
    </xdr:from>
    <xdr:to>
      <xdr:col>88</xdr:col>
      <xdr:colOff>4724400</xdr:colOff>
      <xdr:row>79</xdr:row>
      <xdr:rowOff>3086100</xdr:rowOff>
    </xdr:to>
    <xdr:pic>
      <xdr:nvPicPr>
        <xdr:cNvPr id="8" name="13 Imagen">
          <a:extLst>
            <a:ext uri="{FF2B5EF4-FFF2-40B4-BE49-F238E27FC236}">
              <a16:creationId xmlns:a16="http://schemas.microsoft.com/office/drawing/2014/main" id="{558DCCBD-35EB-4BC0-9D27-B0FFC06DC6D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8452900" y="173297850"/>
          <a:ext cx="4581525"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314325</xdr:colOff>
      <xdr:row>77</xdr:row>
      <xdr:rowOff>171450</xdr:rowOff>
    </xdr:from>
    <xdr:to>
      <xdr:col>88</xdr:col>
      <xdr:colOff>4448175</xdr:colOff>
      <xdr:row>77</xdr:row>
      <xdr:rowOff>1819275</xdr:rowOff>
    </xdr:to>
    <xdr:pic>
      <xdr:nvPicPr>
        <xdr:cNvPr id="9" name="14 Imagen">
          <a:extLst>
            <a:ext uri="{FF2B5EF4-FFF2-40B4-BE49-F238E27FC236}">
              <a16:creationId xmlns:a16="http://schemas.microsoft.com/office/drawing/2014/main" id="{0D064068-A0D8-4B6D-AA39-BF68268BEF0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8624350" y="168106725"/>
          <a:ext cx="413385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190500</xdr:colOff>
      <xdr:row>53</xdr:row>
      <xdr:rowOff>352425</xdr:rowOff>
    </xdr:from>
    <xdr:to>
      <xdr:col>88</xdr:col>
      <xdr:colOff>4772025</xdr:colOff>
      <xdr:row>53</xdr:row>
      <xdr:rowOff>352425</xdr:rowOff>
    </xdr:to>
    <xdr:pic>
      <xdr:nvPicPr>
        <xdr:cNvPr id="10" name="15 Imagen">
          <a:extLst>
            <a:ext uri="{FF2B5EF4-FFF2-40B4-BE49-F238E27FC236}">
              <a16:creationId xmlns:a16="http://schemas.microsoft.com/office/drawing/2014/main" id="{E00789B1-AF3E-4B2F-BD1C-58E0DCA1CC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8500525" y="111404400"/>
          <a:ext cx="458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180975</xdr:colOff>
      <xdr:row>53</xdr:row>
      <xdr:rowOff>476250</xdr:rowOff>
    </xdr:from>
    <xdr:to>
      <xdr:col>88</xdr:col>
      <xdr:colOff>4600575</xdr:colOff>
      <xdr:row>53</xdr:row>
      <xdr:rowOff>3219450</xdr:rowOff>
    </xdr:to>
    <xdr:pic>
      <xdr:nvPicPr>
        <xdr:cNvPr id="11" name="16 Imagen">
          <a:extLst>
            <a:ext uri="{FF2B5EF4-FFF2-40B4-BE49-F238E27FC236}">
              <a16:creationId xmlns:a16="http://schemas.microsoft.com/office/drawing/2014/main" id="{EDD79C5C-5F21-4BAE-A0C0-C85D4FA8548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8491000" y="111528225"/>
          <a:ext cx="4419600"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466725</xdr:colOff>
      <xdr:row>41</xdr:row>
      <xdr:rowOff>104775</xdr:rowOff>
    </xdr:from>
    <xdr:to>
      <xdr:col>89</xdr:col>
      <xdr:colOff>0</xdr:colOff>
      <xdr:row>41</xdr:row>
      <xdr:rowOff>161925</xdr:rowOff>
    </xdr:to>
    <xdr:pic>
      <xdr:nvPicPr>
        <xdr:cNvPr id="12" name="Imagen 2">
          <a:extLst>
            <a:ext uri="{FF2B5EF4-FFF2-40B4-BE49-F238E27FC236}">
              <a16:creationId xmlns:a16="http://schemas.microsoft.com/office/drawing/2014/main" id="{7D8F3C1C-4D8C-43F2-B174-93AE0034FFC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8776750" y="83238975"/>
          <a:ext cx="4362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238125</xdr:colOff>
      <xdr:row>42</xdr:row>
      <xdr:rowOff>381000</xdr:rowOff>
    </xdr:from>
    <xdr:to>
      <xdr:col>88</xdr:col>
      <xdr:colOff>4562475</xdr:colOff>
      <xdr:row>42</xdr:row>
      <xdr:rowOff>3276600</xdr:rowOff>
    </xdr:to>
    <xdr:pic>
      <xdr:nvPicPr>
        <xdr:cNvPr id="13" name="Imagen 5">
          <a:extLst>
            <a:ext uri="{FF2B5EF4-FFF2-40B4-BE49-F238E27FC236}">
              <a16:creationId xmlns:a16="http://schemas.microsoft.com/office/drawing/2014/main" id="{F3C925F6-80C8-4E11-B919-494FE320EFE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8548150" y="87182325"/>
          <a:ext cx="432435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247650</xdr:colOff>
      <xdr:row>41</xdr:row>
      <xdr:rowOff>276225</xdr:rowOff>
    </xdr:from>
    <xdr:to>
      <xdr:col>88</xdr:col>
      <xdr:colOff>4438650</xdr:colOff>
      <xdr:row>41</xdr:row>
      <xdr:rowOff>3238500</xdr:rowOff>
    </xdr:to>
    <xdr:pic>
      <xdr:nvPicPr>
        <xdr:cNvPr id="14" name="19 Imagen">
          <a:extLst>
            <a:ext uri="{FF2B5EF4-FFF2-40B4-BE49-F238E27FC236}">
              <a16:creationId xmlns:a16="http://schemas.microsoft.com/office/drawing/2014/main" id="{4F03FC25-526D-499C-B8D9-E11F3D09FC3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8557675" y="83410425"/>
          <a:ext cx="419100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85725</xdr:colOff>
      <xdr:row>13</xdr:row>
      <xdr:rowOff>3171825</xdr:rowOff>
    </xdr:from>
    <xdr:to>
      <xdr:col>12</xdr:col>
      <xdr:colOff>2952750</xdr:colOff>
      <xdr:row>13</xdr:row>
      <xdr:rowOff>3867150</xdr:rowOff>
    </xdr:to>
    <xdr:pic>
      <xdr:nvPicPr>
        <xdr:cNvPr id="15" name="Imagen 4">
          <a:extLst>
            <a:ext uri="{FF2B5EF4-FFF2-40B4-BE49-F238E27FC236}">
              <a16:creationId xmlns:a16="http://schemas.microsoft.com/office/drawing/2014/main" id="{68B6AE4C-954D-4F76-BB16-CCAE913BF60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211550" y="10401300"/>
          <a:ext cx="28670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257175</xdr:colOff>
      <xdr:row>12</xdr:row>
      <xdr:rowOff>342900</xdr:rowOff>
    </xdr:from>
    <xdr:to>
      <xdr:col>88</xdr:col>
      <xdr:colOff>4676775</xdr:colOff>
      <xdr:row>12</xdr:row>
      <xdr:rowOff>3190875</xdr:rowOff>
    </xdr:to>
    <xdr:pic>
      <xdr:nvPicPr>
        <xdr:cNvPr id="16" name="Imagen 3">
          <a:extLst>
            <a:ext uri="{FF2B5EF4-FFF2-40B4-BE49-F238E27FC236}">
              <a16:creationId xmlns:a16="http://schemas.microsoft.com/office/drawing/2014/main" id="{9B2F5B2A-7C34-4F06-A757-8EBF9425409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8567200" y="3629025"/>
          <a:ext cx="44196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352425</xdr:colOff>
      <xdr:row>13</xdr:row>
      <xdr:rowOff>352425</xdr:rowOff>
    </xdr:from>
    <xdr:to>
      <xdr:col>88</xdr:col>
      <xdr:colOff>4648200</xdr:colOff>
      <xdr:row>13</xdr:row>
      <xdr:rowOff>3181350</xdr:rowOff>
    </xdr:to>
    <xdr:pic>
      <xdr:nvPicPr>
        <xdr:cNvPr id="17" name="Imagen 5">
          <a:extLst>
            <a:ext uri="{FF2B5EF4-FFF2-40B4-BE49-F238E27FC236}">
              <a16:creationId xmlns:a16="http://schemas.microsoft.com/office/drawing/2014/main" id="{5E106A49-B2E8-45C9-98A8-0C43B6E51D4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8662450" y="7581900"/>
          <a:ext cx="4295775" cy="2828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314325</xdr:colOff>
      <xdr:row>14</xdr:row>
      <xdr:rowOff>323850</xdr:rowOff>
    </xdr:from>
    <xdr:to>
      <xdr:col>88</xdr:col>
      <xdr:colOff>4476750</xdr:colOff>
      <xdr:row>14</xdr:row>
      <xdr:rowOff>2886075</xdr:rowOff>
    </xdr:to>
    <xdr:pic>
      <xdr:nvPicPr>
        <xdr:cNvPr id="18" name="Imagen 6">
          <a:extLst>
            <a:ext uri="{FF2B5EF4-FFF2-40B4-BE49-F238E27FC236}">
              <a16:creationId xmlns:a16="http://schemas.microsoft.com/office/drawing/2014/main" id="{CF12B91C-61DA-45E2-A8E3-AF3E74D04FFD}"/>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8624350" y="11515725"/>
          <a:ext cx="4162425"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228600</xdr:colOff>
      <xdr:row>15</xdr:row>
      <xdr:rowOff>266700</xdr:rowOff>
    </xdr:from>
    <xdr:to>
      <xdr:col>88</xdr:col>
      <xdr:colOff>4686300</xdr:colOff>
      <xdr:row>15</xdr:row>
      <xdr:rowOff>2867025</xdr:rowOff>
    </xdr:to>
    <xdr:pic>
      <xdr:nvPicPr>
        <xdr:cNvPr id="19" name="Imagen 7">
          <a:extLst>
            <a:ext uri="{FF2B5EF4-FFF2-40B4-BE49-F238E27FC236}">
              <a16:creationId xmlns:a16="http://schemas.microsoft.com/office/drawing/2014/main" id="{87D14454-951A-4887-925B-408B7B79FA3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8538625" y="14678025"/>
          <a:ext cx="4457700" cy="2600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228600</xdr:colOff>
      <xdr:row>83</xdr:row>
      <xdr:rowOff>180975</xdr:rowOff>
    </xdr:from>
    <xdr:to>
      <xdr:col>88</xdr:col>
      <xdr:colOff>4629150</xdr:colOff>
      <xdr:row>83</xdr:row>
      <xdr:rowOff>3238500</xdr:rowOff>
    </xdr:to>
    <xdr:pic>
      <xdr:nvPicPr>
        <xdr:cNvPr id="20" name="Imagen 2">
          <a:extLst>
            <a:ext uri="{FF2B5EF4-FFF2-40B4-BE49-F238E27FC236}">
              <a16:creationId xmlns:a16="http://schemas.microsoft.com/office/drawing/2014/main" id="{1F93F526-36C0-4B63-BA30-3417FC123DA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18538625" y="183518175"/>
          <a:ext cx="4400550" cy="305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228600</xdr:colOff>
      <xdr:row>85</xdr:row>
      <xdr:rowOff>247650</xdr:rowOff>
    </xdr:from>
    <xdr:to>
      <xdr:col>88</xdr:col>
      <xdr:colOff>4657725</xdr:colOff>
      <xdr:row>85</xdr:row>
      <xdr:rowOff>2371725</xdr:rowOff>
    </xdr:to>
    <xdr:pic>
      <xdr:nvPicPr>
        <xdr:cNvPr id="21" name="Imagen 3">
          <a:extLst>
            <a:ext uri="{FF2B5EF4-FFF2-40B4-BE49-F238E27FC236}">
              <a16:creationId xmlns:a16="http://schemas.microsoft.com/office/drawing/2014/main" id="{1D77C772-0F29-4863-A6E5-2E4EC97059F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8538625" y="190595250"/>
          <a:ext cx="4429125"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200025</xdr:colOff>
      <xdr:row>86</xdr:row>
      <xdr:rowOff>180975</xdr:rowOff>
    </xdr:from>
    <xdr:to>
      <xdr:col>88</xdr:col>
      <xdr:colOff>4686300</xdr:colOff>
      <xdr:row>86</xdr:row>
      <xdr:rowOff>2638425</xdr:rowOff>
    </xdr:to>
    <xdr:pic>
      <xdr:nvPicPr>
        <xdr:cNvPr id="22" name="Imagen 1">
          <a:extLst>
            <a:ext uri="{FF2B5EF4-FFF2-40B4-BE49-F238E27FC236}">
              <a16:creationId xmlns:a16="http://schemas.microsoft.com/office/drawing/2014/main" id="{1E30426A-647F-4DEF-9182-687DCE7600E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8510050" y="193119375"/>
          <a:ext cx="4486275"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323850</xdr:colOff>
      <xdr:row>87</xdr:row>
      <xdr:rowOff>209550</xdr:rowOff>
    </xdr:from>
    <xdr:to>
      <xdr:col>88</xdr:col>
      <xdr:colOff>4667250</xdr:colOff>
      <xdr:row>87</xdr:row>
      <xdr:rowOff>2781300</xdr:rowOff>
    </xdr:to>
    <xdr:pic>
      <xdr:nvPicPr>
        <xdr:cNvPr id="23" name="Imagen 4">
          <a:extLst>
            <a:ext uri="{FF2B5EF4-FFF2-40B4-BE49-F238E27FC236}">
              <a16:creationId xmlns:a16="http://schemas.microsoft.com/office/drawing/2014/main" id="{58B55E3C-6F99-4562-A1EA-B258EB841A0E}"/>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8633875" y="196043550"/>
          <a:ext cx="4343400"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295275</xdr:colOff>
      <xdr:row>88</xdr:row>
      <xdr:rowOff>219075</xdr:rowOff>
    </xdr:from>
    <xdr:to>
      <xdr:col>88</xdr:col>
      <xdr:colOff>4524375</xdr:colOff>
      <xdr:row>88</xdr:row>
      <xdr:rowOff>2324100</xdr:rowOff>
    </xdr:to>
    <xdr:pic>
      <xdr:nvPicPr>
        <xdr:cNvPr id="24" name="Imagen 5">
          <a:extLst>
            <a:ext uri="{FF2B5EF4-FFF2-40B4-BE49-F238E27FC236}">
              <a16:creationId xmlns:a16="http://schemas.microsoft.com/office/drawing/2014/main" id="{BEBD43FF-9529-49E8-8E31-888083C3A289}"/>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8605300" y="199253475"/>
          <a:ext cx="42291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257175</xdr:colOff>
      <xdr:row>90</xdr:row>
      <xdr:rowOff>104775</xdr:rowOff>
    </xdr:from>
    <xdr:to>
      <xdr:col>88</xdr:col>
      <xdr:colOff>4533900</xdr:colOff>
      <xdr:row>90</xdr:row>
      <xdr:rowOff>2733675</xdr:rowOff>
    </xdr:to>
    <xdr:pic>
      <xdr:nvPicPr>
        <xdr:cNvPr id="25" name="Imagen 7">
          <a:extLst>
            <a:ext uri="{FF2B5EF4-FFF2-40B4-BE49-F238E27FC236}">
              <a16:creationId xmlns:a16="http://schemas.microsoft.com/office/drawing/2014/main" id="{381661B9-6887-43CF-B8AB-F6732BBD64B1}"/>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8567200" y="204225525"/>
          <a:ext cx="4276725"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333375</xdr:colOff>
      <xdr:row>91</xdr:row>
      <xdr:rowOff>228600</xdr:rowOff>
    </xdr:from>
    <xdr:to>
      <xdr:col>88</xdr:col>
      <xdr:colOff>4581525</xdr:colOff>
      <xdr:row>91</xdr:row>
      <xdr:rowOff>2705100</xdr:rowOff>
    </xdr:to>
    <xdr:pic>
      <xdr:nvPicPr>
        <xdr:cNvPr id="26" name="Imagen 10">
          <a:extLst>
            <a:ext uri="{FF2B5EF4-FFF2-40B4-BE49-F238E27FC236}">
              <a16:creationId xmlns:a16="http://schemas.microsoft.com/office/drawing/2014/main" id="{257A4099-0DEB-4335-83BC-9E1F11ED2872}"/>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8643400" y="207397350"/>
          <a:ext cx="4248150"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114300</xdr:colOff>
      <xdr:row>25</xdr:row>
      <xdr:rowOff>152400</xdr:rowOff>
    </xdr:from>
    <xdr:to>
      <xdr:col>88</xdr:col>
      <xdr:colOff>114300</xdr:colOff>
      <xdr:row>25</xdr:row>
      <xdr:rowOff>190500</xdr:rowOff>
    </xdr:to>
    <xdr:pic>
      <xdr:nvPicPr>
        <xdr:cNvPr id="27" name="32 Imagen">
          <a:extLst>
            <a:ext uri="{FF2B5EF4-FFF2-40B4-BE49-F238E27FC236}">
              <a16:creationId xmlns:a16="http://schemas.microsoft.com/office/drawing/2014/main" id="{7515FC48-EEB0-42C6-A67A-F775D95240BA}"/>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8424325" y="4262437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76200</xdr:colOff>
      <xdr:row>24</xdr:row>
      <xdr:rowOff>171450</xdr:rowOff>
    </xdr:from>
    <xdr:to>
      <xdr:col>88</xdr:col>
      <xdr:colOff>76200</xdr:colOff>
      <xdr:row>24</xdr:row>
      <xdr:rowOff>190500</xdr:rowOff>
    </xdr:to>
    <xdr:pic>
      <xdr:nvPicPr>
        <xdr:cNvPr id="28" name="33 Imagen">
          <a:extLst>
            <a:ext uri="{FF2B5EF4-FFF2-40B4-BE49-F238E27FC236}">
              <a16:creationId xmlns:a16="http://schemas.microsoft.com/office/drawing/2014/main" id="{E418D962-5CCB-453B-9C23-2AA141D8C5EC}"/>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8386225" y="399573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95250</xdr:colOff>
      <xdr:row>23</xdr:row>
      <xdr:rowOff>342900</xdr:rowOff>
    </xdr:from>
    <xdr:to>
      <xdr:col>88</xdr:col>
      <xdr:colOff>95250</xdr:colOff>
      <xdr:row>23</xdr:row>
      <xdr:rowOff>342900</xdr:rowOff>
    </xdr:to>
    <xdr:pic>
      <xdr:nvPicPr>
        <xdr:cNvPr id="29" name="34 Imagen">
          <a:extLst>
            <a:ext uri="{FF2B5EF4-FFF2-40B4-BE49-F238E27FC236}">
              <a16:creationId xmlns:a16="http://schemas.microsoft.com/office/drawing/2014/main" id="{3390AC64-574F-42AD-81B1-B8E3BB0D7DE5}"/>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8405275" y="372332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190500</xdr:colOff>
      <xdr:row>23</xdr:row>
      <xdr:rowOff>219075</xdr:rowOff>
    </xdr:from>
    <xdr:to>
      <xdr:col>88</xdr:col>
      <xdr:colOff>4705350</xdr:colOff>
      <xdr:row>23</xdr:row>
      <xdr:rowOff>2714625</xdr:rowOff>
    </xdr:to>
    <xdr:pic>
      <xdr:nvPicPr>
        <xdr:cNvPr id="30" name="3 Imagen">
          <a:extLst>
            <a:ext uri="{FF2B5EF4-FFF2-40B4-BE49-F238E27FC236}">
              <a16:creationId xmlns:a16="http://schemas.microsoft.com/office/drawing/2014/main" id="{02907AA9-4517-4E26-BE50-3209B1A6B2AA}"/>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8500525" y="37109400"/>
          <a:ext cx="4514850"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190500</xdr:colOff>
      <xdr:row>24</xdr:row>
      <xdr:rowOff>114300</xdr:rowOff>
    </xdr:from>
    <xdr:to>
      <xdr:col>88</xdr:col>
      <xdr:colOff>4705350</xdr:colOff>
      <xdr:row>24</xdr:row>
      <xdr:rowOff>2600325</xdr:rowOff>
    </xdr:to>
    <xdr:pic>
      <xdr:nvPicPr>
        <xdr:cNvPr id="31" name="4 Imagen">
          <a:extLst>
            <a:ext uri="{FF2B5EF4-FFF2-40B4-BE49-F238E27FC236}">
              <a16:creationId xmlns:a16="http://schemas.microsoft.com/office/drawing/2014/main" id="{68229859-8EAE-48E9-A1D5-7FBC73BCC309}"/>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8500525" y="39900225"/>
          <a:ext cx="4514850"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257175</xdr:colOff>
      <xdr:row>25</xdr:row>
      <xdr:rowOff>114300</xdr:rowOff>
    </xdr:from>
    <xdr:to>
      <xdr:col>88</xdr:col>
      <xdr:colOff>4581525</xdr:colOff>
      <xdr:row>25</xdr:row>
      <xdr:rowOff>1971675</xdr:rowOff>
    </xdr:to>
    <xdr:pic>
      <xdr:nvPicPr>
        <xdr:cNvPr id="32" name="5 Imagen">
          <a:extLst>
            <a:ext uri="{FF2B5EF4-FFF2-40B4-BE49-F238E27FC236}">
              <a16:creationId xmlns:a16="http://schemas.microsoft.com/office/drawing/2014/main" id="{11455EB4-D546-4281-A4D4-FFE0FDF4A8AA}"/>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8567200" y="42586275"/>
          <a:ext cx="432435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209550</xdr:colOff>
      <xdr:row>54</xdr:row>
      <xdr:rowOff>276225</xdr:rowOff>
    </xdr:from>
    <xdr:to>
      <xdr:col>88</xdr:col>
      <xdr:colOff>4591050</xdr:colOff>
      <xdr:row>54</xdr:row>
      <xdr:rowOff>2619375</xdr:rowOff>
    </xdr:to>
    <xdr:pic>
      <xdr:nvPicPr>
        <xdr:cNvPr id="33" name="6 Imagen">
          <a:extLst>
            <a:ext uri="{FF2B5EF4-FFF2-40B4-BE49-F238E27FC236}">
              <a16:creationId xmlns:a16="http://schemas.microsoft.com/office/drawing/2014/main" id="{163CF2DB-1CB3-4D57-8C98-58EE03D8FAE2}"/>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8519575" y="114928650"/>
          <a:ext cx="438150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504825</xdr:colOff>
      <xdr:row>73</xdr:row>
      <xdr:rowOff>85725</xdr:rowOff>
    </xdr:from>
    <xdr:to>
      <xdr:col>88</xdr:col>
      <xdr:colOff>4476750</xdr:colOff>
      <xdr:row>73</xdr:row>
      <xdr:rowOff>2571750</xdr:rowOff>
    </xdr:to>
    <xdr:pic>
      <xdr:nvPicPr>
        <xdr:cNvPr id="34" name="7 Imagen">
          <a:extLst>
            <a:ext uri="{FF2B5EF4-FFF2-40B4-BE49-F238E27FC236}">
              <a16:creationId xmlns:a16="http://schemas.microsoft.com/office/drawing/2014/main" id="{15BEBA6A-DC39-4F89-9E00-163EA49CF336}"/>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18814850" y="157343475"/>
          <a:ext cx="3971925"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295275</xdr:colOff>
      <xdr:row>98</xdr:row>
      <xdr:rowOff>123825</xdr:rowOff>
    </xdr:from>
    <xdr:to>
      <xdr:col>88</xdr:col>
      <xdr:colOff>4591050</xdr:colOff>
      <xdr:row>98</xdr:row>
      <xdr:rowOff>2343150</xdr:rowOff>
    </xdr:to>
    <xdr:pic>
      <xdr:nvPicPr>
        <xdr:cNvPr id="35" name="40 Imagen">
          <a:extLst>
            <a:ext uri="{FF2B5EF4-FFF2-40B4-BE49-F238E27FC236}">
              <a16:creationId xmlns:a16="http://schemas.microsoft.com/office/drawing/2014/main" id="{AB161CAF-F610-4364-827D-80674E8D858F}"/>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18605300" y="227037900"/>
          <a:ext cx="4295775"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88</xdr:col>
      <xdr:colOff>1114425</xdr:colOff>
      <xdr:row>40</xdr:row>
      <xdr:rowOff>0</xdr:rowOff>
    </xdr:from>
    <xdr:to>
      <xdr:col>88</xdr:col>
      <xdr:colOff>4829175</xdr:colOff>
      <xdr:row>40</xdr:row>
      <xdr:rowOff>0</xdr:rowOff>
    </xdr:to>
    <xdr:graphicFrame macro="">
      <xdr:nvGraphicFramePr>
        <xdr:cNvPr id="36" name="3 Gráfico">
          <a:extLst>
            <a:ext uri="{FF2B5EF4-FFF2-40B4-BE49-F238E27FC236}">
              <a16:creationId xmlns:a16="http://schemas.microsoft.com/office/drawing/2014/main" id="{04F57C97-74F6-4060-8EDC-8F7CE039D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88</xdr:col>
      <xdr:colOff>152400</xdr:colOff>
      <xdr:row>30</xdr:row>
      <xdr:rowOff>0</xdr:rowOff>
    </xdr:from>
    <xdr:to>
      <xdr:col>88</xdr:col>
      <xdr:colOff>4733925</xdr:colOff>
      <xdr:row>30</xdr:row>
      <xdr:rowOff>0</xdr:rowOff>
    </xdr:to>
    <xdr:graphicFrame macro="">
      <xdr:nvGraphicFramePr>
        <xdr:cNvPr id="37" name="Gráfico 12">
          <a:extLst>
            <a:ext uri="{FF2B5EF4-FFF2-40B4-BE49-F238E27FC236}">
              <a16:creationId xmlns:a16="http://schemas.microsoft.com/office/drawing/2014/main" id="{72476B31-CD82-41AE-971C-8E7652EEB6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88</xdr:col>
      <xdr:colOff>638175</xdr:colOff>
      <xdr:row>73</xdr:row>
      <xdr:rowOff>0</xdr:rowOff>
    </xdr:from>
    <xdr:to>
      <xdr:col>88</xdr:col>
      <xdr:colOff>4829175</xdr:colOff>
      <xdr:row>73</xdr:row>
      <xdr:rowOff>0</xdr:rowOff>
    </xdr:to>
    <xdr:graphicFrame macro="">
      <xdr:nvGraphicFramePr>
        <xdr:cNvPr id="38" name="Gráfico 18">
          <a:extLst>
            <a:ext uri="{FF2B5EF4-FFF2-40B4-BE49-F238E27FC236}">
              <a16:creationId xmlns:a16="http://schemas.microsoft.com/office/drawing/2014/main" id="{D825F9BB-B8F9-495F-AF0B-351CDFCC2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88</xdr:col>
      <xdr:colOff>314325</xdr:colOff>
      <xdr:row>62</xdr:row>
      <xdr:rowOff>95250</xdr:rowOff>
    </xdr:from>
    <xdr:to>
      <xdr:col>88</xdr:col>
      <xdr:colOff>4333875</xdr:colOff>
      <xdr:row>62</xdr:row>
      <xdr:rowOff>1981200</xdr:rowOff>
    </xdr:to>
    <xdr:pic>
      <xdr:nvPicPr>
        <xdr:cNvPr id="39" name="10 Imagen">
          <a:extLst>
            <a:ext uri="{FF2B5EF4-FFF2-40B4-BE49-F238E27FC236}">
              <a16:creationId xmlns:a16="http://schemas.microsoft.com/office/drawing/2014/main" id="{523AC9B5-8720-4CA0-8D89-E4862D06723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18624350" y="130435350"/>
          <a:ext cx="401955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390525</xdr:colOff>
      <xdr:row>72</xdr:row>
      <xdr:rowOff>104775</xdr:rowOff>
    </xdr:from>
    <xdr:to>
      <xdr:col>88</xdr:col>
      <xdr:colOff>4600575</xdr:colOff>
      <xdr:row>72</xdr:row>
      <xdr:rowOff>1981200</xdr:rowOff>
    </xdr:to>
    <xdr:pic>
      <xdr:nvPicPr>
        <xdr:cNvPr id="40" name="63 Imagen">
          <a:extLst>
            <a:ext uri="{FF2B5EF4-FFF2-40B4-BE49-F238E27FC236}">
              <a16:creationId xmlns:a16="http://schemas.microsoft.com/office/drawing/2014/main" id="{FA2C7BFF-5BCA-4186-976A-6938AAF99A5D}"/>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18700550" y="155228925"/>
          <a:ext cx="4210050"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304800</xdr:colOff>
      <xdr:row>63</xdr:row>
      <xdr:rowOff>85725</xdr:rowOff>
    </xdr:from>
    <xdr:to>
      <xdr:col>88</xdr:col>
      <xdr:colOff>4581525</xdr:colOff>
      <xdr:row>63</xdr:row>
      <xdr:rowOff>2085975</xdr:rowOff>
    </xdr:to>
    <xdr:pic>
      <xdr:nvPicPr>
        <xdr:cNvPr id="41" name="36 Imagen">
          <a:extLst>
            <a:ext uri="{FF2B5EF4-FFF2-40B4-BE49-F238E27FC236}">
              <a16:creationId xmlns:a16="http://schemas.microsoft.com/office/drawing/2014/main" id="{B29837C2-CFBE-41EC-B29E-DF56F0E406B6}"/>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18614825" y="132559425"/>
          <a:ext cx="4276725"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457200</xdr:colOff>
      <xdr:row>64</xdr:row>
      <xdr:rowOff>57150</xdr:rowOff>
    </xdr:from>
    <xdr:to>
      <xdr:col>88</xdr:col>
      <xdr:colOff>4400550</xdr:colOff>
      <xdr:row>64</xdr:row>
      <xdr:rowOff>1809750</xdr:rowOff>
    </xdr:to>
    <xdr:pic>
      <xdr:nvPicPr>
        <xdr:cNvPr id="42" name="37 Imagen">
          <a:extLst>
            <a:ext uri="{FF2B5EF4-FFF2-40B4-BE49-F238E27FC236}">
              <a16:creationId xmlns:a16="http://schemas.microsoft.com/office/drawing/2014/main" id="{92CCB81E-AF7B-4009-A55B-CC9ABDD7CB78}"/>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8767225" y="134816850"/>
          <a:ext cx="394335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266700</xdr:colOff>
      <xdr:row>65</xdr:row>
      <xdr:rowOff>266700</xdr:rowOff>
    </xdr:from>
    <xdr:to>
      <xdr:col>88</xdr:col>
      <xdr:colOff>4762500</xdr:colOff>
      <xdr:row>65</xdr:row>
      <xdr:rowOff>2590800</xdr:rowOff>
    </xdr:to>
    <xdr:pic>
      <xdr:nvPicPr>
        <xdr:cNvPr id="43" name="38 Imagen">
          <a:extLst>
            <a:ext uri="{FF2B5EF4-FFF2-40B4-BE49-F238E27FC236}">
              <a16:creationId xmlns:a16="http://schemas.microsoft.com/office/drawing/2014/main" id="{1FB4BAE9-6062-4D92-BDDF-2A511E6B65FA}"/>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18576725" y="137007600"/>
          <a:ext cx="44958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695325</xdr:colOff>
      <xdr:row>66</xdr:row>
      <xdr:rowOff>95250</xdr:rowOff>
    </xdr:from>
    <xdr:to>
      <xdr:col>88</xdr:col>
      <xdr:colOff>4238625</xdr:colOff>
      <xdr:row>66</xdr:row>
      <xdr:rowOff>2028825</xdr:rowOff>
    </xdr:to>
    <xdr:pic>
      <xdr:nvPicPr>
        <xdr:cNvPr id="44" name="39 Imagen">
          <a:extLst>
            <a:ext uri="{FF2B5EF4-FFF2-40B4-BE49-F238E27FC236}">
              <a16:creationId xmlns:a16="http://schemas.microsoft.com/office/drawing/2014/main" id="{6704C7BF-778C-49E7-B4A2-0F72FE4FB71F}"/>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19005350" y="139579350"/>
          <a:ext cx="3543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247650</xdr:colOff>
      <xdr:row>67</xdr:row>
      <xdr:rowOff>171450</xdr:rowOff>
    </xdr:from>
    <xdr:to>
      <xdr:col>88</xdr:col>
      <xdr:colOff>4800600</xdr:colOff>
      <xdr:row>67</xdr:row>
      <xdr:rowOff>2105025</xdr:rowOff>
    </xdr:to>
    <xdr:pic>
      <xdr:nvPicPr>
        <xdr:cNvPr id="45" name="64 Imagen">
          <a:extLst>
            <a:ext uri="{FF2B5EF4-FFF2-40B4-BE49-F238E27FC236}">
              <a16:creationId xmlns:a16="http://schemas.microsoft.com/office/drawing/2014/main" id="{0ED2A722-0044-4DE1-BDBC-77AF92B91423}"/>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18557675" y="141789150"/>
          <a:ext cx="455295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276225</xdr:colOff>
      <xdr:row>68</xdr:row>
      <xdr:rowOff>104775</xdr:rowOff>
    </xdr:from>
    <xdr:to>
      <xdr:col>88</xdr:col>
      <xdr:colOff>4686300</xdr:colOff>
      <xdr:row>68</xdr:row>
      <xdr:rowOff>2609850</xdr:rowOff>
    </xdr:to>
    <xdr:pic>
      <xdr:nvPicPr>
        <xdr:cNvPr id="46" name="65 Imagen">
          <a:extLst>
            <a:ext uri="{FF2B5EF4-FFF2-40B4-BE49-F238E27FC236}">
              <a16:creationId xmlns:a16="http://schemas.microsoft.com/office/drawing/2014/main" id="{B577B3DC-9187-45E2-9A96-02B3C60A7F31}"/>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18586250" y="144008475"/>
          <a:ext cx="4410075"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504825</xdr:colOff>
      <xdr:row>70</xdr:row>
      <xdr:rowOff>76200</xdr:rowOff>
    </xdr:from>
    <xdr:to>
      <xdr:col>88</xdr:col>
      <xdr:colOff>4410075</xdr:colOff>
      <xdr:row>70</xdr:row>
      <xdr:rowOff>2390775</xdr:rowOff>
    </xdr:to>
    <xdr:pic>
      <xdr:nvPicPr>
        <xdr:cNvPr id="47" name="68 Imagen">
          <a:extLst>
            <a:ext uri="{FF2B5EF4-FFF2-40B4-BE49-F238E27FC236}">
              <a16:creationId xmlns:a16="http://schemas.microsoft.com/office/drawing/2014/main" id="{24BC91EB-6328-4F2B-BED1-B220978C5821}"/>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18814850" y="149504400"/>
          <a:ext cx="390525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171450</xdr:colOff>
      <xdr:row>71</xdr:row>
      <xdr:rowOff>323850</xdr:rowOff>
    </xdr:from>
    <xdr:to>
      <xdr:col>88</xdr:col>
      <xdr:colOff>4724400</xdr:colOff>
      <xdr:row>71</xdr:row>
      <xdr:rowOff>2857500</xdr:rowOff>
    </xdr:to>
    <xdr:pic>
      <xdr:nvPicPr>
        <xdr:cNvPr id="48" name="69 Imagen">
          <a:extLst>
            <a:ext uri="{FF2B5EF4-FFF2-40B4-BE49-F238E27FC236}">
              <a16:creationId xmlns:a16="http://schemas.microsoft.com/office/drawing/2014/main" id="{D128DC51-014D-498F-982B-AFE9F06CF00B}"/>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18481475" y="152247600"/>
          <a:ext cx="4552950" cy="253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361950</xdr:colOff>
      <xdr:row>46</xdr:row>
      <xdr:rowOff>76200</xdr:rowOff>
    </xdr:from>
    <xdr:to>
      <xdr:col>88</xdr:col>
      <xdr:colOff>4381500</xdr:colOff>
      <xdr:row>46</xdr:row>
      <xdr:rowOff>2057400</xdr:rowOff>
    </xdr:to>
    <xdr:pic>
      <xdr:nvPicPr>
        <xdr:cNvPr id="49" name="78 Imagen">
          <a:extLst>
            <a:ext uri="{FF2B5EF4-FFF2-40B4-BE49-F238E27FC236}">
              <a16:creationId xmlns:a16="http://schemas.microsoft.com/office/drawing/2014/main" id="{98220E69-7855-48C7-9868-465995F34924}"/>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18671975" y="96012000"/>
          <a:ext cx="401955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361950</xdr:colOff>
      <xdr:row>18</xdr:row>
      <xdr:rowOff>95250</xdr:rowOff>
    </xdr:from>
    <xdr:to>
      <xdr:col>88</xdr:col>
      <xdr:colOff>4419600</xdr:colOff>
      <xdr:row>18</xdr:row>
      <xdr:rowOff>2505075</xdr:rowOff>
    </xdr:to>
    <xdr:pic>
      <xdr:nvPicPr>
        <xdr:cNvPr id="50" name="81 Imagen">
          <a:extLst>
            <a:ext uri="{FF2B5EF4-FFF2-40B4-BE49-F238E27FC236}">
              <a16:creationId xmlns:a16="http://schemas.microsoft.com/office/drawing/2014/main" id="{75C1E2A2-835F-458C-A44D-3B28AA68DE08}"/>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18671975" y="21545550"/>
          <a:ext cx="405765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371475</xdr:colOff>
      <xdr:row>19</xdr:row>
      <xdr:rowOff>142875</xdr:rowOff>
    </xdr:from>
    <xdr:to>
      <xdr:col>88</xdr:col>
      <xdr:colOff>4467225</xdr:colOff>
      <xdr:row>19</xdr:row>
      <xdr:rowOff>2543175</xdr:rowOff>
    </xdr:to>
    <xdr:pic>
      <xdr:nvPicPr>
        <xdr:cNvPr id="51" name="82 Imagen">
          <a:extLst>
            <a:ext uri="{FF2B5EF4-FFF2-40B4-BE49-F238E27FC236}">
              <a16:creationId xmlns:a16="http://schemas.microsoft.com/office/drawing/2014/main" id="{69CD481B-8C91-42AD-9002-716803DA01E2}"/>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18681500" y="24136350"/>
          <a:ext cx="409575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228600</xdr:colOff>
      <xdr:row>31</xdr:row>
      <xdr:rowOff>533400</xdr:rowOff>
    </xdr:from>
    <xdr:to>
      <xdr:col>88</xdr:col>
      <xdr:colOff>4676775</xdr:colOff>
      <xdr:row>31</xdr:row>
      <xdr:rowOff>3305175</xdr:rowOff>
    </xdr:to>
    <xdr:pic>
      <xdr:nvPicPr>
        <xdr:cNvPr id="52" name="83 Imagen">
          <a:extLst>
            <a:ext uri="{FF2B5EF4-FFF2-40B4-BE49-F238E27FC236}">
              <a16:creationId xmlns:a16="http://schemas.microsoft.com/office/drawing/2014/main" id="{B54F11FA-60BC-4AB6-93B9-C4636D982629}"/>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18538625" y="56416575"/>
          <a:ext cx="444817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381000</xdr:colOff>
      <xdr:row>32</xdr:row>
      <xdr:rowOff>228600</xdr:rowOff>
    </xdr:from>
    <xdr:to>
      <xdr:col>88</xdr:col>
      <xdr:colOff>4552950</xdr:colOff>
      <xdr:row>32</xdr:row>
      <xdr:rowOff>2600325</xdr:rowOff>
    </xdr:to>
    <xdr:pic>
      <xdr:nvPicPr>
        <xdr:cNvPr id="53" name="84 Imagen">
          <a:extLst>
            <a:ext uri="{FF2B5EF4-FFF2-40B4-BE49-F238E27FC236}">
              <a16:creationId xmlns:a16="http://schemas.microsoft.com/office/drawing/2014/main" id="{AB8BCD59-5728-4C0D-A0BE-EF76215EA61A}"/>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18691025" y="60093225"/>
          <a:ext cx="41719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190500</xdr:colOff>
      <xdr:row>33</xdr:row>
      <xdr:rowOff>152400</xdr:rowOff>
    </xdr:from>
    <xdr:to>
      <xdr:col>88</xdr:col>
      <xdr:colOff>4772025</xdr:colOff>
      <xdr:row>33</xdr:row>
      <xdr:rowOff>2914650</xdr:rowOff>
    </xdr:to>
    <xdr:pic>
      <xdr:nvPicPr>
        <xdr:cNvPr id="54" name="85 Imagen">
          <a:extLst>
            <a:ext uri="{FF2B5EF4-FFF2-40B4-BE49-F238E27FC236}">
              <a16:creationId xmlns:a16="http://schemas.microsoft.com/office/drawing/2014/main" id="{FA22A385-8171-4F3A-8D66-E3EEEA3CA5DA}"/>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18500525" y="62779275"/>
          <a:ext cx="4581525"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466725</xdr:colOff>
      <xdr:row>34</xdr:row>
      <xdr:rowOff>57150</xdr:rowOff>
    </xdr:from>
    <xdr:to>
      <xdr:col>88</xdr:col>
      <xdr:colOff>4581525</xdr:colOff>
      <xdr:row>34</xdr:row>
      <xdr:rowOff>2352675</xdr:rowOff>
    </xdr:to>
    <xdr:pic>
      <xdr:nvPicPr>
        <xdr:cNvPr id="55" name="86 Imagen">
          <a:extLst>
            <a:ext uri="{FF2B5EF4-FFF2-40B4-BE49-F238E27FC236}">
              <a16:creationId xmlns:a16="http://schemas.microsoft.com/office/drawing/2014/main" id="{6BBFDD30-6CD4-443F-8BA6-771529E1B44B}"/>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18776750" y="65865375"/>
          <a:ext cx="41148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180975</xdr:colOff>
      <xdr:row>35</xdr:row>
      <xdr:rowOff>219075</xdr:rowOff>
    </xdr:from>
    <xdr:to>
      <xdr:col>88</xdr:col>
      <xdr:colOff>4752975</xdr:colOff>
      <xdr:row>35</xdr:row>
      <xdr:rowOff>2162175</xdr:rowOff>
    </xdr:to>
    <xdr:pic>
      <xdr:nvPicPr>
        <xdr:cNvPr id="56" name="87 Imagen">
          <a:extLst>
            <a:ext uri="{FF2B5EF4-FFF2-40B4-BE49-F238E27FC236}">
              <a16:creationId xmlns:a16="http://schemas.microsoft.com/office/drawing/2014/main" id="{7DF104E0-083F-40CC-8DA2-942C39461962}"/>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18491000" y="68465700"/>
          <a:ext cx="45720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371475</xdr:colOff>
      <xdr:row>36</xdr:row>
      <xdr:rowOff>85725</xdr:rowOff>
    </xdr:from>
    <xdr:to>
      <xdr:col>88</xdr:col>
      <xdr:colOff>4591050</xdr:colOff>
      <xdr:row>36</xdr:row>
      <xdr:rowOff>2381250</xdr:rowOff>
    </xdr:to>
    <xdr:pic>
      <xdr:nvPicPr>
        <xdr:cNvPr id="57" name="88 Imagen">
          <a:extLst>
            <a:ext uri="{FF2B5EF4-FFF2-40B4-BE49-F238E27FC236}">
              <a16:creationId xmlns:a16="http://schemas.microsoft.com/office/drawing/2014/main" id="{2768E205-05C0-4C4F-ACE7-0AD0D611DE84}"/>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18681500" y="70646925"/>
          <a:ext cx="42195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323850</xdr:colOff>
      <xdr:row>37</xdr:row>
      <xdr:rowOff>133350</xdr:rowOff>
    </xdr:from>
    <xdr:to>
      <xdr:col>88</xdr:col>
      <xdr:colOff>4676775</xdr:colOff>
      <xdr:row>37</xdr:row>
      <xdr:rowOff>2305050</xdr:rowOff>
    </xdr:to>
    <xdr:pic>
      <xdr:nvPicPr>
        <xdr:cNvPr id="58" name="89 Imagen">
          <a:extLst>
            <a:ext uri="{FF2B5EF4-FFF2-40B4-BE49-F238E27FC236}">
              <a16:creationId xmlns:a16="http://schemas.microsoft.com/office/drawing/2014/main" id="{BE55C5B1-C040-4E25-A0F8-C75F91CFE92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18633875" y="73132950"/>
          <a:ext cx="4352925"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257175</xdr:colOff>
      <xdr:row>38</xdr:row>
      <xdr:rowOff>619125</xdr:rowOff>
    </xdr:from>
    <xdr:to>
      <xdr:col>88</xdr:col>
      <xdr:colOff>4591050</xdr:colOff>
      <xdr:row>38</xdr:row>
      <xdr:rowOff>3124200</xdr:rowOff>
    </xdr:to>
    <xdr:pic>
      <xdr:nvPicPr>
        <xdr:cNvPr id="59" name="90 Imagen">
          <a:extLst>
            <a:ext uri="{FF2B5EF4-FFF2-40B4-BE49-F238E27FC236}">
              <a16:creationId xmlns:a16="http://schemas.microsoft.com/office/drawing/2014/main" id="{AE800D57-54B8-4090-90CD-2F392F381B55}"/>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18567200" y="76295250"/>
          <a:ext cx="4333875"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323850</xdr:colOff>
      <xdr:row>97</xdr:row>
      <xdr:rowOff>123825</xdr:rowOff>
    </xdr:from>
    <xdr:to>
      <xdr:col>88</xdr:col>
      <xdr:colOff>4448175</xdr:colOff>
      <xdr:row>97</xdr:row>
      <xdr:rowOff>1866900</xdr:rowOff>
    </xdr:to>
    <xdr:pic>
      <xdr:nvPicPr>
        <xdr:cNvPr id="60" name="Imagen 1">
          <a:extLst>
            <a:ext uri="{FF2B5EF4-FFF2-40B4-BE49-F238E27FC236}">
              <a16:creationId xmlns:a16="http://schemas.microsoft.com/office/drawing/2014/main" id="{5E5C22FA-5D44-475E-AF27-FB37BB332D51}"/>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18633875" y="224970975"/>
          <a:ext cx="412432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409575</xdr:colOff>
      <xdr:row>21</xdr:row>
      <xdr:rowOff>276225</xdr:rowOff>
    </xdr:from>
    <xdr:to>
      <xdr:col>88</xdr:col>
      <xdr:colOff>4629150</xdr:colOff>
      <xdr:row>21</xdr:row>
      <xdr:rowOff>2924175</xdr:rowOff>
    </xdr:to>
    <xdr:pic>
      <xdr:nvPicPr>
        <xdr:cNvPr id="61" name="Imagen 35">
          <a:extLst>
            <a:ext uri="{FF2B5EF4-FFF2-40B4-BE49-F238E27FC236}">
              <a16:creationId xmlns:a16="http://schemas.microsoft.com/office/drawing/2014/main" id="{DEE72F55-E2A9-4FD6-AABF-CA3E566631EE}"/>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18719600" y="31803975"/>
          <a:ext cx="4219575" cy="264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200025</xdr:colOff>
      <xdr:row>51</xdr:row>
      <xdr:rowOff>57150</xdr:rowOff>
    </xdr:from>
    <xdr:to>
      <xdr:col>88</xdr:col>
      <xdr:colOff>4714875</xdr:colOff>
      <xdr:row>51</xdr:row>
      <xdr:rowOff>1905000</xdr:rowOff>
    </xdr:to>
    <xdr:pic>
      <xdr:nvPicPr>
        <xdr:cNvPr id="62" name="Imagen 51">
          <a:extLst>
            <a:ext uri="{FF2B5EF4-FFF2-40B4-BE49-F238E27FC236}">
              <a16:creationId xmlns:a16="http://schemas.microsoft.com/office/drawing/2014/main" id="{20EA3F36-DA34-4939-922F-F36102EF429B}"/>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18510050" y="106651425"/>
          <a:ext cx="451485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314325</xdr:colOff>
      <xdr:row>52</xdr:row>
      <xdr:rowOff>133350</xdr:rowOff>
    </xdr:from>
    <xdr:to>
      <xdr:col>88</xdr:col>
      <xdr:colOff>4438650</xdr:colOff>
      <xdr:row>52</xdr:row>
      <xdr:rowOff>2085975</xdr:rowOff>
    </xdr:to>
    <xdr:pic>
      <xdr:nvPicPr>
        <xdr:cNvPr id="63" name="Imagen 53">
          <a:extLst>
            <a:ext uri="{FF2B5EF4-FFF2-40B4-BE49-F238E27FC236}">
              <a16:creationId xmlns:a16="http://schemas.microsoft.com/office/drawing/2014/main" id="{E9DC867F-600C-45E8-BDF0-D99E89B36BE8}"/>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18624350" y="109023150"/>
          <a:ext cx="412432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123825</xdr:colOff>
      <xdr:row>55</xdr:row>
      <xdr:rowOff>152400</xdr:rowOff>
    </xdr:from>
    <xdr:to>
      <xdr:col>88</xdr:col>
      <xdr:colOff>4714875</xdr:colOff>
      <xdr:row>55</xdr:row>
      <xdr:rowOff>1962150</xdr:rowOff>
    </xdr:to>
    <xdr:pic>
      <xdr:nvPicPr>
        <xdr:cNvPr id="64" name="Imagen 55">
          <a:extLst>
            <a:ext uri="{FF2B5EF4-FFF2-40B4-BE49-F238E27FC236}">
              <a16:creationId xmlns:a16="http://schemas.microsoft.com/office/drawing/2014/main" id="{CC0E581D-CB2A-4DED-A766-6110F23559BE}"/>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18433850" y="117719475"/>
          <a:ext cx="459105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190500</xdr:colOff>
      <xdr:row>28</xdr:row>
      <xdr:rowOff>104775</xdr:rowOff>
    </xdr:from>
    <xdr:to>
      <xdr:col>88</xdr:col>
      <xdr:colOff>4600575</xdr:colOff>
      <xdr:row>28</xdr:row>
      <xdr:rowOff>1752600</xdr:rowOff>
    </xdr:to>
    <xdr:pic>
      <xdr:nvPicPr>
        <xdr:cNvPr id="65" name="Imagen 56">
          <a:extLst>
            <a:ext uri="{FF2B5EF4-FFF2-40B4-BE49-F238E27FC236}">
              <a16:creationId xmlns:a16="http://schemas.microsoft.com/office/drawing/2014/main" id="{36822762-6683-407A-93C3-B7FF08FE22A1}"/>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18500525" y="49015650"/>
          <a:ext cx="4410075"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200025</xdr:colOff>
      <xdr:row>29</xdr:row>
      <xdr:rowOff>142875</xdr:rowOff>
    </xdr:from>
    <xdr:to>
      <xdr:col>88</xdr:col>
      <xdr:colOff>4629150</xdr:colOff>
      <xdr:row>29</xdr:row>
      <xdr:rowOff>2924175</xdr:rowOff>
    </xdr:to>
    <xdr:pic>
      <xdr:nvPicPr>
        <xdr:cNvPr id="66" name="Imagen 58">
          <a:extLst>
            <a:ext uri="{FF2B5EF4-FFF2-40B4-BE49-F238E27FC236}">
              <a16:creationId xmlns:a16="http://schemas.microsoft.com/office/drawing/2014/main" id="{C5CFDCF1-8BA0-43D0-859D-09BBEA685331}"/>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18510050" y="50882550"/>
          <a:ext cx="4429125"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485775</xdr:colOff>
      <xdr:row>57</xdr:row>
      <xdr:rowOff>95250</xdr:rowOff>
    </xdr:from>
    <xdr:to>
      <xdr:col>88</xdr:col>
      <xdr:colOff>4400550</xdr:colOff>
      <xdr:row>57</xdr:row>
      <xdr:rowOff>1952625</xdr:rowOff>
    </xdr:to>
    <xdr:pic>
      <xdr:nvPicPr>
        <xdr:cNvPr id="67" name="Imagen 59">
          <a:extLst>
            <a:ext uri="{FF2B5EF4-FFF2-40B4-BE49-F238E27FC236}">
              <a16:creationId xmlns:a16="http://schemas.microsoft.com/office/drawing/2014/main" id="{5AC18548-9383-44C5-A105-218A35FB327B}"/>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18795800" y="121920000"/>
          <a:ext cx="391477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180975</xdr:colOff>
      <xdr:row>16</xdr:row>
      <xdr:rowOff>104775</xdr:rowOff>
    </xdr:from>
    <xdr:to>
      <xdr:col>88</xdr:col>
      <xdr:colOff>4638675</xdr:colOff>
      <xdr:row>16</xdr:row>
      <xdr:rowOff>2009775</xdr:rowOff>
    </xdr:to>
    <xdr:pic>
      <xdr:nvPicPr>
        <xdr:cNvPr id="68" name="Imagen 61">
          <a:extLst>
            <a:ext uri="{FF2B5EF4-FFF2-40B4-BE49-F238E27FC236}">
              <a16:creationId xmlns:a16="http://schemas.microsoft.com/office/drawing/2014/main" id="{55DF1146-4572-4FD4-B8CB-5462AA8EF2A7}"/>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18491000" y="17783175"/>
          <a:ext cx="445770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142875</xdr:colOff>
      <xdr:row>49</xdr:row>
      <xdr:rowOff>95250</xdr:rowOff>
    </xdr:from>
    <xdr:to>
      <xdr:col>88</xdr:col>
      <xdr:colOff>4648200</xdr:colOff>
      <xdr:row>49</xdr:row>
      <xdr:rowOff>1981200</xdr:rowOff>
    </xdr:to>
    <xdr:pic>
      <xdr:nvPicPr>
        <xdr:cNvPr id="69" name="Imagen 4">
          <a:extLst>
            <a:ext uri="{FF2B5EF4-FFF2-40B4-BE49-F238E27FC236}">
              <a16:creationId xmlns:a16="http://schemas.microsoft.com/office/drawing/2014/main" id="{75D09DD9-BBBF-498C-9B2F-87ADD1D842F5}"/>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18452900" y="102384225"/>
          <a:ext cx="450532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66675</xdr:colOff>
      <xdr:row>93</xdr:row>
      <xdr:rowOff>95250</xdr:rowOff>
    </xdr:from>
    <xdr:to>
      <xdr:col>88</xdr:col>
      <xdr:colOff>4705350</xdr:colOff>
      <xdr:row>93</xdr:row>
      <xdr:rowOff>2133600</xdr:rowOff>
    </xdr:to>
    <xdr:pic>
      <xdr:nvPicPr>
        <xdr:cNvPr id="70" name="Imagen 4">
          <a:extLst>
            <a:ext uri="{FF2B5EF4-FFF2-40B4-BE49-F238E27FC236}">
              <a16:creationId xmlns:a16="http://schemas.microsoft.com/office/drawing/2014/main" id="{22A1A4BE-FD57-4436-B2B9-169AF34FD4AD}"/>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18376700" y="211855050"/>
          <a:ext cx="46386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142875</xdr:colOff>
      <xdr:row>96</xdr:row>
      <xdr:rowOff>514350</xdr:rowOff>
    </xdr:from>
    <xdr:to>
      <xdr:col>88</xdr:col>
      <xdr:colOff>4695825</xdr:colOff>
      <xdr:row>96</xdr:row>
      <xdr:rowOff>3343275</xdr:rowOff>
    </xdr:to>
    <xdr:pic>
      <xdr:nvPicPr>
        <xdr:cNvPr id="71" name="Imagen 11">
          <a:extLst>
            <a:ext uri="{FF2B5EF4-FFF2-40B4-BE49-F238E27FC236}">
              <a16:creationId xmlns:a16="http://schemas.microsoft.com/office/drawing/2014/main" id="{7C0120D8-C2A0-475E-8FA6-6887BEECC6A1}"/>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18452900" y="221399100"/>
          <a:ext cx="4552950" cy="2828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200025</xdr:colOff>
      <xdr:row>95</xdr:row>
      <xdr:rowOff>590550</xdr:rowOff>
    </xdr:from>
    <xdr:to>
      <xdr:col>88</xdr:col>
      <xdr:colOff>4733925</xdr:colOff>
      <xdr:row>95</xdr:row>
      <xdr:rowOff>3562350</xdr:rowOff>
    </xdr:to>
    <xdr:pic>
      <xdr:nvPicPr>
        <xdr:cNvPr id="72" name="41 Imagen">
          <a:extLst>
            <a:ext uri="{FF2B5EF4-FFF2-40B4-BE49-F238E27FC236}">
              <a16:creationId xmlns:a16="http://schemas.microsoft.com/office/drawing/2014/main" id="{41DFEBA7-BEAE-48E2-9A65-176871AA8FC1}"/>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18510050" y="217055700"/>
          <a:ext cx="45339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342900</xdr:colOff>
      <xdr:row>84</xdr:row>
      <xdr:rowOff>352425</xdr:rowOff>
    </xdr:from>
    <xdr:to>
      <xdr:col>88</xdr:col>
      <xdr:colOff>4629150</xdr:colOff>
      <xdr:row>84</xdr:row>
      <xdr:rowOff>3190875</xdr:rowOff>
    </xdr:to>
    <xdr:pic>
      <xdr:nvPicPr>
        <xdr:cNvPr id="73" name="Imagen 1">
          <a:extLst>
            <a:ext uri="{FF2B5EF4-FFF2-40B4-BE49-F238E27FC236}">
              <a16:creationId xmlns:a16="http://schemas.microsoft.com/office/drawing/2014/main" id="{3E3480C9-8840-435F-BC8F-A0F0805FD86A}"/>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18652925" y="187194825"/>
          <a:ext cx="428625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295275</xdr:colOff>
      <xdr:row>47</xdr:row>
      <xdr:rowOff>47625</xdr:rowOff>
    </xdr:from>
    <xdr:to>
      <xdr:col>89</xdr:col>
      <xdr:colOff>0</xdr:colOff>
      <xdr:row>47</xdr:row>
      <xdr:rowOff>2409825</xdr:rowOff>
    </xdr:to>
    <xdr:pic>
      <xdr:nvPicPr>
        <xdr:cNvPr id="74" name="1 Imagen">
          <a:extLst>
            <a:ext uri="{FF2B5EF4-FFF2-40B4-BE49-F238E27FC236}">
              <a16:creationId xmlns:a16="http://schemas.microsoft.com/office/drawing/2014/main" id="{54905CA0-6616-4000-91C7-B09605912476}"/>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18605300" y="98097975"/>
          <a:ext cx="453390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27214</xdr:colOff>
      <xdr:row>1</xdr:row>
      <xdr:rowOff>27214</xdr:rowOff>
    </xdr:from>
    <xdr:to>
      <xdr:col>1</xdr:col>
      <xdr:colOff>916214</xdr:colOff>
      <xdr:row>2</xdr:row>
      <xdr:rowOff>15875</xdr:rowOff>
    </xdr:to>
    <xdr:sp macro="" textlink="">
      <xdr:nvSpPr>
        <xdr:cNvPr id="75" name="Rectángulo: esquinas redondeadas 74">
          <a:hlinkClick xmlns:r="http://schemas.openxmlformats.org/officeDocument/2006/relationships" r:id="rId69"/>
          <a:extLst>
            <a:ext uri="{FF2B5EF4-FFF2-40B4-BE49-F238E27FC236}">
              <a16:creationId xmlns:a16="http://schemas.microsoft.com/office/drawing/2014/main" id="{2F355D42-DE06-4DE9-9B34-5B0865CCC0E7}"/>
            </a:ext>
          </a:extLst>
        </xdr:cNvPr>
        <xdr:cNvSpPr/>
      </xdr:nvSpPr>
      <xdr:spPr>
        <a:xfrm>
          <a:off x="149678" y="81643"/>
          <a:ext cx="889000" cy="3968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457200</xdr:colOff>
      <xdr:row>1</xdr:row>
      <xdr:rowOff>110219</xdr:rowOff>
    </xdr:from>
    <xdr:to>
      <xdr:col>1</xdr:col>
      <xdr:colOff>2558142</xdr:colOff>
      <xdr:row>4</xdr:row>
      <xdr:rowOff>293806</xdr:rowOff>
    </xdr:to>
    <xdr:pic>
      <xdr:nvPicPr>
        <xdr:cNvPr id="2" name="Picture 1" descr="escudo-alc">
          <a:extLst>
            <a:ext uri="{FF2B5EF4-FFF2-40B4-BE49-F238E27FC236}">
              <a16:creationId xmlns:a16="http://schemas.microsoft.com/office/drawing/2014/main" id="{27C5F74A-A73E-4F2E-85D8-000EA5E2C2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615044"/>
          <a:ext cx="2100942" cy="1212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40821</xdr:rowOff>
    </xdr:from>
    <xdr:to>
      <xdr:col>1</xdr:col>
      <xdr:colOff>762000</xdr:colOff>
      <xdr:row>0</xdr:row>
      <xdr:rowOff>449035</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4FDAB672-1926-4CFE-9CD7-6CB711D3EB8A}"/>
            </a:ext>
          </a:extLst>
        </xdr:cNvPr>
        <xdr:cNvSpPr/>
      </xdr:nvSpPr>
      <xdr:spPr>
        <a:xfrm>
          <a:off x="435429" y="40821"/>
          <a:ext cx="762000" cy="408214"/>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200" b="1">
              <a:solidFill>
                <a:srgbClr val="6A310A"/>
              </a:solidFill>
            </a:rPr>
            <a:t>MENÚ</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202405</xdr:colOff>
      <xdr:row>0</xdr:row>
      <xdr:rowOff>54767</xdr:rowOff>
    </xdr:from>
    <xdr:to>
      <xdr:col>1</xdr:col>
      <xdr:colOff>857249</xdr:colOff>
      <xdr:row>0</xdr:row>
      <xdr:rowOff>376236</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6FA27835-42F9-417F-BE58-7E31F62A0585}"/>
            </a:ext>
          </a:extLst>
        </xdr:cNvPr>
        <xdr:cNvSpPr/>
      </xdr:nvSpPr>
      <xdr:spPr>
        <a:xfrm>
          <a:off x="554830" y="54767"/>
          <a:ext cx="654844" cy="32146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r>
            <a:rPr lang="en-US" sz="1100" b="1">
              <a:solidFill>
                <a:srgbClr val="6A310A"/>
              </a:solidFill>
              <a:latin typeface="+mn-lt"/>
              <a:ea typeface="+mn-lt"/>
              <a:cs typeface="+mn-lt"/>
            </a:rPr>
            <a:t>MENÚ</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297754</xdr:colOff>
      <xdr:row>0</xdr:row>
      <xdr:rowOff>118409</xdr:rowOff>
    </xdr:from>
    <xdr:to>
      <xdr:col>1</xdr:col>
      <xdr:colOff>828539</xdr:colOff>
      <xdr:row>3</xdr:row>
      <xdr:rowOff>175559</xdr:rowOff>
    </xdr:to>
    <xdr:pic>
      <xdr:nvPicPr>
        <xdr:cNvPr id="2" name="Picture 1" descr="escudo-alc">
          <a:extLst>
            <a:ext uri="{FF2B5EF4-FFF2-40B4-BE49-F238E27FC236}">
              <a16:creationId xmlns:a16="http://schemas.microsoft.com/office/drawing/2014/main" id="{9361D1A6-0424-4B4E-9701-5B9DE38664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754" y="118409"/>
          <a:ext cx="154996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889000</xdr:colOff>
      <xdr:row>62</xdr:row>
      <xdr:rowOff>396875</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19FE6C5E-D633-408F-B7B1-085C77A66BD6}"/>
            </a:ext>
          </a:extLst>
        </xdr:cNvPr>
        <xdr:cNvSpPr/>
      </xdr:nvSpPr>
      <xdr:spPr>
        <a:xfrm>
          <a:off x="0" y="127682625"/>
          <a:ext cx="889000" cy="3968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twoCellAnchor>
    <xdr:from>
      <xdr:col>0</xdr:col>
      <xdr:colOff>23813</xdr:colOff>
      <xdr:row>6</xdr:row>
      <xdr:rowOff>142875</xdr:rowOff>
    </xdr:from>
    <xdr:to>
      <xdr:col>0</xdr:col>
      <xdr:colOff>912813</xdr:colOff>
      <xdr:row>8</xdr:row>
      <xdr:rowOff>39687</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DEB96FFF-052D-4032-AFBF-9FB21D38FA33}"/>
            </a:ext>
          </a:extLst>
        </xdr:cNvPr>
        <xdr:cNvSpPr/>
      </xdr:nvSpPr>
      <xdr:spPr>
        <a:xfrm>
          <a:off x="23813" y="1524000"/>
          <a:ext cx="889000" cy="3968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yguerreroh_sdis_gov_co/Documents/Consolidados/Formatos/2020_spi_Consolidado_v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vviracacha/Desktop/SEGUIMIENTO%20A%20PROYECTOS%20SPI%20-%20OCT5%20DE%2020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vviracacha\Desktop\SEGUIMIENTO%20A%20PROYECTOS%20SPI%20-%20OCT5%20DE%2020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vviracacha/Downloads/SPI%20-%20Indicadores%20de%20gesti&#243;n%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vviracacha\Downloads\SPI%20-%20Indicadores%20de%20gesti&#243;n%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Info\descargas\Indicadores%20de%20gesti&#243;n_GD_Marzo_OK.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Info\descargas\20220419_indicadores_ga_gc_ivc_7744_ene_mar_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lauri\Downloads\20220331_mapa_riesgos_gestion_consolidado_1monitore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Viviana%20Mendoza\Downloads\20-04-2022%20CE_riesgos_gestion_1er%20timestre%20202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Viviana%20Mendoza\Downloads\20220419_riesgos_gestion_ti_1monitore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Viviana%20Mendoza\Downloads\20220412%20reporte%20primer%20trimestre%20mapa_riesgos_plan%20GC_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OneDrive%20-%20sdis.gov.co/SDIS%202020/7756%20LGBT/SPI/ABRIL/SPI%20Abril%20775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Viviana%20Mendoza\Downloads\20220408_mapa_riesgos_gestion_gp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Viviana%20Mendoza\Downloads\20220408_riesgos_gestion_dis_I_monitoreo_2022%20(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SDIS\Contrato%2010417-2021\03_Riesgos\06_Abril\20220331_riesgos_pss_v0_1monitore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Viviana%20Mendoza\Downloads\20220407_riesgos_gestion_atc_I_monitoreo_2022%20(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Viviana%20Mendoza\Downloads\20-04-2022%20TH_riesgos_gestion_1er%20timestre%20202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Viviana%20Mendoza\Downloads\20220331_riesgos_gestion_smt_v0_1monitoreo.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Viviana%20Mendoza\Downloads\20220331_riesgos_gestion_gec_v0_1monitoreo.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Viviana%20Mendoza\Downloads\20220408_riesgos_gestion_gf_I_monitoreo_2022%20(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Viviana%20Mendoza\Downloads\20220421_mapa_riesgos_gestion_gif.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Viviana%20Mendoza\Downloads\20220422%20Riesgos_GA_2022_I_Trimest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guerreroh/OneDrive%20-%20sdis.gov.co/Power%20B.I/2019%20Plan%20de%20acci&#243;n%20consolidado%20SDIS/Formato%20Plan%20de%20Acci&#243;n%202019_Consolidado%20TERRI.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SDIS\Contrato%2010417-2021\03_Riesgos\06_Abril\20220331_riesgos_gd_v0_1monitoreo_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USUARIO\Downloads\20211224_for_sg_013_v2_mapa_riesgos_pla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Viviana%20Mendoza\Downloads\18-04-2022%20GJ_riesgos_gestion_1er%20timestre%20202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Viviana%20Mendoza\Downloads\090422_mapa_riesgos_gestion_ac%20(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Viviana%20Mendoza\Downloads\20220412_riesgos_ivc_v0_2022_ITRIMESTRE%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auri\Downloads\20220421_insumos_paii_I_trim_indicadores_gestion%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auri/Downloads/20220128_indicadores_de_gestion_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opia%20de%20Propuesta%20Formato%20SPI%20Versi&#243;n%20Ajustada%20ECP%2021-02-2018(35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Copia%20de%20Propuesta%20Formato%20SPI%20Versi&#243;n%20Ajustada%20ECP%2021-02-2018(35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ade63\Users\Documents%20and%20Settings\abarrera\Mis%20documentos\DT%202014\753\Terri%20por%20cdc%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de63\Users\Documents%20and%20Settings\abarrera\Mis%20documentos\DT%202014\753\Terri%20por%20cdc%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Hoja1"/>
      <sheetName val="Listas desplegables"/>
    </sheetNames>
    <sheetDataSet>
      <sheetData sheetId="0"/>
      <sheetData sheetId="1">
        <row r="6">
          <cell r="A6" t="str">
            <v>Semestre 1</v>
          </cell>
          <cell r="B6" t="e">
            <v>#REF!</v>
          </cell>
          <cell r="C6" t="e">
            <v>#REF!</v>
          </cell>
        </row>
        <row r="7">
          <cell r="A7" t="str">
            <v>Semestre 2</v>
          </cell>
          <cell r="B7" t="e">
            <v>#REF!</v>
          </cell>
          <cell r="C7" t="e">
            <v>#REF!</v>
          </cell>
        </row>
        <row r="8">
          <cell r="A8" t="str">
            <v>Vigencia</v>
          </cell>
          <cell r="B8" t="e">
            <v>#REF!</v>
          </cell>
          <cell r="C8">
            <v>1</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Hoja1 (5)"/>
      <sheetName val="Hoja1 (2)"/>
      <sheetName val="Hoja1 (3)"/>
      <sheetName val="Hoja1 (4)"/>
      <sheetName val="Hoja1"/>
      <sheetName val="Listas desplegables"/>
    </sheetNames>
    <sheetDataSet>
      <sheetData sheetId="0"/>
      <sheetData sheetId="1">
        <row r="102">
          <cell r="D102" t="str">
            <v>Cumplimiento</v>
          </cell>
        </row>
        <row r="103">
          <cell r="C103" t="str">
            <v>Feb</v>
          </cell>
          <cell r="D103">
            <v>0.96713615023474175</v>
          </cell>
        </row>
        <row r="104">
          <cell r="C104" t="str">
            <v>Mar</v>
          </cell>
          <cell r="D104">
            <v>0</v>
          </cell>
        </row>
        <row r="105">
          <cell r="C105" t="str">
            <v>Abr</v>
          </cell>
          <cell r="D105" t="e">
            <v>#DIV/0!</v>
          </cell>
        </row>
        <row r="106">
          <cell r="C106" t="str">
            <v>May</v>
          </cell>
          <cell r="D106" t="e">
            <v>#DIV/0!</v>
          </cell>
        </row>
        <row r="107">
          <cell r="C107" t="str">
            <v>Jun</v>
          </cell>
          <cell r="D107" t="e">
            <v>#DIV/0!</v>
          </cell>
        </row>
        <row r="108">
          <cell r="C108" t="str">
            <v>Jul</v>
          </cell>
          <cell r="D108" t="e">
            <v>#DIV/0!</v>
          </cell>
        </row>
        <row r="109">
          <cell r="C109" t="str">
            <v>Ago</v>
          </cell>
          <cell r="D109" t="e">
            <v>#DIV/0!</v>
          </cell>
        </row>
        <row r="110">
          <cell r="C110" t="str">
            <v>Sep</v>
          </cell>
          <cell r="D110" t="e">
            <v>#DIV/0!</v>
          </cell>
        </row>
        <row r="111">
          <cell r="C111" t="str">
            <v>Oct</v>
          </cell>
          <cell r="D111" t="e">
            <v>#DIV/0!</v>
          </cell>
        </row>
        <row r="112">
          <cell r="C112" t="str">
            <v>Nov</v>
          </cell>
          <cell r="D112" t="e">
            <v>#DIV/0!</v>
          </cell>
        </row>
        <row r="113">
          <cell r="C113" t="str">
            <v>Vigencia</v>
          </cell>
          <cell r="D113">
            <v>1.0745957224830465</v>
          </cell>
        </row>
      </sheetData>
      <sheetData sheetId="2">
        <row r="5">
          <cell r="D5" t="str">
            <v>Cumplimiento</v>
          </cell>
        </row>
        <row r="6">
          <cell r="C6" t="str">
            <v>Trimestre 1</v>
          </cell>
          <cell r="D6">
            <v>1</v>
          </cell>
        </row>
        <row r="7">
          <cell r="C7" t="str">
            <v>Trimestre 2</v>
          </cell>
          <cell r="D7" t="e">
            <v>#DIV/0!</v>
          </cell>
        </row>
        <row r="8">
          <cell r="C8" t="str">
            <v>Trimestre 3</v>
          </cell>
          <cell r="D8" t="e">
            <v>#DIV/0!</v>
          </cell>
        </row>
        <row r="9">
          <cell r="C9" t="str">
            <v>Trimestre 4</v>
          </cell>
          <cell r="D9" t="e">
            <v>#DIV/0!</v>
          </cell>
        </row>
        <row r="10">
          <cell r="C10" t="str">
            <v>Vigencia</v>
          </cell>
          <cell r="D10">
            <v>1</v>
          </cell>
        </row>
      </sheetData>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Hoja1"/>
      <sheetName val="2. Anexos"/>
    </sheetNames>
    <sheetDataSet>
      <sheetData sheetId="0" refreshError="1"/>
      <sheetData sheetId="1" refreshError="1"/>
      <sheetData sheetId="2">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Gral"/>
      <sheetName val="Listas"/>
      <sheetName val="homologación conceptos"/>
      <sheetName val="Cuadro Control"/>
      <sheetName val="Cadena de Valor"/>
      <sheetName val="Informes SEVEN"/>
      <sheetName val="Proyecto"/>
      <sheetName val="Objetivos"/>
      <sheetName val="Metas PDD"/>
      <sheetName val="Metas proyecto"/>
      <sheetName val="Productos MGA"/>
      <sheetName val="Actividades"/>
      <sheetName val="Proyectos"/>
      <sheetName val="Tareas"/>
      <sheetName val="Soportes"/>
      <sheetName val="Territorialización y Población"/>
      <sheetName val="Directorio UndOpe"/>
      <sheetName val="Glosario"/>
      <sheetName val="Instruccione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PROGRAMACIÓN CUATRIENIO"/>
      <sheetName val="2. SEGUIMIENTO PRESUPUESTAL"/>
      <sheetName val="2. PROG CONCEPTO DE GASTO "/>
      <sheetName val="4. RESUMEN EJECUTIVO"/>
      <sheetName val="3. TERRITORIALIZACIÓN"/>
      <sheetName val="Hoja5"/>
      <sheetName val="3. TERRITORIALIZACIÓN (2)"/>
      <sheetName val="TERRITORIALIZACIÓN 2019"/>
      <sheetName val="4. ACTIVIDADES - TAREAS VIG"/>
      <sheetName val="5. INDICADORES GESTION"/>
      <sheetName val="5A. Unidades Operativas"/>
      <sheetName val="8. METAS PDD"/>
      <sheetName val="9. RECURSO HUMANO"/>
      <sheetName val="Listas"/>
      <sheetName val="Tabla_PowerBI"/>
      <sheetName val="GLOSARIO"/>
      <sheetName val="INSTRUCCIÓN DE DILIGENCI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2022"/>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 val="Resumen"/>
      <sheetName val="Gráfica"/>
    </sheetNames>
    <sheetDataSet>
      <sheetData sheetId="0"/>
      <sheetData sheetId="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6"/>
      <sheetName val="FECHA TERMINACION SERVICIOS "/>
      <sheetName val="AMPLIACION DE COBERTURA "/>
      <sheetName val="CONJUNTAS "/>
      <sheetName val="TRANSVESALES "/>
      <sheetName val="TERRITORIALIZACION "/>
      <sheetName val="CRONOGRAMA "/>
      <sheetName val="TALENTO HUMANO"/>
      <sheetName val="CRITERIOS TERRI"/>
      <sheetName val="Listas desplegabl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 TERMINACION SERVICIOS "/>
      <sheetName val="AMPLIACION DE COBERTURA "/>
      <sheetName val="CONJUNTAS "/>
      <sheetName val="TRANSVESALES "/>
      <sheetName val="TERRITORIALIZACION "/>
      <sheetName val="CRONOGRAMA "/>
      <sheetName val="TALENTO HUMANO"/>
      <sheetName val="CRITERIOS TERRI"/>
      <sheetName val="Hoja6"/>
      <sheetName val="Listas desplegabl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Diana Mora" id="{C3949893-295C-4FB3-A8DC-422B12B801DB}" userId="a7e41af9e8b67aab"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683956C-6FB4-40E2-8C09-4AD4AE21714E}" name="Tabla4" displayName="Tabla4" ref="B14:AQ183" totalsRowShown="0" headerRowDxfId="273" dataDxfId="272" tableBorderDxfId="271">
  <autoFilter ref="B14:AQ183" xr:uid="{3683956C-6FB4-40E2-8C09-4AD4AE21714E}">
    <filterColumn colId="22">
      <filters>
        <filter val="- Herramienta de registro y seguimiento de acciones de mejora_x000a_- Soportes que den cuenta de las actividades ejecutadas"/>
        <filter val="- Plan Formulado_x000a_ - Cronograma de actividades con fechas programadas_x000a_- Soportes que den cuenta de las actividades ejecutadas"/>
        <filter val="_x000a_Informe de implementación del sistema de gestión"/>
        <filter val="1 acta por mes (enero ,febrero, marzo)"/>
        <filter val="Actas de asistencia técnica para el seguimiento a la implementación de la PPDFHC, la PPA y los compromisos adquiridos respecto a otras políticas públicas"/>
        <filter val="Actas de las mesas de trabajo para la formulación, modificación y/o ajustes de los Instrumentos Únicos de Verificación –IUV."/>
        <filter val="Actas de pruebas representativas realizadas"/>
        <filter val="Actas de reunión y Matriz de registro de articulaciones"/>
        <filter val="Actas de reunión y/o listados de asistencia de las jornadas de sensibilización, en el período a reportar."/>
        <filter val="Actas de reuniones de socialización con los actores externos"/>
        <filter val="Actas de seguimiento a la asistencia técnica para la implementación de los lineamientos correspondientes a las modalidades de servicio"/>
        <filter val="Actas de seguimiento y gestión de las alertas tempranas recibidas en los servicios logísticos"/>
        <filter val="Actas de sesiones de política pública de infancia y adolescencia de acuerdo con la periodicidad establecida normativamente:  1 CODIA, 2 COLIAS y 1 NODO CODIA"/>
        <filter val="Actas del CODFHC y del CODA"/>
        <filter val="Actas elaboradas de acuerdo con las sesiones realizadas"/>
        <filter val="Avances del documento de sistematización acuerdo con la programación"/>
        <filter val="Base de datos DATASET_NCS, DATAMART-Sistema para el Registro de Beneficiarios -SIRBE"/>
        <filter val="Base de datos de predios actualizada"/>
        <filter val="Certificiones de conciliación judicial y extrajudicial en el periodo"/>
        <filter val="Correos electrónicos de envío con las cartas de gestión y alertas por proceso, correspondientes al cuarto trimestre 2021"/>
        <filter val="Diseño de la herramienta &quot;Repositorio de respuestas y requerimientos&quot;"/>
        <filter val="Documento de resultados de la implementación del Diseño metodológico para la reformulación de la Política Pública de Infancia y Adolescencia"/>
        <filter val="Documento del Plan de Nutrición y Abastecimiento"/>
        <filter val="Informe de actividades realizadas por el areá financiera."/>
        <filter val="Informe de actividades realizadas por el area juridica."/>
        <filter val="Informe de gestión datos tomados de la base de datos general de la OAD, donde refleja el estado, instruccion y cantidad de procesos vigentes en la Dependencia"/>
        <filter val="Informe de Gestión de avance de la implementación de los productos del plan de acción de la política pública de juventud"/>
        <filter val="Informe de gestión de la herramienta Aranda web para la atención de requerimientos en los servicios logísticos"/>
        <filter val="Informe de gestión SIAC publicado-cuarto trimestre 2021"/>
        <filter val="Informe de implementacion del Plan de Tratamiento de Riesgo de Seguridad Digital"/>
        <filter val="Informe de seguimiento a la implementacion delPlan Estratégico de Tecnologías de la Información"/>
        <filter val="Informe ejecutivo de conceptos de Gestión Predial e infraestructura"/>
        <filter val="informes de seguimiento (uno por cada política Mujer y Equidad de Género, de Atención a Víctimas del Conflicto Armado Interno, de Actividades Sexuales Pagas."/>
        <filter val="informes de seguimiento correspondientes al primer trimestre mes vencido"/>
        <filter val="Informes ejecutivos sobre el avance del proceso de implementación de la Estrategia de territorios cuidadores."/>
        <filter val="Informes ejecutivos sobre el avance del proceso de implementación del modelo itinerante para la atención de población en flujos migratorios mixtos."/>
        <filter val="Memorandos de envio con las cartas de alerta y recomendaciones a los proyectos de inversion, del cuarto trimestre 2021"/>
        <filter val="Plan de Comunicaciones elaborado_x000a_Seguimiento trimestral al cumplimiento del Plan de Comunicaciones"/>
        <filter val="Publicación del Plan Anual de Adquisiciones en el SECOP"/>
        <filter val="Registro de ejecución del total de las actividades programadas para el trimestre con soportes."/>
        <filter val="reporte con las acciones realizadas para la gestión de los casos creados en la Mesa de Servicio Tecnológica corte primer trimestre 2022"/>
        <filter val="Reporte con las respuestas emitidas por la entidad a solicitudes realizadas por víctimas del conflicto armado y alertas de la defensoría del pueblo durante el primer trimestre 2022"/>
        <filter val="Reporte de atencion a las solicitudes de acompañamiento a las dependencias en la formulación de planes de mejoramiento"/>
        <filter val="Reporte de oportunidad en la atencion de solicitudes de información del sistema de información misional corte 15 de marzo"/>
        <filter val="reporte de seguimiento a la implementacion del Plan de Preservación Digital corte primer trimestre 2022"/>
        <filter val="reporte de seguimiento a la implementacion del Plan de Seguridad y Privacidad de la Información corte primer trimestre 2022"/>
        <filter val="Reporte de seguimiento al avance del Plan Anticorrupcion y de Atencion al Ciudadano corte diciembre 2021."/>
        <filter val="Reporte de seguimiento al avance del Plan de ajuste y sostenibilidad MIPG 2021 corte cuarto trimestre 2021."/>
        <filter val="Reporte de seguimiento al avance del Plan de Participación Ciudadana corte cuarto trimestre 2021."/>
        <filter val="Reporte de seguimiento de las acciones de mejora a cargo de la DADE y sus subdirecciones tecnicas, con sus respectivas evidencias"/>
        <filter val="Reporte trimestral de las minutas actualizadas_x000a_Minutas de servicio de apoyo alimentario actualizadas."/>
        <filter val="Reporte trimestral de valoración de casos referenciados por la Secretaría de Salud y valorados por SDIS"/>
        <filter val="Reportes de seguimiento a la implementacion de los proyectos de inversion corte diciembre 2021 y febrero 2022"/>
        <filter val="reportes mensuales de disponibilidad de la infraestructura tecnológica, sistemas de información y servicios conexos a primer trimestre 2022"/>
        <filter val="Reportes mensuales de personas en listados de priorización por servicio, modalidad o estrategia"/>
        <filter val="Reportes mensuales de seguimiento al Plan Anual de Adquisiciones en el aplicativo ERP SEVEN primer trimestre 2022"/>
        <filter val="Reportes SPI del trimestre"/>
        <filter val="Respuesta a las tutelas contestadas en el periodo"/>
        <filter val="Respuesta y/o traslado de las denuncias en el periodo"/>
        <filter val="Seguimiento Plan de Ajuste MIPG del Trimestre - Carpeta de evidencias del Plan"/>
        <filter val="Un reporte de avance de la realización de las actividades de divulgación de la información definidas para la vigencia en le marco de la política de comunicaciones correspondientes al primer trimestre"/>
      </filters>
    </filterColumn>
  </autoFilter>
  <tableColumns count="42">
    <tableColumn id="1" xr3:uid="{312A1359-7820-4F7C-A819-1D7B9BB1399C}" name="Meta plan de desarrollo" dataDxfId="270"/>
    <tableColumn id="2" xr3:uid="{FFF2E13A-38F8-44A0-BC33-238F24EC3DFE}" name="Objetivo estratégico sectorial" dataDxfId="269"/>
    <tableColumn id="3" xr3:uid="{8885BE81-2FA0-47B0-9F12-54B5989F0666}" name="Meta sectorial" dataDxfId="268"/>
    <tableColumn id="4" xr3:uid="{88E7065E-1C97-47E1-873A-499D6C0EF78D}" name="Objetivo estratégico 2020-2024" dataDxfId="267"/>
    <tableColumn id="5" xr3:uid="{12468CA9-AC8C-48A5-8ADE-1E5DE3BFD4A8}" name="Metas 2020-2024" dataDxfId="266"/>
    <tableColumn id="6" xr3:uid="{B0F6582D-0322-4A35-8674-659E543D1E47}" name="Política o componente MIPG" dataDxfId="265"/>
    <tableColumn id="7" xr3:uid="{AB5313F1-2B12-47FD-A843-24FC3EEAF92A}" name="Proceso relacionado" dataDxfId="264"/>
    <tableColumn id="8" xr3:uid="{68077FCC-410F-4137-8331-67FDBC04E1AB}" name="Fuente de financiación " dataDxfId="263"/>
    <tableColumn id="9" xr3:uid="{284E8DDF-A00B-4A5F-ACB7-7DC65904C952}" name="Proyecto de inversión" dataDxfId="262"/>
    <tableColumn id="10" xr3:uid="{36E742FE-9C0D-4FCA-A9CB-6D7306AE63C9}" name="Meta proyecto de inversión " dataDxfId="261"/>
    <tableColumn id="11" xr3:uid="{331AAB94-D4F5-4364-8EAB-F158997AF829}" name="Plan asociado" dataDxfId="260"/>
    <tableColumn id="12" xr3:uid="{48522063-86D5-47D0-BADA-49ACE066B188}" name="Plan de acción política pública asociada" dataDxfId="259"/>
    <tableColumn id="13" xr3:uid="{A725A9B1-398D-4863-9F6C-CAFD17F18BFD}" name="Número de Actividad / Acción" dataDxfId="258"/>
    <tableColumn id="14" xr3:uid="{55F4F3A7-B311-4793-BAB5-9D0F56C88CE6}" name="Actividades / Acciones" dataDxfId="257"/>
    <tableColumn id="15" xr3:uid="{3865449B-EF00-4612-B4D4-BB357297C466}" name="Meta Actividad/ Acción" dataDxfId="256"/>
    <tableColumn id="16" xr3:uid="{BCBDF665-FAB1-4C5A-8F0D-C812AA7FFC18}" name="Suma programación anual" dataDxfId="255"/>
    <tableColumn id="17" xr3:uid="{6617E45D-6D08-4E1E-8168-D7D249571CC4}" name="Tendencia de meta" dataDxfId="254"/>
    <tableColumn id="18" xr3:uid="{6E336AFD-ADD0-44E4-B6AE-20EF001BA64B}" name="Nombre del indicador de la meta" dataDxfId="253"/>
    <tableColumn id="19" xr3:uid="{C60F327B-C424-4762-884D-A81FF4DFDC6B}" name="Fórmula del indicador ó índice" dataDxfId="252"/>
    <tableColumn id="20" xr3:uid="{657ADA78-8131-4DD5-991F-A01DAEB8E004}" name="Fecha inicio_x000a_DD/MM/AAAA" dataDxfId="251"/>
    <tableColumn id="21" xr3:uid="{34F55C37-D866-49FF-A4E3-0D21A1D95197}" name="Fecha finalización_x000a_DD/MM/AAAA" dataDxfId="250"/>
    <tableColumn id="22" xr3:uid="{0B57D2A9-ED2F-40CC-B365-DFAE2827278B}" name="Dependencia responsable" dataDxfId="249"/>
    <tableColumn id="23" xr3:uid="{034B2D5A-316E-43D1-A731-C886D8997107}" name="Evidencias programadas_x000a_I trimestre" dataDxfId="248"/>
    <tableColumn id="24" xr3:uid="{D8BCA2CC-F082-4D58-8708-876B16FBBF12}" name="Programación  meta_x000a_I trimestre " dataDxfId="247"/>
    <tableColumn id="25" xr3:uid="{532CAE8C-E269-42BA-B78E-1261F67AA871}" name="Avance cuantitativo_x000a_I trimestre" dataDxfId="246"/>
    <tableColumn id="26" xr3:uid="{8D6E65E6-93BC-4A44-9C3C-36AA2EA0FA40}" name="Porcentaje de cumplimiento _x000a_I trimestre" dataDxfId="245">
      <calculatedColumnFormula>(Z15/Y15)</calculatedColumnFormula>
    </tableColumn>
    <tableColumn id="27" xr3:uid="{278BEFCC-D815-4C82-A130-AFEF0F00AC42}" name="Avance cualitativo_x000a_I trimestre" dataDxfId="244"/>
    <tableColumn id="28" xr3:uid="{C8C3BB4C-4257-44DE-ABE7-4B8EA22317DE}" name="Revisión segunda línea de defensa" dataDxfId="243"/>
    <tableColumn id="29" xr3:uid="{64C6CCCD-639D-4A65-A55A-3F6DBCFCC249}" name="Evidencias programadas_x000a_II trimestre" dataDxfId="242"/>
    <tableColumn id="30" xr3:uid="{F1989BB6-6104-478A-9CFA-61C1502C2537}" name="Programación  meta_x000a_II trimestre " dataDxfId="241"/>
    <tableColumn id="31" xr3:uid="{334D0352-E14C-4661-A6D8-43B1E42FAE1E}" name="Avance cuantitativo_x000a_II trimestre" dataDxfId="240"/>
    <tableColumn id="32" xr3:uid="{99478A85-67A1-4609-A5EB-5B08146A6FD1}" name="Porcentaje de cumplimiento _x000a_II trimestre" dataDxfId="239"/>
    <tableColumn id="33" xr3:uid="{328682E1-0743-4BB1-8C7A-FF9B881FF980}" name="Avance cualitativo_x000a_II trimestre" dataDxfId="238"/>
    <tableColumn id="34" xr3:uid="{DF8D2918-71DA-4FE0-B6EF-59A936735B06}" name="Revisión segunda línea de defensa2" dataDxfId="237"/>
    <tableColumn id="35" xr3:uid="{D4106BB8-C197-41F2-B6F4-FDC42528D2ED}" name="Evidencias programadas_x000a_III trimestre" dataDxfId="236"/>
    <tableColumn id="36" xr3:uid="{08EE7B67-8386-4126-903B-437143ABC92B}" name="Programación  meta_x000a_III trimestre " dataDxfId="235"/>
    <tableColumn id="37" xr3:uid="{E474000B-095A-420C-880B-D04E090B8506}" name="Avance cuantitativo_x000a_III trimestre" dataDxfId="234"/>
    <tableColumn id="38" xr3:uid="{0F50751B-F2F7-4D61-984D-2BDB22D71DCF}" name="Porcentaje de cumplimiento _x000a_III trimestre" dataDxfId="233"/>
    <tableColumn id="39" xr3:uid="{61E4C382-BB26-40D1-AF8A-CA056E9172A5}" name="Avance cualitativo_x000a_III trimestre" dataDxfId="232"/>
    <tableColumn id="40" xr3:uid="{7DA127CF-A5B3-403A-A9FE-7E91DB6D276B}" name="Revisión segunda línea de defensa3" dataDxfId="231"/>
    <tableColumn id="41" xr3:uid="{8AF71ABC-798B-4904-AFBF-22BC12502431}" name="Evidencias programadas_x000a_IV trimestre" dataDxfId="230"/>
    <tableColumn id="42" xr3:uid="{9833D2BA-E336-4B7F-A68B-399318B177B5}" name="Programación  meta_x000a_IV trimestre " dataDxfId="22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8AEDE25-A267-4E3D-9D2F-F4DEE31C2F4F}" name="metaproyecto" displayName="metaproyecto" ref="B7:K106" totalsRowShown="0" headerRowDxfId="213" tableBorderDxfId="212" headerRowCellStyle="Énfasis2">
  <autoFilter ref="B7:K106" xr:uid="{C8AEDE25-A267-4E3D-9D2F-F4DEE31C2F4F}"/>
  <tableColumns count="10">
    <tableColumn id="1" xr3:uid="{5E5010EA-6902-4B44-AA2F-D63DAA73CB3C}" name="CÓDIGO PROYECTO" totalsRowDxfId="211"/>
    <tableColumn id="13" xr3:uid="{E0168126-69FA-4B25-99BD-3C6F00C57D4F}" name="NOMBRE PROYECTO" totalsRowDxfId="210"/>
    <tableColumn id="3" xr3:uid="{C023CCC9-CA04-49C3-B662-D524E7DAA51E}" name="OBJETIVO GENERAL PROYECTO DE INVERSIÓN" totalsRowDxfId="209"/>
    <tableColumn id="2" xr3:uid="{24B346EE-DFC9-4B4F-A254-2225A24B16D8}" name="META" totalsRowDxfId="208"/>
    <tableColumn id="12" xr3:uid="{4B21D2B3-0A89-4568-9F89-E0077994B5AD}" name="DESCRIPCIÓN META" totalsRowDxfId="207"/>
    <tableColumn id="10" xr3:uid="{5CFE9A0E-EAF3-45E6-8C12-1D9D036C03E0}" name="PERIODICIDAD DE MEDICIÓN" totalsRowDxfId="206"/>
    <tableColumn id="5" xr3:uid="{B1576869-BBB0-4467-8441-96BBBECEE37D}" name="TIPO DE META" totalsRowDxfId="205"/>
    <tableColumn id="15" xr3:uid="{3443233D-008E-4113-8E80-4AC649C15823}" name="PROGRAMADO CUATRIENO " dataDxfId="204" totalsRowDxfId="203"/>
    <tableColumn id="18" xr3:uid="{7DFAF9D4-B5EF-4C13-B5D6-21561C368863}" name="PROGRAMADO 2022" dataDxfId="202" totalsRowDxfId="201"/>
    <tableColumn id="4" xr3:uid="{F7B73A8D-4112-4660-A9D1-C5FB0C408EF7}" name="EJECUTADO 31 MARZO" dataDxfId="200"/>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6113849-11A9-43AB-857A-11319A47B387}" name="metaspdd" displayName="metaspdd" ref="D7:J61" totalsRowShown="0" headerRowDxfId="228" dataDxfId="226" headerRowBorderDxfId="227" tableBorderDxfId="225" totalsRowBorderDxfId="224" headerRowCellStyle="Énfasis2">
  <autoFilter ref="D7:J61" xr:uid="{F6113849-11A9-43AB-857A-11319A47B387}"/>
  <sortState xmlns:xlrd2="http://schemas.microsoft.com/office/spreadsheetml/2017/richdata2" ref="D8:I61">
    <sortCondition ref="E7"/>
  </sortState>
  <tableColumns count="7">
    <tableColumn id="1" xr3:uid="{E8B7E4B6-669A-4B20-BEA6-A8327576AC93}" name="PROYECTO ASOCIADO " totalsRowDxfId="223"/>
    <tableColumn id="2" xr3:uid="{4A8D6F7A-4D62-4D44-9FC7-6F7D69C04500}" name="CODIGO META SECTORIAL" totalsRowDxfId="222"/>
    <tableColumn id="21" xr3:uid="{4A0D5357-B59C-4661-B7B4-1327D5825A46}" name="DESCRIPCIÓN META SECTORIAL " totalsRowDxfId="221"/>
    <tableColumn id="7" xr3:uid="{891AF025-9D92-4568-8984-BECA5E5EB955}" name="NOMBRE INDICADOR" dataDxfId="220" totalsRowDxfId="219"/>
    <tableColumn id="24" xr3:uid="{A5C087A3-D291-414C-A664-110D18184867}" name="PROGRAMADO CUATRIENIO " dataDxfId="218" totalsRowDxfId="217"/>
    <tableColumn id="26" xr3:uid="{38D7FA79-8370-4BEC-9B60-0A7D8D78686F}" name="MAGNITUD PROGRAMADO 2022" dataDxfId="216" totalsRowDxfId="215"/>
    <tableColumn id="3" xr3:uid="{773EC267-0079-462C-817A-7ED152A535FA}" name="EJECUTADO 31 MARZO" dataDxfId="214"/>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5" dT="2022-01-29T20:08:43.08" personId="{C3949893-295C-4FB3-A8DC-422B12B801DB}" id="{956E8C20-E519-44DD-AE89-21AD9585C91A}">
    <text>en el componente de inversión la programación actual es 2662. por favor revisar.</text>
  </threadedComment>
  <threadedComment ref="I43" dT="2022-01-29T20:13:58.04" personId="{C3949893-295C-4FB3-A8DC-422B12B801DB}" id="{42AC7998-0186-4C31-B25A-7384A58E6E94}">
    <text>se solicita revisar contra SEGPLAN en la medida que aparece que la nueva programación es 1</text>
  </threadedComment>
  <threadedComment ref="H45" dT="2022-01-29T20:42:18.14" personId="{C3949893-295C-4FB3-A8DC-422B12B801DB}" id="{C21DE1DF-ABD4-4278-9A94-1116619632E9}">
    <text>por favor revisar porque en el sistema segplan a aparece 116.418</text>
  </threadedComment>
  <threadedComment ref="H47" dT="2022-01-29T20:47:25.73" personId="{C3949893-295C-4FB3-A8DC-422B12B801DB}" id="{855E1896-088E-444F-9389-162D01543A61}">
    <text>por favor revisar porque en el SEGPLAN aparece 70.046</text>
  </threadedComment>
  <threadedComment ref="H49" dT="2022-01-29T20:21:49.47" personId="{C3949893-295C-4FB3-A8DC-422B12B801DB}" id="{72694DC8-006B-40F8-9E74-DA5754EEB969}">
    <text>revisar en la medida que en SEGPLAN me da 5.900</text>
  </threadedComment>
</ThreadedComments>
</file>

<file path=xl/threadedComments/threadedComment2.xml><?xml version="1.0" encoding="utf-8"?>
<ThreadedComments xmlns="http://schemas.microsoft.com/office/spreadsheetml/2018/threadedcomments" xmlns:x="http://schemas.openxmlformats.org/spreadsheetml/2006/main">
  <threadedComment ref="J36" dT="2022-01-29T21:12:32.32" personId="{C3949893-295C-4FB3-A8DC-422B12B801DB}" id="{C6460505-FC2B-4CB8-A609-FD3AD675B2DF}">
    <text>En el Segplan aparece como 26.31</text>
  </threadedComment>
  <threadedComment ref="J47" dT="2022-01-29T21:16:17.20" personId="{C3949893-295C-4FB3-A8DC-422B12B801DB}" id="{26C28850-F2A4-4537-A1C2-B8F3AD7AD864}">
    <text>revisar la magntud en el SEGPLAN tengo 71.000</text>
  </threadedComment>
  <threadedComment ref="J48" dT="2022-01-29T21:16:57.96" personId="{C3949893-295C-4FB3-A8DC-422B12B801DB}" id="{3324D6A1-876A-4F26-AD8E-3ABB5047DC45}">
    <text>por favor revisar, en el segplan aparecen 13.700</text>
  </threadedComment>
  <threadedComment ref="J50" dT="2022-01-29T21:17:33.80" personId="{C3949893-295C-4FB3-A8DC-422B12B801DB}" id="{9B2D3CE7-4221-44CE-A775-A1146FB540E2}">
    <text>por favor revisar, en el SEGPLAN aparecern 12.300</text>
  </threadedComment>
  <threadedComment ref="J59" dT="2022-01-29T21:20:05.16" personId="{C3949893-295C-4FB3-A8DC-422B12B801DB}" id="{19254884-16BE-40FA-A286-54733B7B058F}">
    <text>por favor revisar porque en el SEGPLAN aparecen 4.569</text>
  </threadedComment>
  <threadedComment ref="J62" dT="2022-01-29T21:21:36.00" personId="{C3949893-295C-4FB3-A8DC-422B12B801DB}" id="{C8B1AF00-8400-41C5-9F7B-8C708BAFD94C}">
    <text>por favor revisar porque en el SEGPLAN aparecen 15.000</text>
  </threadedComment>
  <threadedComment ref="F72" dT="2022-01-29T21:24:15.41" personId="{C3949893-295C-4FB3-A8DC-422B12B801DB}" id="{B3E32CBE-805A-4A91-95D1-80F387572A96}">
    <text>por favor revisar la magnitud de la meta, no coincide con SEGPLAN</text>
  </threadedComment>
  <threadedComment ref="J102" dT="2022-01-29T21:34:39.04" personId="{C3949893-295C-4FB3-A8DC-422B12B801DB}" id="{910BFB16-17DB-45FF-B224-EC002AD5FC61}">
    <text>por favor revisar porque en el SEGPLAN veo 5.457</text>
  </threadedComment>
  <threadedComment ref="J103" dT="2022-01-29T21:35:21.09" personId="{C3949893-295C-4FB3-A8DC-422B12B801DB}" id="{6DBB973F-7C51-41C9-91BB-76EFF5742495}">
    <text>por favor revisar porque veo en el SEGPLAN 3.953.</text>
  </threadedComment>
  <threadedComment ref="J106" dT="2022-01-29T21:35:59.87" personId="{C3949893-295C-4FB3-A8DC-422B12B801DB}" id="{7C0AE719-75BE-4428-B66B-67F0246388CD}">
    <text>por favor revisar porque encuentro en el SEGPLAN 785</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microsoft.com/office/2017/10/relationships/threadedComment" Target="../threadedComments/threadedComment2.xml"/><Relationship Id="rId5" Type="http://schemas.openxmlformats.org/officeDocument/2006/relationships/comments" Target="../comments1.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20"/>
  <sheetViews>
    <sheetView topLeftCell="A4" zoomScale="90" zoomScaleNormal="90" workbookViewId="0">
      <selection activeCell="D5" sqref="D5"/>
    </sheetView>
  </sheetViews>
  <sheetFormatPr baseColWidth="10" defaultColWidth="11.42578125" defaultRowHeight="111" customHeight="1" x14ac:dyDescent="0.25"/>
  <cols>
    <col min="1" max="1" width="21.85546875" style="1" customWidth="1"/>
    <col min="2" max="2" width="19.5703125" style="1" customWidth="1"/>
    <col min="3" max="3" width="22.28515625" style="1" customWidth="1"/>
    <col min="4" max="4" width="20.140625" style="1" customWidth="1"/>
    <col min="5" max="5" width="18.7109375" style="1" customWidth="1"/>
    <col min="6" max="6" width="14.7109375" style="1" bestFit="1" customWidth="1"/>
    <col min="7" max="7" width="20.42578125" style="2" customWidth="1"/>
    <col min="8" max="8" width="16.28515625" style="2" customWidth="1"/>
    <col min="9" max="9" width="17" style="1" customWidth="1"/>
    <col min="10" max="10" width="11.42578125" style="1"/>
    <col min="11" max="11" width="16.42578125" style="2" customWidth="1"/>
    <col min="12" max="12" width="21.7109375" style="2" customWidth="1"/>
    <col min="13" max="13" width="18.7109375" style="1" customWidth="1"/>
    <col min="14" max="14" width="11.28515625" style="1" bestFit="1" customWidth="1"/>
    <col min="15" max="15" width="10.5703125" style="12" bestFit="1" customWidth="1"/>
    <col min="16" max="16" width="13" style="1" customWidth="1"/>
    <col min="17" max="17" width="36.28515625" style="1" customWidth="1"/>
    <col min="18" max="16384" width="11.42578125" style="1"/>
  </cols>
  <sheetData>
    <row r="1" spans="1:17" s="3" customFormat="1" ht="48.75" customHeight="1" x14ac:dyDescent="0.25">
      <c r="A1" s="13" t="s">
        <v>0</v>
      </c>
      <c r="B1" s="13" t="s">
        <v>1</v>
      </c>
      <c r="C1" s="13" t="s">
        <v>2</v>
      </c>
      <c r="D1" s="14" t="s">
        <v>3</v>
      </c>
      <c r="E1" s="15" t="s">
        <v>4</v>
      </c>
      <c r="F1" s="15" t="s">
        <v>5</v>
      </c>
      <c r="G1" s="18" t="s">
        <v>6</v>
      </c>
      <c r="H1" s="18" t="s">
        <v>7</v>
      </c>
      <c r="I1" s="16" t="s">
        <v>8</v>
      </c>
      <c r="J1" s="16" t="s">
        <v>9</v>
      </c>
      <c r="K1" s="18" t="s">
        <v>10</v>
      </c>
      <c r="L1" s="18" t="s">
        <v>11</v>
      </c>
      <c r="M1" s="16" t="s">
        <v>12</v>
      </c>
      <c r="N1" s="16" t="s">
        <v>13</v>
      </c>
      <c r="O1" s="17" t="s">
        <v>14</v>
      </c>
      <c r="P1" s="17" t="s">
        <v>15</v>
      </c>
      <c r="Q1" s="16" t="s">
        <v>16</v>
      </c>
    </row>
    <row r="2" spans="1:17" ht="111" customHeight="1" x14ac:dyDescent="0.25">
      <c r="A2" s="11" t="s">
        <v>17</v>
      </c>
      <c r="B2" s="2" t="s">
        <v>18</v>
      </c>
      <c r="C2" s="2" t="s">
        <v>19</v>
      </c>
      <c r="D2" s="2" t="s">
        <v>20</v>
      </c>
      <c r="E2" s="1" t="s">
        <v>21</v>
      </c>
      <c r="F2" s="5" t="s">
        <v>22</v>
      </c>
      <c r="G2" s="6" t="s">
        <v>23</v>
      </c>
      <c r="H2" s="6" t="s">
        <v>24</v>
      </c>
      <c r="I2" s="2" t="s">
        <v>25</v>
      </c>
      <c r="J2" s="1" t="s">
        <v>26</v>
      </c>
      <c r="K2" s="4" t="s">
        <v>27</v>
      </c>
      <c r="L2" s="4" t="s">
        <v>28</v>
      </c>
      <c r="M2" s="2" t="s">
        <v>29</v>
      </c>
      <c r="N2" s="1" t="s">
        <v>30</v>
      </c>
      <c r="O2" s="12">
        <v>44562</v>
      </c>
      <c r="P2" s="12">
        <v>44592</v>
      </c>
      <c r="Q2" s="1" t="s">
        <v>31</v>
      </c>
    </row>
    <row r="3" spans="1:17" ht="111" customHeight="1" x14ac:dyDescent="0.25">
      <c r="A3" s="11" t="s">
        <v>32</v>
      </c>
      <c r="B3" s="2" t="s">
        <v>33</v>
      </c>
      <c r="C3" s="2" t="s">
        <v>34</v>
      </c>
      <c r="D3" s="2" t="s">
        <v>35</v>
      </c>
      <c r="E3" s="1" t="s">
        <v>36</v>
      </c>
      <c r="F3" s="5" t="s">
        <v>37</v>
      </c>
      <c r="G3" s="6" t="s">
        <v>38</v>
      </c>
      <c r="H3" s="6" t="s">
        <v>39</v>
      </c>
      <c r="I3" s="2" t="s">
        <v>40</v>
      </c>
      <c r="J3" s="1" t="s">
        <v>41</v>
      </c>
      <c r="K3" s="2" t="s">
        <v>42</v>
      </c>
      <c r="L3" s="19" t="s">
        <v>43</v>
      </c>
      <c r="M3" s="2" t="s">
        <v>44</v>
      </c>
      <c r="N3" s="1" t="s">
        <v>45</v>
      </c>
      <c r="O3" s="12">
        <v>44593</v>
      </c>
      <c r="P3" s="12">
        <v>44620</v>
      </c>
      <c r="Q3" s="1" t="s">
        <v>46</v>
      </c>
    </row>
    <row r="4" spans="1:17" ht="111" customHeight="1" x14ac:dyDescent="0.25">
      <c r="A4" s="11" t="s">
        <v>47</v>
      </c>
      <c r="B4" s="2" t="s">
        <v>48</v>
      </c>
      <c r="C4" s="2" t="s">
        <v>49</v>
      </c>
      <c r="D4" s="2" t="s">
        <v>50</v>
      </c>
      <c r="E4" s="1" t="s">
        <v>51</v>
      </c>
      <c r="F4" s="5" t="s">
        <v>52</v>
      </c>
      <c r="G4" s="6" t="s">
        <v>53</v>
      </c>
      <c r="H4" s="6" t="s">
        <v>54</v>
      </c>
      <c r="I4" s="2" t="s">
        <v>55</v>
      </c>
      <c r="J4" s="1" t="s">
        <v>56</v>
      </c>
      <c r="K4" s="2" t="s">
        <v>57</v>
      </c>
      <c r="L4" s="19" t="s">
        <v>58</v>
      </c>
      <c r="M4" s="2" t="s">
        <v>59</v>
      </c>
      <c r="N4" s="1" t="s">
        <v>60</v>
      </c>
      <c r="O4" s="12">
        <v>44621</v>
      </c>
      <c r="P4" s="12">
        <v>44651</v>
      </c>
      <c r="Q4" s="1" t="s">
        <v>61</v>
      </c>
    </row>
    <row r="5" spans="1:17" ht="111" customHeight="1" x14ac:dyDescent="0.25">
      <c r="A5" s="11" t="s">
        <v>62</v>
      </c>
      <c r="B5" s="2" t="s">
        <v>63</v>
      </c>
      <c r="C5" s="2" t="s">
        <v>64</v>
      </c>
      <c r="D5" s="2" t="s">
        <v>65</v>
      </c>
      <c r="E5" s="2" t="s">
        <v>66</v>
      </c>
      <c r="F5" s="5" t="s">
        <v>67</v>
      </c>
      <c r="G5" s="6" t="s">
        <v>68</v>
      </c>
      <c r="H5" s="6" t="s">
        <v>69</v>
      </c>
      <c r="J5" s="1" t="s">
        <v>70</v>
      </c>
      <c r="K5" s="4" t="s">
        <v>71</v>
      </c>
      <c r="L5" s="19" t="s">
        <v>72</v>
      </c>
      <c r="M5" s="2" t="s">
        <v>73</v>
      </c>
      <c r="O5" s="12">
        <v>44652</v>
      </c>
      <c r="P5" s="12">
        <v>44681</v>
      </c>
      <c r="Q5" s="1" t="s">
        <v>74</v>
      </c>
    </row>
    <row r="6" spans="1:17" ht="111" customHeight="1" x14ac:dyDescent="0.25">
      <c r="A6" s="11" t="s">
        <v>75</v>
      </c>
      <c r="B6" s="4" t="s">
        <v>76</v>
      </c>
      <c r="C6" s="2" t="s">
        <v>77</v>
      </c>
      <c r="D6" s="2" t="s">
        <v>78</v>
      </c>
      <c r="E6" s="4" t="s">
        <v>79</v>
      </c>
      <c r="F6" s="5" t="s">
        <v>80</v>
      </c>
      <c r="G6" s="5" t="s">
        <v>81</v>
      </c>
      <c r="H6" s="5" t="s">
        <v>82</v>
      </c>
      <c r="J6" s="1" t="s">
        <v>83</v>
      </c>
      <c r="K6" s="2" t="s">
        <v>84</v>
      </c>
      <c r="L6" s="19" t="s">
        <v>85</v>
      </c>
      <c r="M6" s="2" t="s">
        <v>86</v>
      </c>
      <c r="O6" s="12">
        <v>44682</v>
      </c>
      <c r="P6" s="12">
        <v>44712</v>
      </c>
      <c r="Q6" s="1" t="s">
        <v>87</v>
      </c>
    </row>
    <row r="7" spans="1:17" ht="111" customHeight="1" x14ac:dyDescent="0.25">
      <c r="A7" s="11" t="s">
        <v>88</v>
      </c>
      <c r="B7" s="4" t="s">
        <v>89</v>
      </c>
      <c r="C7" s="2" t="s">
        <v>90</v>
      </c>
      <c r="D7" s="2" t="s">
        <v>91</v>
      </c>
      <c r="F7" s="5" t="s">
        <v>92</v>
      </c>
      <c r="G7" s="7" t="s">
        <v>93</v>
      </c>
      <c r="H7" s="7" t="s">
        <v>94</v>
      </c>
      <c r="J7" s="1" t="s">
        <v>95</v>
      </c>
      <c r="K7" s="2" t="s">
        <v>96</v>
      </c>
      <c r="L7" s="19" t="s">
        <v>97</v>
      </c>
      <c r="M7" s="2" t="s">
        <v>98</v>
      </c>
      <c r="O7" s="12">
        <v>44713</v>
      </c>
      <c r="P7" s="12">
        <v>44742</v>
      </c>
      <c r="Q7" s="1" t="s">
        <v>99</v>
      </c>
    </row>
    <row r="8" spans="1:17" ht="111" customHeight="1" x14ac:dyDescent="0.25">
      <c r="A8" s="11" t="s">
        <v>100</v>
      </c>
      <c r="C8" s="2" t="s">
        <v>101</v>
      </c>
      <c r="D8" s="4" t="s">
        <v>102</v>
      </c>
      <c r="F8" s="5" t="s">
        <v>103</v>
      </c>
      <c r="G8" s="6" t="s">
        <v>104</v>
      </c>
      <c r="H8" s="6" t="s">
        <v>105</v>
      </c>
      <c r="J8" s="1" t="s">
        <v>106</v>
      </c>
      <c r="K8" s="2" t="s">
        <v>107</v>
      </c>
      <c r="L8" s="19" t="s">
        <v>108</v>
      </c>
      <c r="M8" s="2" t="s">
        <v>109</v>
      </c>
      <c r="O8" s="12">
        <v>44743</v>
      </c>
      <c r="P8" s="12">
        <v>44773</v>
      </c>
      <c r="Q8" s="1" t="s">
        <v>110</v>
      </c>
    </row>
    <row r="9" spans="1:17" ht="111" customHeight="1" x14ac:dyDescent="0.25">
      <c r="A9" s="11" t="s">
        <v>111</v>
      </c>
      <c r="C9" s="2" t="s">
        <v>112</v>
      </c>
      <c r="D9" s="4" t="s">
        <v>113</v>
      </c>
      <c r="F9" s="5" t="s">
        <v>114</v>
      </c>
      <c r="G9" s="7" t="s">
        <v>115</v>
      </c>
      <c r="H9" s="7" t="s">
        <v>116</v>
      </c>
      <c r="J9" s="1" t="s">
        <v>117</v>
      </c>
      <c r="K9" s="2" t="s">
        <v>118</v>
      </c>
      <c r="L9" s="19" t="s">
        <v>119</v>
      </c>
      <c r="M9" s="2" t="s">
        <v>120</v>
      </c>
      <c r="O9" s="12">
        <v>44774</v>
      </c>
      <c r="P9" s="12">
        <v>44804</v>
      </c>
      <c r="Q9" s="1" t="s">
        <v>121</v>
      </c>
    </row>
    <row r="10" spans="1:17" ht="111" customHeight="1" x14ac:dyDescent="0.25">
      <c r="A10" s="11" t="s">
        <v>122</v>
      </c>
      <c r="C10" s="2" t="s">
        <v>123</v>
      </c>
      <c r="E10" s="1" t="s">
        <v>124</v>
      </c>
      <c r="F10" s="8" t="s">
        <v>125</v>
      </c>
      <c r="G10" s="6" t="s">
        <v>126</v>
      </c>
      <c r="H10" s="6" t="s">
        <v>127</v>
      </c>
      <c r="J10" s="1" t="s">
        <v>128</v>
      </c>
      <c r="K10" s="2" t="s">
        <v>129</v>
      </c>
      <c r="L10" s="19" t="s">
        <v>130</v>
      </c>
      <c r="M10" s="2" t="s">
        <v>131</v>
      </c>
      <c r="O10" s="12">
        <v>44805</v>
      </c>
      <c r="P10" s="12">
        <v>44834</v>
      </c>
      <c r="Q10" s="1" t="s">
        <v>132</v>
      </c>
    </row>
    <row r="11" spans="1:17" ht="111" customHeight="1" x14ac:dyDescent="0.25">
      <c r="A11" s="11" t="s">
        <v>133</v>
      </c>
      <c r="C11" s="2" t="s">
        <v>134</v>
      </c>
      <c r="F11" s="8" t="s">
        <v>135</v>
      </c>
      <c r="G11" s="7" t="s">
        <v>136</v>
      </c>
      <c r="H11" s="7" t="s">
        <v>137</v>
      </c>
      <c r="J11" s="1" t="s">
        <v>138</v>
      </c>
      <c r="K11" s="2" t="s">
        <v>139</v>
      </c>
      <c r="L11" s="4" t="s">
        <v>140</v>
      </c>
      <c r="M11" s="2" t="s">
        <v>141</v>
      </c>
      <c r="O11" s="12">
        <v>44835</v>
      </c>
      <c r="P11" s="12">
        <v>44865</v>
      </c>
      <c r="Q11" s="1" t="s">
        <v>142</v>
      </c>
    </row>
    <row r="12" spans="1:17" ht="111" customHeight="1" x14ac:dyDescent="0.25">
      <c r="A12" s="11" t="s">
        <v>143</v>
      </c>
      <c r="C12" s="2" t="s">
        <v>144</v>
      </c>
      <c r="F12" s="8" t="s">
        <v>145</v>
      </c>
      <c r="G12" s="7" t="s">
        <v>146</v>
      </c>
      <c r="H12" s="7" t="s">
        <v>147</v>
      </c>
      <c r="J12" s="1" t="s">
        <v>148</v>
      </c>
      <c r="K12" s="2" t="s">
        <v>149</v>
      </c>
      <c r="L12" s="19" t="s">
        <v>150</v>
      </c>
      <c r="M12" s="2" t="s">
        <v>151</v>
      </c>
      <c r="O12" s="12">
        <v>44866</v>
      </c>
      <c r="P12" s="12">
        <v>44895</v>
      </c>
      <c r="Q12" s="1" t="s">
        <v>152</v>
      </c>
    </row>
    <row r="13" spans="1:17" ht="111" customHeight="1" x14ac:dyDescent="0.25">
      <c r="A13" s="11" t="s">
        <v>153</v>
      </c>
      <c r="C13" s="2" t="s">
        <v>154</v>
      </c>
      <c r="F13" s="8" t="s">
        <v>155</v>
      </c>
      <c r="G13" s="6" t="s">
        <v>156</v>
      </c>
      <c r="H13" s="6" t="s">
        <v>157</v>
      </c>
      <c r="J13" s="1" t="s">
        <v>158</v>
      </c>
      <c r="K13" s="2" t="s">
        <v>159</v>
      </c>
      <c r="L13" s="19" t="s">
        <v>160</v>
      </c>
      <c r="M13" s="2" t="s">
        <v>161</v>
      </c>
      <c r="O13" s="12">
        <v>44896</v>
      </c>
      <c r="P13" s="12">
        <v>44926</v>
      </c>
      <c r="Q13" s="1" t="s">
        <v>162</v>
      </c>
    </row>
    <row r="14" spans="1:17" ht="111" customHeight="1" x14ac:dyDescent="0.25">
      <c r="A14" s="11" t="s">
        <v>163</v>
      </c>
      <c r="C14" s="2" t="s">
        <v>164</v>
      </c>
      <c r="F14" s="8" t="s">
        <v>165</v>
      </c>
      <c r="G14" s="6" t="s">
        <v>166</v>
      </c>
      <c r="H14" s="6" t="s">
        <v>167</v>
      </c>
      <c r="J14" s="1" t="s">
        <v>168</v>
      </c>
      <c r="K14" s="2" t="s">
        <v>169</v>
      </c>
      <c r="L14" s="19" t="s">
        <v>170</v>
      </c>
      <c r="M14" s="2" t="s">
        <v>171</v>
      </c>
      <c r="Q14" s="1" t="s">
        <v>172</v>
      </c>
    </row>
    <row r="15" spans="1:17" ht="111" customHeight="1" x14ac:dyDescent="0.25">
      <c r="A15" s="11" t="s">
        <v>173</v>
      </c>
      <c r="C15" s="4" t="s">
        <v>174</v>
      </c>
      <c r="F15" s="8" t="s">
        <v>175</v>
      </c>
      <c r="G15" s="6" t="s">
        <v>176</v>
      </c>
      <c r="H15" s="6" t="s">
        <v>177</v>
      </c>
      <c r="J15" s="1" t="s">
        <v>178</v>
      </c>
      <c r="K15" s="2" t="s">
        <v>179</v>
      </c>
      <c r="L15" s="19" t="s">
        <v>180</v>
      </c>
      <c r="M15" s="2" t="s">
        <v>181</v>
      </c>
      <c r="Q15" s="1" t="s">
        <v>182</v>
      </c>
    </row>
    <row r="16" spans="1:17" ht="111" customHeight="1" x14ac:dyDescent="0.25">
      <c r="A16" s="11" t="s">
        <v>183</v>
      </c>
      <c r="C16" s="4" t="s">
        <v>184</v>
      </c>
      <c r="F16" s="5" t="s">
        <v>185</v>
      </c>
      <c r="G16" s="7" t="s">
        <v>186</v>
      </c>
      <c r="H16" s="7" t="s">
        <v>187</v>
      </c>
      <c r="J16" s="1" t="s">
        <v>188</v>
      </c>
      <c r="K16" s="2" t="s">
        <v>189</v>
      </c>
      <c r="L16" s="2" t="s">
        <v>190</v>
      </c>
      <c r="M16" s="2" t="s">
        <v>191</v>
      </c>
      <c r="Q16" s="1" t="s">
        <v>192</v>
      </c>
    </row>
    <row r="17" spans="1:17" ht="111" customHeight="1" x14ac:dyDescent="0.25">
      <c r="A17" s="11" t="s">
        <v>193</v>
      </c>
      <c r="F17" s="5" t="s">
        <v>194</v>
      </c>
      <c r="G17" s="7" t="s">
        <v>167</v>
      </c>
      <c r="H17" s="7" t="s">
        <v>195</v>
      </c>
      <c r="J17" s="1" t="s">
        <v>196</v>
      </c>
      <c r="K17" s="4" t="s">
        <v>56</v>
      </c>
      <c r="L17" s="4" t="s">
        <v>197</v>
      </c>
      <c r="M17" s="2" t="s">
        <v>198</v>
      </c>
      <c r="Q17" s="1" t="s">
        <v>199</v>
      </c>
    </row>
    <row r="18" spans="1:17" ht="111" customHeight="1" x14ac:dyDescent="0.25">
      <c r="A18" s="11" t="s">
        <v>200</v>
      </c>
      <c r="F18" s="5" t="s">
        <v>201</v>
      </c>
      <c r="G18" s="6" t="s">
        <v>202</v>
      </c>
      <c r="H18" s="6" t="s">
        <v>203</v>
      </c>
      <c r="J18" s="1" t="s">
        <v>204</v>
      </c>
      <c r="K18" s="2" t="s">
        <v>205</v>
      </c>
      <c r="L18" s="19" t="s">
        <v>206</v>
      </c>
      <c r="M18" s="2" t="s">
        <v>207</v>
      </c>
      <c r="Q18" s="1" t="s">
        <v>208</v>
      </c>
    </row>
    <row r="19" spans="1:17" ht="111" customHeight="1" x14ac:dyDescent="0.25">
      <c r="A19" s="11" t="s">
        <v>209</v>
      </c>
      <c r="F19" s="5" t="s">
        <v>210</v>
      </c>
      <c r="G19" s="6" t="s">
        <v>211</v>
      </c>
      <c r="H19" s="6" t="s">
        <v>212</v>
      </c>
      <c r="J19" s="1" t="s">
        <v>213</v>
      </c>
      <c r="K19" s="2" t="s">
        <v>214</v>
      </c>
      <c r="L19" s="19" t="s">
        <v>215</v>
      </c>
      <c r="M19" s="2" t="s">
        <v>216</v>
      </c>
      <c r="Q19" s="1" t="s">
        <v>217</v>
      </c>
    </row>
    <row r="20" spans="1:17" ht="111" customHeight="1" x14ac:dyDescent="0.25">
      <c r="A20" s="11" t="s">
        <v>218</v>
      </c>
      <c r="F20" s="5" t="s">
        <v>219</v>
      </c>
      <c r="G20" s="6" t="s">
        <v>220</v>
      </c>
      <c r="H20" s="6" t="s">
        <v>221</v>
      </c>
      <c r="J20" s="4" t="s">
        <v>222</v>
      </c>
      <c r="K20" s="2" t="s">
        <v>223</v>
      </c>
      <c r="L20" s="19" t="s">
        <v>224</v>
      </c>
      <c r="M20" s="4" t="s">
        <v>225</v>
      </c>
      <c r="Q20" s="1" t="s">
        <v>226</v>
      </c>
    </row>
    <row r="21" spans="1:17" ht="111" customHeight="1" x14ac:dyDescent="0.25">
      <c r="A21" s="11" t="s">
        <v>227</v>
      </c>
      <c r="F21" s="9" t="s">
        <v>228</v>
      </c>
      <c r="G21" s="6" t="s">
        <v>229</v>
      </c>
      <c r="H21" s="6" t="s">
        <v>230</v>
      </c>
      <c r="J21" s="4" t="s">
        <v>231</v>
      </c>
      <c r="K21" s="4" t="s">
        <v>70</v>
      </c>
      <c r="L21" s="19" t="s">
        <v>232</v>
      </c>
      <c r="M21" s="4" t="s">
        <v>233</v>
      </c>
      <c r="Q21" s="1" t="s">
        <v>234</v>
      </c>
    </row>
    <row r="22" spans="1:17" ht="111" customHeight="1" x14ac:dyDescent="0.25">
      <c r="A22" s="11" t="s">
        <v>235</v>
      </c>
      <c r="F22" s="5" t="s">
        <v>236</v>
      </c>
      <c r="H22" s="4" t="s">
        <v>237</v>
      </c>
      <c r="J22" s="4" t="s">
        <v>238</v>
      </c>
      <c r="K22" s="2" t="s">
        <v>239</v>
      </c>
      <c r="L22" s="19" t="s">
        <v>240</v>
      </c>
      <c r="Q22" s="1" t="s">
        <v>241</v>
      </c>
    </row>
    <row r="23" spans="1:17" ht="111" customHeight="1" x14ac:dyDescent="0.25">
      <c r="A23" s="11" t="s">
        <v>242</v>
      </c>
      <c r="F23" s="5" t="s">
        <v>243</v>
      </c>
      <c r="J23" s="4" t="s">
        <v>244</v>
      </c>
      <c r="K23" s="2" t="s">
        <v>245</v>
      </c>
      <c r="L23" s="19" t="s">
        <v>246</v>
      </c>
      <c r="Q23" s="1" t="s">
        <v>247</v>
      </c>
    </row>
    <row r="24" spans="1:17" ht="111" customHeight="1" x14ac:dyDescent="0.25">
      <c r="A24" s="11" t="s">
        <v>248</v>
      </c>
      <c r="F24" s="5" t="s">
        <v>249</v>
      </c>
      <c r="J24" s="4" t="s">
        <v>250</v>
      </c>
      <c r="K24" s="2" t="s">
        <v>251</v>
      </c>
      <c r="L24" s="19" t="s">
        <v>252</v>
      </c>
      <c r="Q24" s="1" t="s">
        <v>253</v>
      </c>
    </row>
    <row r="25" spans="1:17" ht="111" customHeight="1" x14ac:dyDescent="0.25">
      <c r="A25" s="11" t="s">
        <v>254</v>
      </c>
      <c r="F25" s="5" t="s">
        <v>255</v>
      </c>
      <c r="K25" s="2" t="s">
        <v>256</v>
      </c>
      <c r="L25" s="4" t="s">
        <v>257</v>
      </c>
      <c r="Q25" s="1" t="s">
        <v>258</v>
      </c>
    </row>
    <row r="26" spans="1:17" ht="111" customHeight="1" x14ac:dyDescent="0.25">
      <c r="A26" s="11" t="s">
        <v>259</v>
      </c>
      <c r="F26" s="5" t="s">
        <v>260</v>
      </c>
      <c r="K26" s="4" t="s">
        <v>83</v>
      </c>
      <c r="Q26" s="1" t="s">
        <v>261</v>
      </c>
    </row>
    <row r="27" spans="1:17" ht="111" customHeight="1" x14ac:dyDescent="0.25">
      <c r="A27" s="11" t="s">
        <v>262</v>
      </c>
      <c r="F27" s="5" t="s">
        <v>263</v>
      </c>
      <c r="K27" s="2" t="s">
        <v>264</v>
      </c>
      <c r="Q27" s="1" t="s">
        <v>265</v>
      </c>
    </row>
    <row r="28" spans="1:17" ht="111" customHeight="1" x14ac:dyDescent="0.25">
      <c r="A28" s="11" t="s">
        <v>266</v>
      </c>
      <c r="F28" s="5" t="s">
        <v>267</v>
      </c>
      <c r="K28" s="2" t="s">
        <v>268</v>
      </c>
      <c r="Q28" s="1" t="s">
        <v>269</v>
      </c>
    </row>
    <row r="29" spans="1:17" ht="111" customHeight="1" x14ac:dyDescent="0.25">
      <c r="A29" s="11" t="s">
        <v>270</v>
      </c>
      <c r="F29" s="5" t="s">
        <v>271</v>
      </c>
      <c r="K29" s="2" t="s">
        <v>272</v>
      </c>
      <c r="Q29" s="1" t="s">
        <v>273</v>
      </c>
    </row>
    <row r="30" spans="1:17" ht="111" customHeight="1" x14ac:dyDescent="0.25">
      <c r="A30" s="11" t="s">
        <v>274</v>
      </c>
      <c r="F30" s="5" t="s">
        <v>275</v>
      </c>
      <c r="K30" s="2" t="s">
        <v>276</v>
      </c>
      <c r="Q30" s="1" t="s">
        <v>277</v>
      </c>
    </row>
    <row r="31" spans="1:17" ht="111" customHeight="1" x14ac:dyDescent="0.25">
      <c r="A31" s="11" t="s">
        <v>278</v>
      </c>
      <c r="F31" s="5" t="s">
        <v>279</v>
      </c>
      <c r="K31" s="2" t="s">
        <v>280</v>
      </c>
      <c r="Q31" s="1" t="s">
        <v>281</v>
      </c>
    </row>
    <row r="32" spans="1:17" ht="111" customHeight="1" x14ac:dyDescent="0.25">
      <c r="A32" s="11" t="s">
        <v>282</v>
      </c>
      <c r="F32" s="5" t="s">
        <v>283</v>
      </c>
      <c r="K32" s="4" t="s">
        <v>95</v>
      </c>
      <c r="Q32" s="1" t="s">
        <v>284</v>
      </c>
    </row>
    <row r="33" spans="1:17" ht="111" customHeight="1" x14ac:dyDescent="0.25">
      <c r="A33" s="11" t="s">
        <v>285</v>
      </c>
      <c r="F33" s="5" t="s">
        <v>286</v>
      </c>
      <c r="K33" s="2" t="s">
        <v>287</v>
      </c>
      <c r="Q33" s="1" t="s">
        <v>288</v>
      </c>
    </row>
    <row r="34" spans="1:17" ht="111" customHeight="1" x14ac:dyDescent="0.25">
      <c r="A34" s="11" t="s">
        <v>289</v>
      </c>
      <c r="F34" s="5" t="s">
        <v>290</v>
      </c>
      <c r="K34" s="2" t="s">
        <v>291</v>
      </c>
      <c r="Q34" s="1" t="s">
        <v>292</v>
      </c>
    </row>
    <row r="35" spans="1:17" ht="111" customHeight="1" x14ac:dyDescent="0.25">
      <c r="A35" s="11" t="s">
        <v>293</v>
      </c>
      <c r="F35" s="5" t="s">
        <v>294</v>
      </c>
      <c r="K35" s="2" t="s">
        <v>295</v>
      </c>
      <c r="Q35" s="1" t="s">
        <v>296</v>
      </c>
    </row>
    <row r="36" spans="1:17" ht="111" customHeight="1" x14ac:dyDescent="0.25">
      <c r="A36" s="11" t="s">
        <v>297</v>
      </c>
      <c r="F36" s="5" t="s">
        <v>298</v>
      </c>
      <c r="K36" s="2" t="s">
        <v>299</v>
      </c>
      <c r="Q36" s="1" t="s">
        <v>300</v>
      </c>
    </row>
    <row r="37" spans="1:17" ht="111" customHeight="1" x14ac:dyDescent="0.25">
      <c r="A37" s="11" t="s">
        <v>301</v>
      </c>
      <c r="F37" s="5" t="s">
        <v>302</v>
      </c>
      <c r="K37" s="2" t="s">
        <v>303</v>
      </c>
      <c r="Q37" s="1" t="s">
        <v>304</v>
      </c>
    </row>
    <row r="38" spans="1:17" ht="111" customHeight="1" x14ac:dyDescent="0.25">
      <c r="A38" s="11" t="s">
        <v>305</v>
      </c>
      <c r="F38" s="5" t="s">
        <v>306</v>
      </c>
      <c r="K38" s="4" t="s">
        <v>106</v>
      </c>
      <c r="Q38" s="1" t="s">
        <v>307</v>
      </c>
    </row>
    <row r="39" spans="1:17" ht="111" customHeight="1" x14ac:dyDescent="0.25">
      <c r="A39" s="11" t="s">
        <v>308</v>
      </c>
      <c r="F39" s="5" t="s">
        <v>309</v>
      </c>
      <c r="K39" s="2" t="s">
        <v>310</v>
      </c>
      <c r="Q39" s="1" t="s">
        <v>311</v>
      </c>
    </row>
    <row r="40" spans="1:17" ht="156" x14ac:dyDescent="0.25">
      <c r="A40" s="11" t="s">
        <v>312</v>
      </c>
      <c r="F40" s="5" t="s">
        <v>313</v>
      </c>
      <c r="K40" s="2" t="s">
        <v>314</v>
      </c>
      <c r="Q40" s="1" t="s">
        <v>315</v>
      </c>
    </row>
    <row r="41" spans="1:17" ht="111" customHeight="1" x14ac:dyDescent="0.25">
      <c r="A41" s="11" t="s">
        <v>316</v>
      </c>
      <c r="F41" s="5" t="s">
        <v>317</v>
      </c>
      <c r="K41" s="2" t="s">
        <v>318</v>
      </c>
      <c r="Q41" s="1" t="s">
        <v>319</v>
      </c>
    </row>
    <row r="42" spans="1:17" ht="111" customHeight="1" x14ac:dyDescent="0.25">
      <c r="A42" s="4" t="s">
        <v>320</v>
      </c>
      <c r="F42" s="5" t="s">
        <v>321</v>
      </c>
      <c r="K42" s="2" t="s">
        <v>322</v>
      </c>
      <c r="Q42" s="1" t="s">
        <v>323</v>
      </c>
    </row>
    <row r="43" spans="1:17" ht="111" customHeight="1" x14ac:dyDescent="0.25">
      <c r="F43" s="5" t="s">
        <v>324</v>
      </c>
      <c r="K43" s="2" t="s">
        <v>325</v>
      </c>
      <c r="Q43" s="1" t="s">
        <v>326</v>
      </c>
    </row>
    <row r="44" spans="1:17" ht="111" customHeight="1" x14ac:dyDescent="0.25">
      <c r="F44" s="10" t="s">
        <v>327</v>
      </c>
      <c r="K44" s="2" t="s">
        <v>328</v>
      </c>
      <c r="Q44" s="1" t="s">
        <v>329</v>
      </c>
    </row>
    <row r="45" spans="1:17" ht="111" customHeight="1" x14ac:dyDescent="0.25">
      <c r="F45" s="10" t="s">
        <v>330</v>
      </c>
      <c r="K45" s="2" t="s">
        <v>331</v>
      </c>
      <c r="Q45" s="1" t="s">
        <v>332</v>
      </c>
    </row>
    <row r="46" spans="1:17" ht="111" customHeight="1" x14ac:dyDescent="0.25">
      <c r="F46" s="5" t="s">
        <v>333</v>
      </c>
      <c r="K46" s="2" t="s">
        <v>334</v>
      </c>
      <c r="Q46" s="1" t="s">
        <v>335</v>
      </c>
    </row>
    <row r="47" spans="1:17" ht="111" customHeight="1" x14ac:dyDescent="0.25">
      <c r="F47" s="4" t="s">
        <v>336</v>
      </c>
      <c r="K47" s="4" t="s">
        <v>337</v>
      </c>
    </row>
    <row r="48" spans="1:17" ht="111" customHeight="1" x14ac:dyDescent="0.25">
      <c r="F48" s="4" t="s">
        <v>338</v>
      </c>
      <c r="K48" s="2" t="s">
        <v>339</v>
      </c>
    </row>
    <row r="49" spans="11:11" ht="111" customHeight="1" x14ac:dyDescent="0.25">
      <c r="K49" s="2" t="s">
        <v>340</v>
      </c>
    </row>
    <row r="50" spans="11:11" ht="111" customHeight="1" x14ac:dyDescent="0.25">
      <c r="K50" s="2" t="s">
        <v>341</v>
      </c>
    </row>
    <row r="51" spans="11:11" ht="111" customHeight="1" x14ac:dyDescent="0.25">
      <c r="K51" s="2" t="s">
        <v>342</v>
      </c>
    </row>
    <row r="52" spans="11:11" ht="111" customHeight="1" x14ac:dyDescent="0.25">
      <c r="K52" s="2" t="s">
        <v>343</v>
      </c>
    </row>
    <row r="53" spans="11:11" ht="111" customHeight="1" x14ac:dyDescent="0.25">
      <c r="K53" s="2" t="s">
        <v>344</v>
      </c>
    </row>
    <row r="54" spans="11:11" ht="111" customHeight="1" x14ac:dyDescent="0.25">
      <c r="K54" s="4" t="s">
        <v>128</v>
      </c>
    </row>
    <row r="55" spans="11:11" ht="111" customHeight="1" x14ac:dyDescent="0.25">
      <c r="K55" s="2" t="s">
        <v>345</v>
      </c>
    </row>
    <row r="56" spans="11:11" ht="111" customHeight="1" x14ac:dyDescent="0.25">
      <c r="K56" s="2" t="s">
        <v>346</v>
      </c>
    </row>
    <row r="57" spans="11:11" ht="111" customHeight="1" x14ac:dyDescent="0.25">
      <c r="K57" s="2" t="s">
        <v>347</v>
      </c>
    </row>
    <row r="58" spans="11:11" ht="111" customHeight="1" x14ac:dyDescent="0.25">
      <c r="K58" s="2" t="s">
        <v>348</v>
      </c>
    </row>
    <row r="59" spans="11:11" ht="111" customHeight="1" x14ac:dyDescent="0.25">
      <c r="K59" s="2" t="s">
        <v>349</v>
      </c>
    </row>
    <row r="60" spans="11:11" ht="111" customHeight="1" x14ac:dyDescent="0.25">
      <c r="K60" s="2" t="s">
        <v>350</v>
      </c>
    </row>
    <row r="61" spans="11:11" ht="111" customHeight="1" x14ac:dyDescent="0.25">
      <c r="K61" s="2" t="s">
        <v>351</v>
      </c>
    </row>
    <row r="62" spans="11:11" ht="111" customHeight="1" x14ac:dyDescent="0.25">
      <c r="K62" s="2" t="s">
        <v>352</v>
      </c>
    </row>
    <row r="63" spans="11:11" ht="111" customHeight="1" x14ac:dyDescent="0.25">
      <c r="K63" s="2" t="s">
        <v>353</v>
      </c>
    </row>
    <row r="64" spans="11:11" ht="111" customHeight="1" x14ac:dyDescent="0.25">
      <c r="K64" s="2" t="s">
        <v>354</v>
      </c>
    </row>
    <row r="65" spans="11:11" ht="111" customHeight="1" x14ac:dyDescent="0.25">
      <c r="K65" s="2" t="s">
        <v>355</v>
      </c>
    </row>
    <row r="66" spans="11:11" ht="111" customHeight="1" x14ac:dyDescent="0.25">
      <c r="K66" s="4" t="s">
        <v>356</v>
      </c>
    </row>
    <row r="67" spans="11:11" ht="111" customHeight="1" x14ac:dyDescent="0.25">
      <c r="K67" s="2" t="s">
        <v>357</v>
      </c>
    </row>
    <row r="68" spans="11:11" ht="111" customHeight="1" x14ac:dyDescent="0.25">
      <c r="K68" s="2" t="s">
        <v>358</v>
      </c>
    </row>
    <row r="69" spans="11:11" ht="111" customHeight="1" x14ac:dyDescent="0.25">
      <c r="K69" s="2" t="s">
        <v>359</v>
      </c>
    </row>
    <row r="70" spans="11:11" ht="111" customHeight="1" x14ac:dyDescent="0.25">
      <c r="K70" s="2" t="s">
        <v>360</v>
      </c>
    </row>
    <row r="71" spans="11:11" ht="111" customHeight="1" x14ac:dyDescent="0.25">
      <c r="K71" s="2" t="s">
        <v>361</v>
      </c>
    </row>
    <row r="72" spans="11:11" ht="111" customHeight="1" x14ac:dyDescent="0.25">
      <c r="K72" s="2" t="s">
        <v>362</v>
      </c>
    </row>
    <row r="73" spans="11:11" ht="111" customHeight="1" x14ac:dyDescent="0.25">
      <c r="K73" s="2" t="s">
        <v>363</v>
      </c>
    </row>
    <row r="74" spans="11:11" ht="111" customHeight="1" x14ac:dyDescent="0.25">
      <c r="K74" s="4" t="s">
        <v>148</v>
      </c>
    </row>
    <row r="75" spans="11:11" ht="111" customHeight="1" x14ac:dyDescent="0.25">
      <c r="K75" s="2" t="s">
        <v>364</v>
      </c>
    </row>
    <row r="76" spans="11:11" ht="111" customHeight="1" x14ac:dyDescent="0.25">
      <c r="K76" s="2" t="s">
        <v>365</v>
      </c>
    </row>
    <row r="77" spans="11:11" ht="111" customHeight="1" x14ac:dyDescent="0.25">
      <c r="K77" s="2" t="s">
        <v>366</v>
      </c>
    </row>
    <row r="78" spans="11:11" ht="111" customHeight="1" x14ac:dyDescent="0.25">
      <c r="K78" s="2" t="s">
        <v>367</v>
      </c>
    </row>
    <row r="79" spans="11:11" ht="111" customHeight="1" x14ac:dyDescent="0.25">
      <c r="K79" s="4" t="s">
        <v>158</v>
      </c>
    </row>
    <row r="80" spans="11:11" ht="111" customHeight="1" x14ac:dyDescent="0.25">
      <c r="K80" s="2" t="s">
        <v>368</v>
      </c>
    </row>
    <row r="81" spans="11:11" ht="111" customHeight="1" x14ac:dyDescent="0.25">
      <c r="K81" s="2" t="s">
        <v>369</v>
      </c>
    </row>
    <row r="82" spans="11:11" ht="111" customHeight="1" x14ac:dyDescent="0.25">
      <c r="K82" s="2" t="s">
        <v>370</v>
      </c>
    </row>
    <row r="83" spans="11:11" ht="111" customHeight="1" x14ac:dyDescent="0.25">
      <c r="K83" s="4" t="s">
        <v>371</v>
      </c>
    </row>
    <row r="84" spans="11:11" ht="111" customHeight="1" x14ac:dyDescent="0.25">
      <c r="K84" s="2" t="s">
        <v>372</v>
      </c>
    </row>
    <row r="85" spans="11:11" ht="111" customHeight="1" x14ac:dyDescent="0.25">
      <c r="K85" s="2" t="s">
        <v>373</v>
      </c>
    </row>
    <row r="86" spans="11:11" ht="111" customHeight="1" x14ac:dyDescent="0.25">
      <c r="K86" s="2" t="s">
        <v>374</v>
      </c>
    </row>
    <row r="87" spans="11:11" ht="111" customHeight="1" x14ac:dyDescent="0.25">
      <c r="K87" s="2" t="s">
        <v>375</v>
      </c>
    </row>
    <row r="88" spans="11:11" ht="111" customHeight="1" x14ac:dyDescent="0.25">
      <c r="K88" s="4" t="s">
        <v>178</v>
      </c>
    </row>
    <row r="89" spans="11:11" ht="111" customHeight="1" x14ac:dyDescent="0.25">
      <c r="K89" s="2" t="s">
        <v>376</v>
      </c>
    </row>
    <row r="90" spans="11:11" ht="111" customHeight="1" x14ac:dyDescent="0.25">
      <c r="K90" s="2" t="s">
        <v>377</v>
      </c>
    </row>
    <row r="91" spans="11:11" ht="111" customHeight="1" x14ac:dyDescent="0.25">
      <c r="K91" s="2" t="s">
        <v>378</v>
      </c>
    </row>
    <row r="92" spans="11:11" ht="111" customHeight="1" x14ac:dyDescent="0.25">
      <c r="K92" s="2" t="s">
        <v>379</v>
      </c>
    </row>
    <row r="93" spans="11:11" ht="111" customHeight="1" x14ac:dyDescent="0.25">
      <c r="K93" s="2" t="s">
        <v>380</v>
      </c>
    </row>
    <row r="94" spans="11:11" ht="111" customHeight="1" x14ac:dyDescent="0.25">
      <c r="K94" s="4" t="s">
        <v>188</v>
      </c>
    </row>
    <row r="95" spans="11:11" ht="111" customHeight="1" x14ac:dyDescent="0.25">
      <c r="K95" s="2" t="s">
        <v>381</v>
      </c>
    </row>
    <row r="96" spans="11:11" ht="111" customHeight="1" x14ac:dyDescent="0.25">
      <c r="K96" s="2" t="s">
        <v>382</v>
      </c>
    </row>
    <row r="97" spans="11:11" ht="111" customHeight="1" x14ac:dyDescent="0.25">
      <c r="K97" s="2" t="s">
        <v>383</v>
      </c>
    </row>
    <row r="98" spans="11:11" ht="111" customHeight="1" x14ac:dyDescent="0.25">
      <c r="K98" s="2" t="s">
        <v>384</v>
      </c>
    </row>
    <row r="99" spans="11:11" ht="111" customHeight="1" x14ac:dyDescent="0.25">
      <c r="K99" s="2" t="s">
        <v>385</v>
      </c>
    </row>
    <row r="100" spans="11:11" ht="111" customHeight="1" x14ac:dyDescent="0.25">
      <c r="K100" s="4" t="s">
        <v>196</v>
      </c>
    </row>
    <row r="101" spans="11:11" ht="111" customHeight="1" x14ac:dyDescent="0.25">
      <c r="K101" s="2" t="s">
        <v>386</v>
      </c>
    </row>
    <row r="102" spans="11:11" ht="111" customHeight="1" x14ac:dyDescent="0.25">
      <c r="K102" s="2" t="s">
        <v>387</v>
      </c>
    </row>
    <row r="103" spans="11:11" ht="111" customHeight="1" x14ac:dyDescent="0.25">
      <c r="K103" s="2" t="s">
        <v>388</v>
      </c>
    </row>
    <row r="104" spans="11:11" ht="111" customHeight="1" x14ac:dyDescent="0.25">
      <c r="K104" s="2" t="s">
        <v>389</v>
      </c>
    </row>
    <row r="105" spans="11:11" ht="111" customHeight="1" x14ac:dyDescent="0.25">
      <c r="K105" s="4" t="s">
        <v>204</v>
      </c>
    </row>
    <row r="106" spans="11:11" ht="111" customHeight="1" x14ac:dyDescent="0.25">
      <c r="K106" s="2" t="s">
        <v>390</v>
      </c>
    </row>
    <row r="107" spans="11:11" ht="111" customHeight="1" x14ac:dyDescent="0.25">
      <c r="K107" s="2" t="s">
        <v>391</v>
      </c>
    </row>
    <row r="108" spans="11:11" ht="111" customHeight="1" x14ac:dyDescent="0.25">
      <c r="K108" s="2" t="s">
        <v>392</v>
      </c>
    </row>
    <row r="109" spans="11:11" ht="111" customHeight="1" x14ac:dyDescent="0.25">
      <c r="K109" s="2" t="s">
        <v>393</v>
      </c>
    </row>
    <row r="110" spans="11:11" ht="111" customHeight="1" x14ac:dyDescent="0.25">
      <c r="K110" s="2" t="s">
        <v>394</v>
      </c>
    </row>
    <row r="111" spans="11:11" ht="111" customHeight="1" x14ac:dyDescent="0.25">
      <c r="K111" s="2" t="s">
        <v>395</v>
      </c>
    </row>
    <row r="112" spans="11:11" ht="111" customHeight="1" x14ac:dyDescent="0.25">
      <c r="K112" s="2" t="s">
        <v>396</v>
      </c>
    </row>
    <row r="113" spans="11:11" ht="111" customHeight="1" x14ac:dyDescent="0.25">
      <c r="K113" s="4" t="s">
        <v>213</v>
      </c>
    </row>
    <row r="114" spans="11:11" ht="111" customHeight="1" x14ac:dyDescent="0.25">
      <c r="K114" s="2" t="s">
        <v>397</v>
      </c>
    </row>
    <row r="115" spans="11:11" ht="111" customHeight="1" x14ac:dyDescent="0.25">
      <c r="K115" s="2" t="s">
        <v>398</v>
      </c>
    </row>
    <row r="116" spans="11:11" ht="111" customHeight="1" x14ac:dyDescent="0.25">
      <c r="K116" s="2" t="s">
        <v>399</v>
      </c>
    </row>
    <row r="117" spans="11:11" ht="111" customHeight="1" x14ac:dyDescent="0.25">
      <c r="K117" s="2" t="s">
        <v>400</v>
      </c>
    </row>
    <row r="118" spans="11:11" ht="111" customHeight="1" x14ac:dyDescent="0.25">
      <c r="K118" s="2" t="s">
        <v>401</v>
      </c>
    </row>
    <row r="119" spans="11:11" ht="111" customHeight="1" x14ac:dyDescent="0.25">
      <c r="K119" s="4" t="s">
        <v>402</v>
      </c>
    </row>
    <row r="120" spans="11:11" ht="111" customHeight="1" x14ac:dyDescent="0.25">
      <c r="K120" s="4" t="s">
        <v>403</v>
      </c>
    </row>
  </sheetData>
  <autoFilter ref="A1:Q120" xr:uid="{00000000-0001-0000-0000-000000000000}"/>
  <dataValidations count="2">
    <dataValidation type="list" allowBlank="1" showInputMessage="1" showErrorMessage="1" sqref="B1" xr:uid="{00000000-0002-0000-0000-000000000000}">
      <formula1>$B$2:$B$5</formula1>
    </dataValidation>
    <dataValidation type="list" allowBlank="1" showInputMessage="1" showErrorMessage="1" sqref="A1" xr:uid="{00000000-0002-0000-0000-000001000000}">
      <formula1>$A$2:$A$12</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A1842-AE0E-4D11-A5AF-A72E10BBBAF5}">
  <sheetPr>
    <tabColor theme="5" tint="0.59999389629810485"/>
  </sheetPr>
  <dimension ref="A1"/>
  <sheetViews>
    <sheetView showGridLines="0" tabSelected="1" workbookViewId="0">
      <selection activeCell="K7" sqref="K7"/>
    </sheetView>
  </sheetViews>
  <sheetFormatPr baseColWidth="10" defaultColWidth="11.42578125" defaultRowHeight="15" x14ac:dyDescent="0.25"/>
  <cols>
    <col min="5" max="5" width="34.42578125"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184"/>
  <sheetViews>
    <sheetView showGridLines="0" zoomScale="70" zoomScaleNormal="70" workbookViewId="0">
      <selection activeCell="E14" sqref="E14"/>
    </sheetView>
  </sheetViews>
  <sheetFormatPr baseColWidth="10" defaultColWidth="11.42578125" defaultRowHeight="14.25" x14ac:dyDescent="0.2"/>
  <cols>
    <col min="1" max="1" width="30.140625" style="20" customWidth="1"/>
    <col min="2" max="2" width="27" style="20" customWidth="1"/>
    <col min="3" max="3" width="33" style="20" customWidth="1"/>
    <col min="4" max="4" width="23.28515625" style="20" customWidth="1"/>
    <col min="5" max="5" width="34.85546875" style="20" customWidth="1"/>
    <col min="6" max="6" width="20.7109375" style="20" customWidth="1"/>
    <col min="7" max="7" width="56.85546875" style="20" customWidth="1"/>
    <col min="8" max="8" width="24.28515625" style="20" customWidth="1"/>
    <col min="9" max="9" width="26.42578125" style="20" customWidth="1"/>
    <col min="10" max="10" width="25.140625" style="20" customWidth="1"/>
    <col min="11" max="11" width="31.140625" style="20" customWidth="1"/>
    <col min="12" max="12" width="17.5703125" style="20" customWidth="1"/>
    <col min="13" max="13" width="43.5703125" style="20" customWidth="1"/>
    <col min="14" max="14" width="14.28515625" style="28" customWidth="1"/>
    <col min="15" max="15" width="28.28515625" style="27" customWidth="1"/>
    <col min="16" max="16" width="16.5703125" style="28" customWidth="1"/>
    <col min="17" max="17" width="12.7109375" style="28" hidden="1" customWidth="1"/>
    <col min="18" max="18" width="12.28515625" style="27" customWidth="1"/>
    <col min="19" max="19" width="35.85546875" style="20" customWidth="1"/>
    <col min="20" max="20" width="33.42578125" style="20" customWidth="1"/>
    <col min="21" max="21" width="14.42578125" style="22" customWidth="1"/>
    <col min="22" max="22" width="16.42578125" style="22" customWidth="1"/>
    <col min="23" max="23" width="47" style="22" customWidth="1"/>
    <col min="24" max="24" width="18" style="20" customWidth="1"/>
    <col min="25" max="25" width="17.5703125" style="21" customWidth="1"/>
    <col min="26" max="26" width="15.7109375" style="114" customWidth="1"/>
    <col min="27" max="27" width="17.5703125" style="79" customWidth="1"/>
    <col min="28" max="28" width="55.140625" style="216" customWidth="1"/>
    <col min="29" max="29" width="38.28515625" style="211" customWidth="1"/>
    <col min="30" max="30" width="15.7109375" style="20" customWidth="1"/>
    <col min="31" max="31" width="15.7109375" style="21" customWidth="1"/>
    <col min="32" max="33" width="15.7109375" style="20" hidden="1" customWidth="1"/>
    <col min="34" max="35" width="16.7109375" style="20" hidden="1" customWidth="1"/>
    <col min="36" max="36" width="15.7109375" style="20" customWidth="1"/>
    <col min="37" max="37" width="15.7109375" style="21" customWidth="1"/>
    <col min="38" max="39" width="15.7109375" style="20" hidden="1" customWidth="1"/>
    <col min="40" max="41" width="16.7109375" style="20" hidden="1" customWidth="1"/>
    <col min="42" max="42" width="17.28515625" style="20" customWidth="1"/>
    <col min="43" max="43" width="15.7109375" style="21" customWidth="1"/>
    <col min="44" max="45" width="15.7109375" style="20" hidden="1" customWidth="1"/>
    <col min="46" max="47" width="16.7109375" style="20" hidden="1" customWidth="1"/>
    <col min="48" max="48" width="3.5703125" style="20" customWidth="1"/>
    <col min="49" max="52" width="14.7109375" style="20" hidden="1" customWidth="1"/>
    <col min="53" max="16384" width="11.42578125" style="20"/>
  </cols>
  <sheetData>
    <row r="1" spans="1:81" x14ac:dyDescent="0.2">
      <c r="N1" s="21"/>
      <c r="O1" s="20"/>
      <c r="P1" s="21"/>
      <c r="Q1" s="21"/>
      <c r="R1" s="20"/>
    </row>
    <row r="2" spans="1:81" x14ac:dyDescent="0.2">
      <c r="B2" s="557"/>
      <c r="C2" s="558"/>
      <c r="D2" s="535" t="s">
        <v>404</v>
      </c>
      <c r="E2" s="536"/>
      <c r="F2" s="536"/>
      <c r="G2" s="536"/>
      <c r="H2" s="536"/>
      <c r="I2" s="536"/>
      <c r="J2" s="536"/>
      <c r="K2" s="536"/>
      <c r="L2" s="536"/>
      <c r="M2" s="536"/>
      <c r="N2" s="536"/>
      <c r="O2" s="536"/>
      <c r="P2" s="536"/>
      <c r="Q2" s="536"/>
      <c r="R2" s="536"/>
      <c r="S2" s="536"/>
      <c r="T2" s="536"/>
      <c r="U2" s="537"/>
      <c r="V2" s="537"/>
      <c r="W2" s="536"/>
      <c r="X2" s="536"/>
      <c r="Y2" s="536"/>
      <c r="Z2" s="538"/>
      <c r="AA2" s="539"/>
      <c r="AB2" s="540"/>
      <c r="AC2" s="537"/>
      <c r="AD2" s="536"/>
      <c r="AE2" s="536"/>
      <c r="AF2" s="536"/>
      <c r="AG2" s="536"/>
      <c r="AH2" s="536"/>
      <c r="AI2" s="536"/>
      <c r="AJ2" s="536"/>
      <c r="AK2" s="536"/>
      <c r="AL2" s="536"/>
      <c r="AM2" s="536"/>
      <c r="AN2" s="536"/>
      <c r="AO2" s="536"/>
      <c r="AP2" s="536"/>
      <c r="AQ2" s="536"/>
      <c r="AR2" s="553" t="s">
        <v>405</v>
      </c>
      <c r="AS2" s="554"/>
      <c r="AT2" s="554"/>
      <c r="AU2" s="555"/>
      <c r="AV2" s="23"/>
    </row>
    <row r="3" spans="1:81" x14ac:dyDescent="0.2">
      <c r="B3" s="559"/>
      <c r="C3" s="560"/>
      <c r="D3" s="541"/>
      <c r="E3" s="542"/>
      <c r="F3" s="542"/>
      <c r="G3" s="542"/>
      <c r="H3" s="542"/>
      <c r="I3" s="542"/>
      <c r="J3" s="542"/>
      <c r="K3" s="542"/>
      <c r="L3" s="542"/>
      <c r="M3" s="542"/>
      <c r="N3" s="542"/>
      <c r="O3" s="542"/>
      <c r="P3" s="542"/>
      <c r="Q3" s="542"/>
      <c r="R3" s="542"/>
      <c r="S3" s="542"/>
      <c r="T3" s="542"/>
      <c r="U3" s="543"/>
      <c r="V3" s="543"/>
      <c r="W3" s="542"/>
      <c r="X3" s="542"/>
      <c r="Y3" s="542"/>
      <c r="Z3" s="544"/>
      <c r="AA3" s="545"/>
      <c r="AB3" s="546"/>
      <c r="AC3" s="543"/>
      <c r="AD3" s="542"/>
      <c r="AE3" s="542"/>
      <c r="AF3" s="542"/>
      <c r="AG3" s="542"/>
      <c r="AH3" s="542"/>
      <c r="AI3" s="542"/>
      <c r="AJ3" s="542"/>
      <c r="AK3" s="542"/>
      <c r="AL3" s="542"/>
      <c r="AM3" s="542"/>
      <c r="AN3" s="542"/>
      <c r="AO3" s="542"/>
      <c r="AP3" s="542"/>
      <c r="AQ3" s="542"/>
      <c r="AR3" s="553" t="s">
        <v>406</v>
      </c>
      <c r="AS3" s="554"/>
      <c r="AT3" s="554"/>
      <c r="AU3" s="555"/>
      <c r="AV3" s="23"/>
    </row>
    <row r="4" spans="1:81" x14ac:dyDescent="0.2">
      <c r="B4" s="559"/>
      <c r="C4" s="560"/>
      <c r="D4" s="541"/>
      <c r="E4" s="542"/>
      <c r="F4" s="542"/>
      <c r="G4" s="542"/>
      <c r="H4" s="542"/>
      <c r="I4" s="542"/>
      <c r="J4" s="542"/>
      <c r="K4" s="542"/>
      <c r="L4" s="542"/>
      <c r="M4" s="542"/>
      <c r="N4" s="542"/>
      <c r="O4" s="542"/>
      <c r="P4" s="542"/>
      <c r="Q4" s="542"/>
      <c r="R4" s="542"/>
      <c r="S4" s="542"/>
      <c r="T4" s="542"/>
      <c r="U4" s="543"/>
      <c r="V4" s="543"/>
      <c r="W4" s="542"/>
      <c r="X4" s="542"/>
      <c r="Y4" s="542"/>
      <c r="Z4" s="544"/>
      <c r="AA4" s="545"/>
      <c r="AB4" s="546"/>
      <c r="AC4" s="543"/>
      <c r="AD4" s="542"/>
      <c r="AE4" s="542"/>
      <c r="AF4" s="542"/>
      <c r="AG4" s="542"/>
      <c r="AH4" s="542"/>
      <c r="AI4" s="542"/>
      <c r="AJ4" s="542"/>
      <c r="AK4" s="542"/>
      <c r="AL4" s="542"/>
      <c r="AM4" s="542"/>
      <c r="AN4" s="542"/>
      <c r="AO4" s="542"/>
      <c r="AP4" s="542"/>
      <c r="AQ4" s="542"/>
      <c r="AR4" s="553" t="s">
        <v>407</v>
      </c>
      <c r="AS4" s="554"/>
      <c r="AT4" s="554"/>
      <c r="AU4" s="555"/>
      <c r="AV4" s="23"/>
    </row>
    <row r="5" spans="1:81" x14ac:dyDescent="0.2">
      <c r="B5" s="561"/>
      <c r="C5" s="562"/>
      <c r="D5" s="547"/>
      <c r="E5" s="548"/>
      <c r="F5" s="548"/>
      <c r="G5" s="548"/>
      <c r="H5" s="548"/>
      <c r="I5" s="548"/>
      <c r="J5" s="548"/>
      <c r="K5" s="548"/>
      <c r="L5" s="548"/>
      <c r="M5" s="548"/>
      <c r="N5" s="548"/>
      <c r="O5" s="548"/>
      <c r="P5" s="548"/>
      <c r="Q5" s="548"/>
      <c r="R5" s="548"/>
      <c r="S5" s="548"/>
      <c r="T5" s="548"/>
      <c r="U5" s="549"/>
      <c r="V5" s="549"/>
      <c r="W5" s="548"/>
      <c r="X5" s="548"/>
      <c r="Y5" s="548"/>
      <c r="Z5" s="550"/>
      <c r="AA5" s="551"/>
      <c r="AB5" s="552"/>
      <c r="AC5" s="549"/>
      <c r="AD5" s="548"/>
      <c r="AE5" s="548"/>
      <c r="AF5" s="548"/>
      <c r="AG5" s="548"/>
      <c r="AH5" s="548"/>
      <c r="AI5" s="548"/>
      <c r="AJ5" s="548"/>
      <c r="AK5" s="548"/>
      <c r="AL5" s="548"/>
      <c r="AM5" s="548"/>
      <c r="AN5" s="548"/>
      <c r="AO5" s="548"/>
      <c r="AP5" s="548"/>
      <c r="AQ5" s="548"/>
      <c r="AR5" s="553" t="s">
        <v>408</v>
      </c>
      <c r="AS5" s="554"/>
      <c r="AT5" s="554"/>
      <c r="AU5" s="555"/>
      <c r="AV5" s="23"/>
    </row>
    <row r="6" spans="1:81" x14ac:dyDescent="0.2">
      <c r="B6" s="24"/>
      <c r="C6" s="24"/>
      <c r="D6" s="24"/>
      <c r="E6" s="24"/>
      <c r="F6" s="24"/>
      <c r="G6" s="24"/>
      <c r="H6" s="24"/>
      <c r="I6" s="24"/>
      <c r="J6" s="24"/>
      <c r="K6" s="24"/>
      <c r="L6" s="24"/>
      <c r="M6" s="24"/>
      <c r="N6" s="25"/>
      <c r="O6" s="24"/>
      <c r="P6" s="25"/>
      <c r="Q6" s="25"/>
      <c r="R6" s="24"/>
      <c r="S6" s="24"/>
      <c r="T6" s="24"/>
      <c r="U6" s="24"/>
      <c r="V6" s="24"/>
      <c r="W6" s="24"/>
      <c r="X6" s="24"/>
      <c r="Y6" s="25"/>
      <c r="Z6" s="115"/>
      <c r="AA6" s="80"/>
      <c r="AB6" s="213"/>
      <c r="AC6" s="212"/>
      <c r="AD6" s="24"/>
      <c r="AE6" s="25"/>
      <c r="AF6" s="24"/>
      <c r="AG6" s="24"/>
      <c r="AH6" s="24"/>
      <c r="AI6" s="24"/>
      <c r="AJ6" s="24"/>
      <c r="AK6" s="25"/>
      <c r="AL6" s="24"/>
      <c r="AM6" s="24"/>
      <c r="AN6" s="24"/>
      <c r="AO6" s="24"/>
      <c r="AP6" s="24"/>
      <c r="AQ6" s="25"/>
      <c r="AR6" s="24"/>
      <c r="AS6" s="24"/>
      <c r="AT6" s="24"/>
    </row>
    <row r="7" spans="1:81" x14ac:dyDescent="0.2">
      <c r="B7" s="26" t="s">
        <v>409</v>
      </c>
      <c r="C7" s="570" t="s">
        <v>410</v>
      </c>
      <c r="D7" s="571"/>
      <c r="E7" s="571"/>
      <c r="F7" s="571"/>
      <c r="G7" s="571"/>
      <c r="H7" s="571"/>
      <c r="I7" s="571"/>
      <c r="J7" s="571"/>
      <c r="K7" s="571"/>
      <c r="L7" s="571"/>
      <c r="M7" s="571"/>
      <c r="N7" s="571"/>
      <c r="O7" s="571"/>
      <c r="P7" s="571"/>
      <c r="Q7" s="571"/>
      <c r="R7" s="571"/>
      <c r="S7" s="571"/>
      <c r="T7" s="571"/>
      <c r="U7" s="571"/>
      <c r="V7" s="571"/>
      <c r="W7" s="571"/>
      <c r="X7" s="571"/>
      <c r="Y7" s="571"/>
      <c r="Z7" s="572"/>
      <c r="AA7" s="573"/>
      <c r="AB7" s="574"/>
      <c r="AC7" s="571"/>
      <c r="AD7" s="571"/>
      <c r="AE7" s="571"/>
      <c r="AF7" s="571"/>
      <c r="AG7" s="571"/>
      <c r="AH7" s="571"/>
      <c r="AI7" s="571"/>
      <c r="AJ7" s="571"/>
      <c r="AK7" s="571"/>
      <c r="AL7" s="571"/>
      <c r="AM7" s="571"/>
      <c r="AN7" s="571"/>
      <c r="AO7" s="571"/>
      <c r="AP7" s="571"/>
      <c r="AQ7" s="571"/>
      <c r="AR7" s="571"/>
      <c r="AS7" s="571"/>
      <c r="AT7" s="571"/>
      <c r="AU7" s="575"/>
    </row>
    <row r="8" spans="1:81" x14ac:dyDescent="0.2">
      <c r="B8" s="26" t="s">
        <v>411</v>
      </c>
      <c r="C8" s="576" t="s">
        <v>412</v>
      </c>
      <c r="D8" s="577"/>
      <c r="E8" s="577"/>
      <c r="F8" s="577"/>
      <c r="G8" s="577"/>
      <c r="H8" s="577"/>
      <c r="I8" s="577"/>
      <c r="J8" s="577"/>
      <c r="K8" s="577"/>
      <c r="L8" s="577"/>
      <c r="M8" s="577"/>
      <c r="N8" s="577"/>
      <c r="O8" s="577"/>
      <c r="P8" s="577"/>
      <c r="Q8" s="577"/>
      <c r="R8" s="577"/>
      <c r="S8" s="577"/>
      <c r="T8" s="577"/>
      <c r="U8" s="577"/>
      <c r="V8" s="577"/>
      <c r="W8" s="577"/>
      <c r="X8" s="577"/>
      <c r="Y8" s="577"/>
      <c r="Z8" s="578"/>
      <c r="AA8" s="579"/>
      <c r="AB8" s="580"/>
      <c r="AC8" s="577"/>
      <c r="AD8" s="577"/>
      <c r="AE8" s="577"/>
      <c r="AF8" s="577"/>
      <c r="AG8" s="577"/>
      <c r="AH8" s="577"/>
      <c r="AI8" s="577"/>
      <c r="AJ8" s="577"/>
      <c r="AK8" s="577"/>
      <c r="AL8" s="577"/>
      <c r="AM8" s="577"/>
      <c r="AN8" s="577"/>
      <c r="AO8" s="577"/>
      <c r="AP8" s="577"/>
      <c r="AQ8" s="577"/>
      <c r="AR8" s="577"/>
      <c r="AS8" s="577"/>
      <c r="AT8" s="577"/>
      <c r="AU8" s="581"/>
    </row>
    <row r="9" spans="1:81" x14ac:dyDescent="0.2">
      <c r="B9" s="26" t="s">
        <v>413</v>
      </c>
      <c r="C9" s="576" t="s">
        <v>414</v>
      </c>
      <c r="D9" s="577"/>
      <c r="E9" s="577"/>
      <c r="F9" s="577"/>
      <c r="G9" s="577"/>
      <c r="H9" s="577"/>
      <c r="I9" s="577"/>
      <c r="J9" s="577"/>
      <c r="K9" s="577"/>
      <c r="L9" s="577"/>
      <c r="M9" s="577"/>
      <c r="N9" s="577"/>
      <c r="O9" s="577"/>
      <c r="P9" s="577"/>
      <c r="Q9" s="577"/>
      <c r="R9" s="577"/>
      <c r="S9" s="577"/>
      <c r="T9" s="577"/>
      <c r="U9" s="577"/>
      <c r="V9" s="577"/>
      <c r="W9" s="577"/>
      <c r="X9" s="577"/>
      <c r="Y9" s="577"/>
      <c r="Z9" s="578"/>
      <c r="AA9" s="579"/>
      <c r="AB9" s="580"/>
      <c r="AC9" s="577"/>
      <c r="AD9" s="577"/>
      <c r="AE9" s="577"/>
      <c r="AF9" s="577"/>
      <c r="AG9" s="577"/>
      <c r="AH9" s="577"/>
      <c r="AI9" s="577"/>
      <c r="AJ9" s="577"/>
      <c r="AK9" s="577"/>
      <c r="AL9" s="577"/>
      <c r="AM9" s="577"/>
      <c r="AN9" s="577"/>
      <c r="AO9" s="577"/>
      <c r="AP9" s="577"/>
      <c r="AQ9" s="577"/>
      <c r="AR9" s="577"/>
      <c r="AS9" s="577"/>
      <c r="AT9" s="577"/>
      <c r="AU9" s="581"/>
    </row>
    <row r="10" spans="1:81" x14ac:dyDescent="0.2">
      <c r="N10" s="21"/>
      <c r="O10" s="20"/>
      <c r="P10" s="21"/>
      <c r="Q10" s="21"/>
      <c r="R10" s="20"/>
      <c r="U10" s="20"/>
      <c r="V10" s="20"/>
      <c r="W10" s="20"/>
    </row>
    <row r="11" spans="1:81" s="181" customFormat="1" x14ac:dyDescent="0.2">
      <c r="B11" s="564" t="s">
        <v>415</v>
      </c>
      <c r="C11" s="565"/>
      <c r="D11" s="566"/>
      <c r="E11" s="564" t="s">
        <v>416</v>
      </c>
      <c r="F11" s="566"/>
      <c r="G11" s="582" t="s">
        <v>417</v>
      </c>
      <c r="H11" s="582"/>
      <c r="I11" s="582"/>
      <c r="J11" s="582"/>
      <c r="K11" s="582"/>
      <c r="L11" s="582"/>
      <c r="M11" s="582"/>
      <c r="N11" s="582"/>
      <c r="O11" s="582"/>
      <c r="P11" s="582"/>
      <c r="Q11" s="582"/>
      <c r="R11" s="582"/>
      <c r="S11" s="582"/>
      <c r="T11" s="582"/>
      <c r="U11" s="583"/>
      <c r="V11" s="583"/>
      <c r="W11" s="582"/>
      <c r="X11" s="582"/>
      <c r="Y11" s="582"/>
      <c r="Z11" s="584"/>
      <c r="AA11" s="585"/>
      <c r="AB11" s="586"/>
      <c r="AC11" s="583"/>
      <c r="AD11" s="582"/>
      <c r="AE11" s="582"/>
      <c r="AF11" s="582"/>
      <c r="AG11" s="582"/>
      <c r="AH11" s="582"/>
      <c r="AI11" s="582"/>
      <c r="AJ11" s="582"/>
      <c r="AK11" s="582"/>
      <c r="AL11" s="582"/>
      <c r="AM11" s="582"/>
      <c r="AN11" s="582"/>
      <c r="AO11" s="582"/>
      <c r="AP11" s="582"/>
      <c r="AQ11" s="582"/>
      <c r="AR11" s="582"/>
      <c r="AS11" s="582"/>
      <c r="AT11" s="582"/>
      <c r="AU11" s="582"/>
    </row>
    <row r="12" spans="1:81" s="181" customFormat="1" x14ac:dyDescent="0.2">
      <c r="B12" s="567"/>
      <c r="C12" s="568"/>
      <c r="D12" s="569"/>
      <c r="E12" s="567"/>
      <c r="F12" s="569"/>
      <c r="G12" s="582" t="s">
        <v>418</v>
      </c>
      <c r="H12" s="582"/>
      <c r="I12" s="582"/>
      <c r="J12" s="582"/>
      <c r="K12" s="582"/>
      <c r="L12" s="582"/>
      <c r="M12" s="582"/>
      <c r="N12" s="582"/>
      <c r="O12" s="582"/>
      <c r="P12" s="582"/>
      <c r="Q12" s="582"/>
      <c r="R12" s="582"/>
      <c r="S12" s="582"/>
      <c r="T12" s="582"/>
      <c r="U12" s="583"/>
      <c r="V12" s="583"/>
      <c r="W12" s="582"/>
      <c r="X12" s="582"/>
      <c r="Y12" s="582"/>
      <c r="Z12" s="584"/>
      <c r="AA12" s="585"/>
      <c r="AB12" s="586"/>
      <c r="AC12" s="583"/>
      <c r="AD12" s="582"/>
      <c r="AE12" s="582"/>
      <c r="AF12" s="582"/>
      <c r="AG12" s="582"/>
      <c r="AH12" s="582"/>
      <c r="AI12" s="582"/>
      <c r="AJ12" s="582"/>
      <c r="AK12" s="582"/>
      <c r="AL12" s="582"/>
      <c r="AM12" s="582"/>
      <c r="AN12" s="582"/>
      <c r="AO12" s="582"/>
      <c r="AP12" s="582"/>
      <c r="AQ12" s="582"/>
      <c r="AR12" s="582"/>
      <c r="AS12" s="582"/>
      <c r="AT12" s="582"/>
      <c r="AU12" s="582"/>
    </row>
    <row r="13" spans="1:81" s="181" customFormat="1" x14ac:dyDescent="0.2">
      <c r="B13" s="567"/>
      <c r="C13" s="568"/>
      <c r="D13" s="569"/>
      <c r="E13" s="567"/>
      <c r="F13" s="569"/>
      <c r="G13" s="587"/>
      <c r="H13" s="587"/>
      <c r="I13" s="587"/>
      <c r="J13" s="587"/>
      <c r="K13" s="587"/>
      <c r="L13" s="587"/>
      <c r="M13" s="587"/>
      <c r="N13" s="534" t="s">
        <v>419</v>
      </c>
      <c r="O13" s="534"/>
      <c r="P13" s="534"/>
      <c r="Q13" s="534"/>
      <c r="R13" s="534"/>
      <c r="S13" s="534"/>
      <c r="T13" s="534"/>
      <c r="U13" s="589"/>
      <c r="V13" s="589"/>
      <c r="W13" s="534"/>
      <c r="X13" s="588" t="s">
        <v>420</v>
      </c>
      <c r="Y13" s="588"/>
      <c r="Z13" s="590" t="s">
        <v>421</v>
      </c>
      <c r="AA13" s="591"/>
      <c r="AB13" s="592"/>
      <c r="AC13" s="589"/>
      <c r="AD13" s="588" t="s">
        <v>422</v>
      </c>
      <c r="AE13" s="588"/>
      <c r="AF13" s="534" t="s">
        <v>423</v>
      </c>
      <c r="AG13" s="534"/>
      <c r="AH13" s="534"/>
      <c r="AI13" s="534"/>
      <c r="AJ13" s="588" t="s">
        <v>424</v>
      </c>
      <c r="AK13" s="588"/>
      <c r="AL13" s="534" t="s">
        <v>425</v>
      </c>
      <c r="AM13" s="534"/>
      <c r="AN13" s="534"/>
      <c r="AO13" s="534"/>
      <c r="AP13" s="588" t="s">
        <v>426</v>
      </c>
      <c r="AQ13" s="588"/>
      <c r="AR13" s="556" t="s">
        <v>427</v>
      </c>
      <c r="AS13" s="556"/>
      <c r="AT13" s="556"/>
      <c r="AU13" s="556"/>
      <c r="AW13" s="563" t="s">
        <v>428</v>
      </c>
      <c r="AX13" s="563"/>
      <c r="AY13" s="563"/>
      <c r="AZ13" s="563"/>
    </row>
    <row r="14" spans="1:81" ht="42.75" x14ac:dyDescent="0.2">
      <c r="B14" s="186" t="s">
        <v>429</v>
      </c>
      <c r="C14" s="187" t="s">
        <v>430</v>
      </c>
      <c r="D14" s="187" t="s">
        <v>431</v>
      </c>
      <c r="E14" s="187" t="s">
        <v>3</v>
      </c>
      <c r="F14" s="187" t="s">
        <v>5</v>
      </c>
      <c r="G14" s="182" t="s">
        <v>432</v>
      </c>
      <c r="H14" s="182" t="s">
        <v>7</v>
      </c>
      <c r="I14" s="182" t="s">
        <v>433</v>
      </c>
      <c r="J14" s="182" t="s">
        <v>9</v>
      </c>
      <c r="K14" s="182" t="s">
        <v>10</v>
      </c>
      <c r="L14" s="182" t="s">
        <v>11</v>
      </c>
      <c r="M14" s="182" t="s">
        <v>434</v>
      </c>
      <c r="N14" s="182" t="s">
        <v>435</v>
      </c>
      <c r="O14" s="182" t="s">
        <v>436</v>
      </c>
      <c r="P14" s="182" t="s">
        <v>437</v>
      </c>
      <c r="Q14" s="182" t="s">
        <v>438</v>
      </c>
      <c r="R14" s="182" t="s">
        <v>439</v>
      </c>
      <c r="S14" s="182" t="s">
        <v>440</v>
      </c>
      <c r="T14" s="182" t="s">
        <v>441</v>
      </c>
      <c r="U14" s="182" t="s">
        <v>442</v>
      </c>
      <c r="V14" s="182" t="s">
        <v>443</v>
      </c>
      <c r="W14" s="188" t="s">
        <v>16</v>
      </c>
      <c r="X14" s="237" t="s">
        <v>444</v>
      </c>
      <c r="Y14" s="182" t="s">
        <v>445</v>
      </c>
      <c r="Z14" s="189" t="s">
        <v>446</v>
      </c>
      <c r="AA14" s="190" t="s">
        <v>447</v>
      </c>
      <c r="AB14" s="214" t="s">
        <v>448</v>
      </c>
      <c r="AC14" s="188" t="s">
        <v>449</v>
      </c>
      <c r="AD14" s="182" t="s">
        <v>450</v>
      </c>
      <c r="AE14" s="182" t="s">
        <v>451</v>
      </c>
      <c r="AF14" s="188" t="s">
        <v>452</v>
      </c>
      <c r="AG14" s="188" t="s">
        <v>453</v>
      </c>
      <c r="AH14" s="188" t="s">
        <v>454</v>
      </c>
      <c r="AI14" s="188" t="s">
        <v>455</v>
      </c>
      <c r="AJ14" s="182" t="s">
        <v>456</v>
      </c>
      <c r="AK14" s="182" t="s">
        <v>457</v>
      </c>
      <c r="AL14" s="188" t="s">
        <v>458</v>
      </c>
      <c r="AM14" s="188" t="s">
        <v>459</v>
      </c>
      <c r="AN14" s="188" t="s">
        <v>460</v>
      </c>
      <c r="AO14" s="188" t="s">
        <v>461</v>
      </c>
      <c r="AP14" s="182" t="s">
        <v>462</v>
      </c>
      <c r="AQ14" s="191" t="s">
        <v>463</v>
      </c>
      <c r="AR14" s="192" t="s">
        <v>464</v>
      </c>
      <c r="AS14" s="193" t="s">
        <v>465</v>
      </c>
      <c r="AT14" s="193" t="s">
        <v>466</v>
      </c>
      <c r="AU14" s="193" t="s">
        <v>449</v>
      </c>
      <c r="AW14" s="194" t="s">
        <v>467</v>
      </c>
      <c r="AX14" s="194" t="s">
        <v>468</v>
      </c>
      <c r="AY14" s="194" t="s">
        <v>469</v>
      </c>
      <c r="AZ14" s="194" t="s">
        <v>470</v>
      </c>
    </row>
    <row r="15" spans="1:81" s="86" customFormat="1" hidden="1" x14ac:dyDescent="0.2">
      <c r="A15" s="81"/>
      <c r="B15" s="127" t="s">
        <v>320</v>
      </c>
      <c r="C15" s="128" t="s">
        <v>76</v>
      </c>
      <c r="D15" s="128" t="s">
        <v>184</v>
      </c>
      <c r="E15" s="128" t="s">
        <v>102</v>
      </c>
      <c r="F15" s="128" t="s">
        <v>338</v>
      </c>
      <c r="G15" s="128" t="s">
        <v>471</v>
      </c>
      <c r="H15" s="128" t="s">
        <v>212</v>
      </c>
      <c r="I15" s="128" t="s">
        <v>25</v>
      </c>
      <c r="J15" s="128" t="s">
        <v>222</v>
      </c>
      <c r="K15" s="128" t="s">
        <v>403</v>
      </c>
      <c r="L15" s="128" t="s">
        <v>257</v>
      </c>
      <c r="M15" s="128" t="s">
        <v>472</v>
      </c>
      <c r="N15" s="129">
        <v>1</v>
      </c>
      <c r="O15" s="128" t="s">
        <v>473</v>
      </c>
      <c r="P15" s="129">
        <v>2</v>
      </c>
      <c r="Q15" s="129">
        <f>+Y15+AE15+AK15+AQ15</f>
        <v>2</v>
      </c>
      <c r="R15" s="128" t="s">
        <v>45</v>
      </c>
      <c r="S15" s="128" t="s">
        <v>474</v>
      </c>
      <c r="T15" s="128" t="s">
        <v>475</v>
      </c>
      <c r="U15" s="130">
        <v>44562</v>
      </c>
      <c r="V15" s="128" t="s">
        <v>476</v>
      </c>
      <c r="W15" s="128" t="s">
        <v>31</v>
      </c>
      <c r="X15" s="128" t="s">
        <v>477</v>
      </c>
      <c r="Y15" s="131">
        <v>0</v>
      </c>
      <c r="Z15" s="116"/>
      <c r="AA15" s="159"/>
      <c r="AB15" s="116"/>
      <c r="AC15" s="132"/>
      <c r="AD15" s="128" t="s">
        <v>478</v>
      </c>
      <c r="AE15" s="129">
        <v>1</v>
      </c>
      <c r="AF15" s="128" t="s">
        <v>479</v>
      </c>
      <c r="AG15" s="128" t="s">
        <v>479</v>
      </c>
      <c r="AH15" s="128" t="s">
        <v>479</v>
      </c>
      <c r="AI15" s="128" t="s">
        <v>479</v>
      </c>
      <c r="AJ15" s="128" t="s">
        <v>477</v>
      </c>
      <c r="AK15" s="129">
        <v>0</v>
      </c>
      <c r="AL15" s="128" t="s">
        <v>479</v>
      </c>
      <c r="AM15" s="128" t="s">
        <v>479</v>
      </c>
      <c r="AN15" s="128" t="s">
        <v>479</v>
      </c>
      <c r="AO15" s="128" t="s">
        <v>479</v>
      </c>
      <c r="AP15" s="128" t="s">
        <v>480</v>
      </c>
      <c r="AQ15" s="162">
        <v>1</v>
      </c>
      <c r="AR15" s="120" t="s">
        <v>479</v>
      </c>
      <c r="AS15" s="82" t="s">
        <v>479</v>
      </c>
      <c r="AT15" s="82"/>
      <c r="AU15" s="82" t="s">
        <v>479</v>
      </c>
      <c r="AV15" s="85" t="s">
        <v>479</v>
      </c>
      <c r="AW15" s="85" t="s">
        <v>479</v>
      </c>
      <c r="AX15" s="85" t="s">
        <v>479</v>
      </c>
      <c r="AY15" s="81" t="s">
        <v>479</v>
      </c>
      <c r="AZ15" s="81" t="s">
        <v>479</v>
      </c>
      <c r="BA15" s="81" t="s">
        <v>479</v>
      </c>
      <c r="BB15" s="81" t="s">
        <v>479</v>
      </c>
      <c r="BC15" s="81" t="s">
        <v>479</v>
      </c>
      <c r="BD15" s="81" t="s">
        <v>479</v>
      </c>
      <c r="BE15" s="81" t="s">
        <v>479</v>
      </c>
      <c r="BF15" s="81" t="s">
        <v>479</v>
      </c>
      <c r="BG15" s="81" t="s">
        <v>479</v>
      </c>
      <c r="BH15" s="81" t="s">
        <v>479</v>
      </c>
      <c r="BI15" s="81" t="s">
        <v>479</v>
      </c>
      <c r="BJ15" s="81" t="s">
        <v>479</v>
      </c>
      <c r="BK15" s="81" t="s">
        <v>479</v>
      </c>
      <c r="BL15" s="81" t="s">
        <v>479</v>
      </c>
      <c r="BM15" s="81" t="s">
        <v>479</v>
      </c>
      <c r="BN15" s="81" t="s">
        <v>479</v>
      </c>
      <c r="BO15" s="81" t="s">
        <v>479</v>
      </c>
      <c r="BP15" s="81" t="s">
        <v>479</v>
      </c>
      <c r="BQ15" s="81" t="s">
        <v>479</v>
      </c>
      <c r="BR15" s="81" t="s">
        <v>479</v>
      </c>
      <c r="BS15" s="81" t="s">
        <v>479</v>
      </c>
      <c r="BT15" s="81" t="s">
        <v>479</v>
      </c>
      <c r="BU15" s="81" t="s">
        <v>479</v>
      </c>
      <c r="BV15" s="81" t="s">
        <v>479</v>
      </c>
      <c r="BW15" s="81" t="s">
        <v>479</v>
      </c>
      <c r="BX15" s="81" t="s">
        <v>479</v>
      </c>
      <c r="BY15" s="81" t="s">
        <v>479</v>
      </c>
      <c r="BZ15" s="81" t="s">
        <v>479</v>
      </c>
      <c r="CA15" s="81" t="s">
        <v>479</v>
      </c>
      <c r="CB15" s="81" t="s">
        <v>479</v>
      </c>
      <c r="CC15" s="81" t="s">
        <v>479</v>
      </c>
    </row>
    <row r="16" spans="1:81" s="27" customFormat="1" x14ac:dyDescent="0.2">
      <c r="A16" s="81"/>
      <c r="B16" s="127" t="s">
        <v>289</v>
      </c>
      <c r="C16" s="128" t="s">
        <v>18</v>
      </c>
      <c r="D16" s="128" t="s">
        <v>481</v>
      </c>
      <c r="E16" s="128" t="s">
        <v>50</v>
      </c>
      <c r="F16" s="128" t="s">
        <v>313</v>
      </c>
      <c r="G16" s="128" t="s">
        <v>220</v>
      </c>
      <c r="H16" s="128" t="s">
        <v>212</v>
      </c>
      <c r="I16" s="128" t="s">
        <v>25</v>
      </c>
      <c r="J16" s="128" t="s">
        <v>106</v>
      </c>
      <c r="K16" s="128" t="s">
        <v>322</v>
      </c>
      <c r="L16" s="128" t="s">
        <v>257</v>
      </c>
      <c r="M16" s="128" t="s">
        <v>225</v>
      </c>
      <c r="N16" s="129">
        <v>2</v>
      </c>
      <c r="O16" s="128" t="s">
        <v>482</v>
      </c>
      <c r="P16" s="129">
        <v>12</v>
      </c>
      <c r="Q16" s="129">
        <f>+Y16+AE16+AK16+AQ16</f>
        <v>12</v>
      </c>
      <c r="R16" s="128" t="s">
        <v>45</v>
      </c>
      <c r="S16" s="128" t="s">
        <v>483</v>
      </c>
      <c r="T16" s="128" t="s">
        <v>484</v>
      </c>
      <c r="U16" s="130">
        <v>44562</v>
      </c>
      <c r="V16" s="128" t="s">
        <v>476</v>
      </c>
      <c r="W16" s="128" t="s">
        <v>162</v>
      </c>
      <c r="X16" s="128" t="s">
        <v>485</v>
      </c>
      <c r="Y16" s="129">
        <v>3</v>
      </c>
      <c r="Z16" s="83">
        <v>3</v>
      </c>
      <c r="AA16" s="160">
        <f>(Z16/Y16)</f>
        <v>1</v>
      </c>
      <c r="AB16" s="817" t="s">
        <v>486</v>
      </c>
      <c r="AC16" s="220" t="s">
        <v>487</v>
      </c>
      <c r="AD16" s="128" t="s">
        <v>485</v>
      </c>
      <c r="AE16" s="129">
        <v>3</v>
      </c>
      <c r="AF16" s="128" t="s">
        <v>479</v>
      </c>
      <c r="AG16" s="128" t="s">
        <v>479</v>
      </c>
      <c r="AH16" s="128" t="s">
        <v>479</v>
      </c>
      <c r="AI16" s="128" t="s">
        <v>479</v>
      </c>
      <c r="AJ16" s="128" t="s">
        <v>485</v>
      </c>
      <c r="AK16" s="129">
        <v>3</v>
      </c>
      <c r="AL16" s="128" t="s">
        <v>479</v>
      </c>
      <c r="AM16" s="128" t="s">
        <v>479</v>
      </c>
      <c r="AN16" s="128" t="s">
        <v>479</v>
      </c>
      <c r="AO16" s="128" t="s">
        <v>479</v>
      </c>
      <c r="AP16" s="128" t="s">
        <v>485</v>
      </c>
      <c r="AQ16" s="162">
        <v>3</v>
      </c>
      <c r="AR16" s="120" t="s">
        <v>479</v>
      </c>
      <c r="AS16" s="82" t="s">
        <v>479</v>
      </c>
      <c r="AT16" s="82" t="s">
        <v>479</v>
      </c>
      <c r="AU16" s="82" t="s">
        <v>479</v>
      </c>
      <c r="AV16" s="81"/>
      <c r="AW16" s="87" t="s">
        <v>479</v>
      </c>
      <c r="AX16" s="88" t="s">
        <v>479</v>
      </c>
      <c r="AY16" s="88" t="s">
        <v>479</v>
      </c>
      <c r="AZ16" s="88" t="s">
        <v>479</v>
      </c>
      <c r="BA16" s="81"/>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row>
    <row r="17" spans="1:81" s="27" customFormat="1" hidden="1" x14ac:dyDescent="0.2">
      <c r="A17" s="81"/>
      <c r="B17" s="127" t="s">
        <v>289</v>
      </c>
      <c r="C17" s="128" t="s">
        <v>18</v>
      </c>
      <c r="D17" s="128" t="s">
        <v>481</v>
      </c>
      <c r="E17" s="128" t="s">
        <v>50</v>
      </c>
      <c r="F17" s="128" t="s">
        <v>313</v>
      </c>
      <c r="G17" s="128" t="s">
        <v>220</v>
      </c>
      <c r="H17" s="128" t="s">
        <v>212</v>
      </c>
      <c r="I17" s="128" t="s">
        <v>25</v>
      </c>
      <c r="J17" s="128" t="s">
        <v>106</v>
      </c>
      <c r="K17" s="128" t="s">
        <v>322</v>
      </c>
      <c r="L17" s="128" t="s">
        <v>257</v>
      </c>
      <c r="M17" s="128" t="s">
        <v>225</v>
      </c>
      <c r="N17" s="129">
        <v>3</v>
      </c>
      <c r="O17" s="128" t="s">
        <v>488</v>
      </c>
      <c r="P17" s="132">
        <v>1</v>
      </c>
      <c r="Q17" s="29">
        <f>+AQ17</f>
        <v>1</v>
      </c>
      <c r="R17" s="128" t="s">
        <v>60</v>
      </c>
      <c r="S17" s="128" t="s">
        <v>489</v>
      </c>
      <c r="T17" s="128" t="s">
        <v>490</v>
      </c>
      <c r="U17" s="130">
        <v>44562</v>
      </c>
      <c r="V17" s="128" t="s">
        <v>476</v>
      </c>
      <c r="W17" s="128" t="s">
        <v>162</v>
      </c>
      <c r="X17" s="133" t="s">
        <v>477</v>
      </c>
      <c r="Y17" s="129">
        <v>0</v>
      </c>
      <c r="Z17" s="83" t="s">
        <v>479</v>
      </c>
      <c r="AA17" s="128" t="s">
        <v>479</v>
      </c>
      <c r="AB17" s="83" t="s">
        <v>479</v>
      </c>
      <c r="AC17" s="129" t="s">
        <v>479</v>
      </c>
      <c r="AD17" s="128" t="s">
        <v>477</v>
      </c>
      <c r="AE17" s="129">
        <v>0</v>
      </c>
      <c r="AF17" s="128" t="s">
        <v>479</v>
      </c>
      <c r="AG17" s="128" t="s">
        <v>479</v>
      </c>
      <c r="AH17" s="128" t="s">
        <v>479</v>
      </c>
      <c r="AI17" s="128" t="s">
        <v>479</v>
      </c>
      <c r="AJ17" s="128" t="s">
        <v>491</v>
      </c>
      <c r="AK17" s="132">
        <v>0.5</v>
      </c>
      <c r="AL17" s="128" t="s">
        <v>479</v>
      </c>
      <c r="AM17" s="128" t="s">
        <v>479</v>
      </c>
      <c r="AN17" s="128" t="s">
        <v>479</v>
      </c>
      <c r="AO17" s="128" t="s">
        <v>479</v>
      </c>
      <c r="AP17" s="128" t="s">
        <v>492</v>
      </c>
      <c r="AQ17" s="163">
        <v>1</v>
      </c>
      <c r="AR17" s="120" t="s">
        <v>479</v>
      </c>
      <c r="AS17" s="82" t="s">
        <v>479</v>
      </c>
      <c r="AT17" s="82" t="s">
        <v>479</v>
      </c>
      <c r="AU17" s="82" t="s">
        <v>479</v>
      </c>
      <c r="AV17" s="81"/>
      <c r="AW17" s="87" t="s">
        <v>479</v>
      </c>
      <c r="AX17" s="88" t="s">
        <v>479</v>
      </c>
      <c r="AY17" s="88" t="s">
        <v>479</v>
      </c>
      <c r="AZ17" s="88" t="s">
        <v>479</v>
      </c>
      <c r="BA17" s="81"/>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row>
    <row r="18" spans="1:81" s="27" customFormat="1" hidden="1" x14ac:dyDescent="0.2">
      <c r="A18" s="81"/>
      <c r="B18" s="127" t="s">
        <v>320</v>
      </c>
      <c r="C18" s="128" t="s">
        <v>48</v>
      </c>
      <c r="D18" s="128" t="s">
        <v>164</v>
      </c>
      <c r="E18" s="128" t="s">
        <v>35</v>
      </c>
      <c r="F18" s="128" t="s">
        <v>336</v>
      </c>
      <c r="G18" s="128" t="s">
        <v>220</v>
      </c>
      <c r="H18" s="128" t="s">
        <v>147</v>
      </c>
      <c r="I18" s="128" t="s">
        <v>25</v>
      </c>
      <c r="J18" s="128" t="s">
        <v>106</v>
      </c>
      <c r="K18" s="128" t="s">
        <v>318</v>
      </c>
      <c r="L18" s="128" t="s">
        <v>257</v>
      </c>
      <c r="M18" s="128" t="s">
        <v>59</v>
      </c>
      <c r="N18" s="129">
        <v>4</v>
      </c>
      <c r="O18" s="128" t="s">
        <v>493</v>
      </c>
      <c r="P18" s="132">
        <v>1</v>
      </c>
      <c r="Q18" s="29">
        <f>+AQ18</f>
        <v>1</v>
      </c>
      <c r="R18" s="128" t="s">
        <v>60</v>
      </c>
      <c r="S18" s="128" t="s">
        <v>494</v>
      </c>
      <c r="T18" s="128" t="s">
        <v>495</v>
      </c>
      <c r="U18" s="130">
        <v>44562</v>
      </c>
      <c r="V18" s="128" t="s">
        <v>476</v>
      </c>
      <c r="W18" s="128" t="s">
        <v>162</v>
      </c>
      <c r="X18" s="133" t="s">
        <v>477</v>
      </c>
      <c r="Y18" s="129">
        <v>0</v>
      </c>
      <c r="Z18" s="83" t="s">
        <v>479</v>
      </c>
      <c r="AA18" s="128" t="s">
        <v>479</v>
      </c>
      <c r="AB18" s="83" t="s">
        <v>479</v>
      </c>
      <c r="AC18" s="129" t="s">
        <v>479</v>
      </c>
      <c r="AD18" s="128" t="s">
        <v>477</v>
      </c>
      <c r="AE18" s="129">
        <v>0</v>
      </c>
      <c r="AF18" s="128" t="s">
        <v>479</v>
      </c>
      <c r="AG18" s="128" t="s">
        <v>479</v>
      </c>
      <c r="AH18" s="128" t="s">
        <v>479</v>
      </c>
      <c r="AI18" s="128" t="s">
        <v>479</v>
      </c>
      <c r="AJ18" s="128" t="s">
        <v>496</v>
      </c>
      <c r="AK18" s="132">
        <v>0.5</v>
      </c>
      <c r="AL18" s="128" t="s">
        <v>479</v>
      </c>
      <c r="AM18" s="128" t="s">
        <v>479</v>
      </c>
      <c r="AN18" s="128" t="s">
        <v>479</v>
      </c>
      <c r="AO18" s="128" t="s">
        <v>479</v>
      </c>
      <c r="AP18" s="128" t="s">
        <v>497</v>
      </c>
      <c r="AQ18" s="163">
        <v>1</v>
      </c>
      <c r="AR18" s="120" t="s">
        <v>479</v>
      </c>
      <c r="AS18" s="82" t="s">
        <v>479</v>
      </c>
      <c r="AT18" s="82" t="s">
        <v>479</v>
      </c>
      <c r="AU18" s="82" t="s">
        <v>479</v>
      </c>
      <c r="AV18" s="81"/>
      <c r="AW18" s="87" t="s">
        <v>479</v>
      </c>
      <c r="AX18" s="88" t="s">
        <v>479</v>
      </c>
      <c r="AY18" s="88" t="s">
        <v>479</v>
      </c>
      <c r="AZ18" s="88" t="s">
        <v>479</v>
      </c>
      <c r="BA18" s="81"/>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row>
    <row r="19" spans="1:81" s="27" customFormat="1" hidden="1" x14ac:dyDescent="0.2">
      <c r="A19" s="81"/>
      <c r="B19" s="127" t="s">
        <v>320</v>
      </c>
      <c r="C19" s="128" t="s">
        <v>48</v>
      </c>
      <c r="D19" s="128" t="s">
        <v>174</v>
      </c>
      <c r="E19" s="128" t="s">
        <v>50</v>
      </c>
      <c r="F19" s="128" t="s">
        <v>336</v>
      </c>
      <c r="G19" s="128" t="s">
        <v>220</v>
      </c>
      <c r="H19" s="128" t="s">
        <v>147</v>
      </c>
      <c r="I19" s="128" t="s">
        <v>25</v>
      </c>
      <c r="J19" s="128" t="s">
        <v>106</v>
      </c>
      <c r="K19" s="128" t="s">
        <v>318</v>
      </c>
      <c r="L19" s="128" t="s">
        <v>257</v>
      </c>
      <c r="M19" s="128" t="s">
        <v>225</v>
      </c>
      <c r="N19" s="129">
        <v>5</v>
      </c>
      <c r="O19" s="128" t="s">
        <v>498</v>
      </c>
      <c r="P19" s="132">
        <v>1</v>
      </c>
      <c r="Q19" s="29">
        <f>+AQ19</f>
        <v>1</v>
      </c>
      <c r="R19" s="128" t="s">
        <v>60</v>
      </c>
      <c r="S19" s="128" t="s">
        <v>499</v>
      </c>
      <c r="T19" s="128" t="s">
        <v>500</v>
      </c>
      <c r="U19" s="130">
        <v>44562</v>
      </c>
      <c r="V19" s="128" t="s">
        <v>476</v>
      </c>
      <c r="W19" s="128" t="s">
        <v>162</v>
      </c>
      <c r="X19" s="133" t="s">
        <v>477</v>
      </c>
      <c r="Y19" s="129">
        <v>0</v>
      </c>
      <c r="Z19" s="83" t="s">
        <v>479</v>
      </c>
      <c r="AA19" s="128" t="s">
        <v>479</v>
      </c>
      <c r="AB19" s="83" t="s">
        <v>479</v>
      </c>
      <c r="AC19" s="129" t="s">
        <v>479</v>
      </c>
      <c r="AD19" s="128" t="s">
        <v>477</v>
      </c>
      <c r="AE19" s="129">
        <v>0</v>
      </c>
      <c r="AF19" s="128" t="s">
        <v>479</v>
      </c>
      <c r="AG19" s="128" t="s">
        <v>479</v>
      </c>
      <c r="AH19" s="128" t="s">
        <v>479</v>
      </c>
      <c r="AI19" s="128" t="s">
        <v>479</v>
      </c>
      <c r="AJ19" s="128" t="s">
        <v>501</v>
      </c>
      <c r="AK19" s="132">
        <v>0.5</v>
      </c>
      <c r="AL19" s="128" t="s">
        <v>479</v>
      </c>
      <c r="AM19" s="128" t="s">
        <v>479</v>
      </c>
      <c r="AN19" s="128" t="s">
        <v>479</v>
      </c>
      <c r="AO19" s="128" t="s">
        <v>479</v>
      </c>
      <c r="AP19" s="128" t="s">
        <v>502</v>
      </c>
      <c r="AQ19" s="163">
        <v>1</v>
      </c>
      <c r="AR19" s="120" t="s">
        <v>479</v>
      </c>
      <c r="AS19" s="82" t="s">
        <v>479</v>
      </c>
      <c r="AT19" s="82" t="s">
        <v>479</v>
      </c>
      <c r="AU19" s="82" t="s">
        <v>479</v>
      </c>
      <c r="AV19" s="81"/>
      <c r="AW19" s="87" t="s">
        <v>479</v>
      </c>
      <c r="AX19" s="88" t="s">
        <v>479</v>
      </c>
      <c r="AY19" s="88" t="s">
        <v>479</v>
      </c>
      <c r="AZ19" s="88" t="s">
        <v>479</v>
      </c>
      <c r="BA19" s="81"/>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row>
    <row r="20" spans="1:81" s="27" customFormat="1" hidden="1" x14ac:dyDescent="0.2">
      <c r="A20" s="81"/>
      <c r="B20" s="127" t="s">
        <v>320</v>
      </c>
      <c r="C20" s="128" t="s">
        <v>63</v>
      </c>
      <c r="D20" s="128" t="s">
        <v>49</v>
      </c>
      <c r="E20" s="128" t="s">
        <v>20</v>
      </c>
      <c r="F20" s="128" t="s">
        <v>336</v>
      </c>
      <c r="G20" s="128" t="s">
        <v>186</v>
      </c>
      <c r="H20" s="128" t="s">
        <v>82</v>
      </c>
      <c r="I20" s="128" t="s">
        <v>25</v>
      </c>
      <c r="J20" s="128" t="s">
        <v>106</v>
      </c>
      <c r="K20" s="128" t="s">
        <v>325</v>
      </c>
      <c r="L20" s="128" t="s">
        <v>257</v>
      </c>
      <c r="M20" s="128" t="s">
        <v>233</v>
      </c>
      <c r="N20" s="129">
        <v>6</v>
      </c>
      <c r="O20" s="128" t="s">
        <v>503</v>
      </c>
      <c r="P20" s="129">
        <v>2</v>
      </c>
      <c r="Q20" s="129">
        <f>+Y20+AE20+AK20+AQ20</f>
        <v>2</v>
      </c>
      <c r="R20" s="128" t="s">
        <v>45</v>
      </c>
      <c r="S20" s="128" t="s">
        <v>504</v>
      </c>
      <c r="T20" s="128" t="s">
        <v>505</v>
      </c>
      <c r="U20" s="130">
        <v>44562</v>
      </c>
      <c r="V20" s="128" t="s">
        <v>476</v>
      </c>
      <c r="W20" s="128" t="s">
        <v>162</v>
      </c>
      <c r="X20" s="134" t="s">
        <v>477</v>
      </c>
      <c r="Y20" s="129">
        <v>0</v>
      </c>
      <c r="Z20" s="83" t="s">
        <v>479</v>
      </c>
      <c r="AA20" s="128" t="s">
        <v>479</v>
      </c>
      <c r="AB20" s="83" t="s">
        <v>479</v>
      </c>
      <c r="AC20" s="129" t="s">
        <v>479</v>
      </c>
      <c r="AD20" s="128" t="s">
        <v>506</v>
      </c>
      <c r="AE20" s="129">
        <v>1</v>
      </c>
      <c r="AF20" s="128" t="s">
        <v>479</v>
      </c>
      <c r="AG20" s="128" t="s">
        <v>479</v>
      </c>
      <c r="AH20" s="128" t="s">
        <v>479</v>
      </c>
      <c r="AI20" s="128" t="s">
        <v>479</v>
      </c>
      <c r="AJ20" s="128" t="s">
        <v>477</v>
      </c>
      <c r="AK20" s="129">
        <v>0</v>
      </c>
      <c r="AL20" s="128" t="s">
        <v>479</v>
      </c>
      <c r="AM20" s="128" t="s">
        <v>479</v>
      </c>
      <c r="AN20" s="128" t="s">
        <v>479</v>
      </c>
      <c r="AO20" s="128" t="s">
        <v>479</v>
      </c>
      <c r="AP20" s="128" t="s">
        <v>506</v>
      </c>
      <c r="AQ20" s="162">
        <v>1</v>
      </c>
      <c r="AR20" s="120" t="s">
        <v>479</v>
      </c>
      <c r="AS20" s="82" t="s">
        <v>479</v>
      </c>
      <c r="AT20" s="82" t="s">
        <v>479</v>
      </c>
      <c r="AU20" s="82" t="s">
        <v>479</v>
      </c>
      <c r="AV20" s="81"/>
      <c r="AW20" s="87" t="s">
        <v>479</v>
      </c>
      <c r="AX20" s="88" t="s">
        <v>479</v>
      </c>
      <c r="AY20" s="88" t="s">
        <v>479</v>
      </c>
      <c r="AZ20" s="88" t="s">
        <v>479</v>
      </c>
      <c r="BA20" s="81"/>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row>
    <row r="21" spans="1:81" s="27" customFormat="1" hidden="1" x14ac:dyDescent="0.2">
      <c r="A21" s="91"/>
      <c r="B21" s="127" t="s">
        <v>320</v>
      </c>
      <c r="C21" s="128" t="s">
        <v>48</v>
      </c>
      <c r="D21" s="128" t="s">
        <v>174</v>
      </c>
      <c r="E21" s="128" t="s">
        <v>507</v>
      </c>
      <c r="F21" s="128" t="s">
        <v>336</v>
      </c>
      <c r="G21" s="128" t="s">
        <v>186</v>
      </c>
      <c r="H21" s="128" t="s">
        <v>212</v>
      </c>
      <c r="I21" s="128" t="s">
        <v>25</v>
      </c>
      <c r="J21" s="128" t="s">
        <v>106</v>
      </c>
      <c r="K21" s="128" t="s">
        <v>325</v>
      </c>
      <c r="L21" s="128" t="s">
        <v>257</v>
      </c>
      <c r="M21" s="128" t="s">
        <v>225</v>
      </c>
      <c r="N21" s="129">
        <v>7</v>
      </c>
      <c r="O21" s="133" t="s">
        <v>508</v>
      </c>
      <c r="P21" s="132">
        <v>1</v>
      </c>
      <c r="Q21" s="29">
        <f>+AQ21</f>
        <v>1</v>
      </c>
      <c r="R21" s="128" t="s">
        <v>60</v>
      </c>
      <c r="S21" s="133" t="s">
        <v>509</v>
      </c>
      <c r="T21" s="128" t="s">
        <v>510</v>
      </c>
      <c r="U21" s="135">
        <v>44562</v>
      </c>
      <c r="V21" s="128" t="s">
        <v>476</v>
      </c>
      <c r="W21" s="128" t="s">
        <v>162</v>
      </c>
      <c r="X21" s="133" t="s">
        <v>477</v>
      </c>
      <c r="Y21" s="129">
        <v>0</v>
      </c>
      <c r="Z21" s="83" t="s">
        <v>479</v>
      </c>
      <c r="AA21" s="128" t="s">
        <v>479</v>
      </c>
      <c r="AB21" s="83" t="s">
        <v>479</v>
      </c>
      <c r="AC21" s="129" t="s">
        <v>479</v>
      </c>
      <c r="AD21" s="133" t="s">
        <v>511</v>
      </c>
      <c r="AE21" s="138">
        <v>0.5</v>
      </c>
      <c r="AF21" s="128" t="s">
        <v>479</v>
      </c>
      <c r="AG21" s="128" t="s">
        <v>479</v>
      </c>
      <c r="AH21" s="128" t="s">
        <v>479</v>
      </c>
      <c r="AI21" s="128" t="s">
        <v>479</v>
      </c>
      <c r="AJ21" s="128" t="s">
        <v>477</v>
      </c>
      <c r="AK21" s="129">
        <v>0</v>
      </c>
      <c r="AL21" s="128" t="s">
        <v>479</v>
      </c>
      <c r="AM21" s="128" t="s">
        <v>479</v>
      </c>
      <c r="AN21" s="128" t="s">
        <v>479</v>
      </c>
      <c r="AO21" s="128" t="s">
        <v>479</v>
      </c>
      <c r="AP21" s="128" t="s">
        <v>512</v>
      </c>
      <c r="AQ21" s="163">
        <v>1</v>
      </c>
      <c r="AR21" s="120" t="s">
        <v>479</v>
      </c>
      <c r="AS21" s="82" t="s">
        <v>479</v>
      </c>
      <c r="AT21" s="82" t="s">
        <v>479</v>
      </c>
      <c r="AU21" s="82" t="s">
        <v>479</v>
      </c>
      <c r="AV21" s="91"/>
      <c r="AW21" s="92" t="s">
        <v>479</v>
      </c>
      <c r="AX21" s="93" t="s">
        <v>479</v>
      </c>
      <c r="AY21" s="93" t="s">
        <v>479</v>
      </c>
      <c r="AZ21" s="93" t="s">
        <v>479</v>
      </c>
      <c r="BA21" s="91"/>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row>
    <row r="22" spans="1:81" s="95" customFormat="1" x14ac:dyDescent="0.2">
      <c r="A22" s="91"/>
      <c r="B22" s="127" t="s">
        <v>320</v>
      </c>
      <c r="C22" s="128" t="s">
        <v>48</v>
      </c>
      <c r="D22" s="128" t="s">
        <v>174</v>
      </c>
      <c r="E22" s="128" t="s">
        <v>507</v>
      </c>
      <c r="F22" s="128" t="s">
        <v>513</v>
      </c>
      <c r="G22" s="128" t="s">
        <v>514</v>
      </c>
      <c r="H22" s="128" t="s">
        <v>515</v>
      </c>
      <c r="I22" s="128" t="s">
        <v>25</v>
      </c>
      <c r="J22" s="128" t="s">
        <v>106</v>
      </c>
      <c r="K22" s="128" t="s">
        <v>325</v>
      </c>
      <c r="L22" s="128" t="s">
        <v>257</v>
      </c>
      <c r="M22" s="128" t="s">
        <v>225</v>
      </c>
      <c r="N22" s="129">
        <v>8</v>
      </c>
      <c r="O22" s="128" t="s">
        <v>516</v>
      </c>
      <c r="P22" s="129">
        <v>4</v>
      </c>
      <c r="Q22" s="129">
        <f>+Y22+AE22+AK22+AQ22</f>
        <v>4</v>
      </c>
      <c r="R22" s="128" t="s">
        <v>45</v>
      </c>
      <c r="S22" s="128" t="s">
        <v>517</v>
      </c>
      <c r="T22" s="128" t="s">
        <v>518</v>
      </c>
      <c r="U22" s="130">
        <v>44562</v>
      </c>
      <c r="V22" s="128" t="s">
        <v>476</v>
      </c>
      <c r="W22" s="128" t="s">
        <v>162</v>
      </c>
      <c r="X22" s="128" t="s">
        <v>519</v>
      </c>
      <c r="Y22" s="129">
        <v>1</v>
      </c>
      <c r="Z22" s="83">
        <v>1</v>
      </c>
      <c r="AA22" s="160">
        <f>(Z22/Y22)</f>
        <v>1</v>
      </c>
      <c r="AB22" s="818" t="s">
        <v>520</v>
      </c>
      <c r="AC22" s="220" t="s">
        <v>487</v>
      </c>
      <c r="AD22" s="128" t="s">
        <v>519</v>
      </c>
      <c r="AE22" s="129">
        <v>1</v>
      </c>
      <c r="AF22" s="133" t="s">
        <v>479</v>
      </c>
      <c r="AG22" s="133" t="s">
        <v>479</v>
      </c>
      <c r="AH22" s="133" t="s">
        <v>479</v>
      </c>
      <c r="AI22" s="133" t="s">
        <v>479</v>
      </c>
      <c r="AJ22" s="128" t="s">
        <v>519</v>
      </c>
      <c r="AK22" s="129">
        <v>1</v>
      </c>
      <c r="AL22" s="133" t="s">
        <v>479</v>
      </c>
      <c r="AM22" s="133" t="s">
        <v>479</v>
      </c>
      <c r="AN22" s="133" t="s">
        <v>479</v>
      </c>
      <c r="AO22" s="133" t="s">
        <v>479</v>
      </c>
      <c r="AP22" s="128" t="s">
        <v>519</v>
      </c>
      <c r="AQ22" s="162">
        <v>1</v>
      </c>
      <c r="AR22" s="121" t="s">
        <v>479</v>
      </c>
      <c r="AS22" s="32" t="s">
        <v>479</v>
      </c>
      <c r="AT22" s="32" t="s">
        <v>479</v>
      </c>
      <c r="AU22" s="32" t="s">
        <v>479</v>
      </c>
      <c r="AV22" s="91"/>
      <c r="AW22" s="94" t="s">
        <v>479</v>
      </c>
      <c r="AX22" s="94" t="s">
        <v>479</v>
      </c>
      <c r="AY22" s="94" t="s">
        <v>479</v>
      </c>
      <c r="AZ22" s="94" t="s">
        <v>479</v>
      </c>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row>
    <row r="23" spans="1:81" s="95" customFormat="1" ht="18.75" hidden="1" customHeight="1" x14ac:dyDescent="0.2">
      <c r="A23" s="91"/>
      <c r="B23" s="127" t="s">
        <v>320</v>
      </c>
      <c r="C23" s="128" t="s">
        <v>48</v>
      </c>
      <c r="D23" s="128" t="s">
        <v>174</v>
      </c>
      <c r="E23" s="128" t="s">
        <v>507</v>
      </c>
      <c r="F23" s="128" t="s">
        <v>336</v>
      </c>
      <c r="G23" s="133" t="s">
        <v>514</v>
      </c>
      <c r="H23" s="133" t="s">
        <v>39</v>
      </c>
      <c r="I23" s="133" t="s">
        <v>25</v>
      </c>
      <c r="J23" s="133" t="s">
        <v>106</v>
      </c>
      <c r="K23" s="133" t="s">
        <v>325</v>
      </c>
      <c r="L23" s="128" t="s">
        <v>257</v>
      </c>
      <c r="M23" s="128" t="s">
        <v>225</v>
      </c>
      <c r="N23" s="129">
        <v>9</v>
      </c>
      <c r="O23" s="133" t="s">
        <v>521</v>
      </c>
      <c r="P23" s="138">
        <v>1</v>
      </c>
      <c r="Q23" s="132">
        <f>(+Y23+AE23+AK23+AQ23)/2</f>
        <v>1</v>
      </c>
      <c r="R23" s="133" t="s">
        <v>30</v>
      </c>
      <c r="S23" s="133" t="s">
        <v>522</v>
      </c>
      <c r="T23" s="133" t="s">
        <v>523</v>
      </c>
      <c r="U23" s="130">
        <v>44562</v>
      </c>
      <c r="V23" s="130">
        <v>44926</v>
      </c>
      <c r="W23" s="133" t="s">
        <v>162</v>
      </c>
      <c r="X23" s="139" t="s">
        <v>477</v>
      </c>
      <c r="Y23" s="137">
        <v>0</v>
      </c>
      <c r="Z23" s="83"/>
      <c r="AA23" s="161"/>
      <c r="AB23" s="83"/>
      <c r="AC23" s="129"/>
      <c r="AD23" s="128" t="s">
        <v>524</v>
      </c>
      <c r="AE23" s="132">
        <v>1</v>
      </c>
      <c r="AF23" s="161"/>
      <c r="AG23" s="161"/>
      <c r="AH23" s="161"/>
      <c r="AI23" s="161"/>
      <c r="AJ23" s="139" t="s">
        <v>477</v>
      </c>
      <c r="AK23" s="137">
        <v>0</v>
      </c>
      <c r="AL23" s="161"/>
      <c r="AM23" s="161"/>
      <c r="AN23" s="161"/>
      <c r="AO23" s="161"/>
      <c r="AP23" s="128" t="s">
        <v>524</v>
      </c>
      <c r="AQ23" s="165">
        <v>1</v>
      </c>
      <c r="AR23" s="122"/>
      <c r="AS23" s="96"/>
      <c r="AT23" s="32"/>
      <c r="AU23" s="96"/>
      <c r="AV23" s="91"/>
      <c r="AW23" s="92"/>
      <c r="AX23" s="92"/>
      <c r="AY23" s="92"/>
      <c r="AZ23" s="92"/>
      <c r="BA23" s="91"/>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row>
    <row r="24" spans="1:81" s="86" customFormat="1" hidden="1" x14ac:dyDescent="0.2">
      <c r="A24" s="91"/>
      <c r="B24" s="127" t="s">
        <v>320</v>
      </c>
      <c r="C24" s="128" t="s">
        <v>48</v>
      </c>
      <c r="D24" s="128" t="s">
        <v>174</v>
      </c>
      <c r="E24" s="128" t="s">
        <v>507</v>
      </c>
      <c r="F24" s="128" t="s">
        <v>336</v>
      </c>
      <c r="G24" s="133" t="s">
        <v>186</v>
      </c>
      <c r="H24" s="133" t="s">
        <v>212</v>
      </c>
      <c r="I24" s="133" t="s">
        <v>25</v>
      </c>
      <c r="J24" s="133" t="s">
        <v>106</v>
      </c>
      <c r="K24" s="133" t="s">
        <v>325</v>
      </c>
      <c r="L24" s="128" t="s">
        <v>257</v>
      </c>
      <c r="M24" s="128" t="s">
        <v>225</v>
      </c>
      <c r="N24" s="129">
        <v>10</v>
      </c>
      <c r="O24" s="133" t="s">
        <v>525</v>
      </c>
      <c r="P24" s="137">
        <v>2</v>
      </c>
      <c r="Q24" s="129">
        <f>+Y24+AE24+AK24+AQ24</f>
        <v>2</v>
      </c>
      <c r="R24" s="133" t="s">
        <v>45</v>
      </c>
      <c r="S24" s="128" t="s">
        <v>526</v>
      </c>
      <c r="T24" s="128" t="s">
        <v>527</v>
      </c>
      <c r="U24" s="130">
        <v>44562</v>
      </c>
      <c r="V24" s="128" t="s">
        <v>476</v>
      </c>
      <c r="W24" s="133" t="s">
        <v>162</v>
      </c>
      <c r="X24" s="134" t="s">
        <v>477</v>
      </c>
      <c r="Y24" s="137">
        <v>0</v>
      </c>
      <c r="Z24" s="83"/>
      <c r="AA24" s="133"/>
      <c r="AB24" s="83"/>
      <c r="AC24" s="129"/>
      <c r="AD24" s="128" t="s">
        <v>528</v>
      </c>
      <c r="AE24" s="129">
        <v>1</v>
      </c>
      <c r="AF24" s="133"/>
      <c r="AG24" s="133"/>
      <c r="AH24" s="133"/>
      <c r="AI24" s="133"/>
      <c r="AJ24" s="128" t="s">
        <v>477</v>
      </c>
      <c r="AK24" s="137">
        <v>0</v>
      </c>
      <c r="AL24" s="133"/>
      <c r="AM24" s="133"/>
      <c r="AN24" s="133"/>
      <c r="AO24" s="133"/>
      <c r="AP24" s="128" t="s">
        <v>528</v>
      </c>
      <c r="AQ24" s="162">
        <v>1</v>
      </c>
      <c r="AR24" s="121"/>
      <c r="AS24" s="32"/>
      <c r="AT24" s="32"/>
      <c r="AU24" s="32"/>
      <c r="AV24" s="91"/>
      <c r="AW24" s="94"/>
      <c r="AX24" s="94"/>
      <c r="AY24" s="94"/>
      <c r="AZ24" s="94"/>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row>
    <row r="25" spans="1:81" s="86" customFormat="1" x14ac:dyDescent="0.2">
      <c r="A25" s="95"/>
      <c r="B25" s="177" t="s">
        <v>293</v>
      </c>
      <c r="C25" s="128" t="s">
        <v>48</v>
      </c>
      <c r="D25" s="128" t="s">
        <v>529</v>
      </c>
      <c r="E25" s="146" t="s">
        <v>91</v>
      </c>
      <c r="F25" s="146" t="s">
        <v>530</v>
      </c>
      <c r="G25" s="146" t="s">
        <v>186</v>
      </c>
      <c r="H25" s="146" t="s">
        <v>212</v>
      </c>
      <c r="I25" s="146" t="s">
        <v>25</v>
      </c>
      <c r="J25" s="146" t="s">
        <v>106</v>
      </c>
      <c r="K25" s="146" t="s">
        <v>402</v>
      </c>
      <c r="L25" s="146" t="s">
        <v>257</v>
      </c>
      <c r="M25" s="128" t="s">
        <v>472</v>
      </c>
      <c r="N25" s="129">
        <v>11</v>
      </c>
      <c r="O25" s="146" t="s">
        <v>531</v>
      </c>
      <c r="P25" s="147">
        <v>1</v>
      </c>
      <c r="Q25" s="132">
        <f>(+Y25+AE25+AK25+AQ25)/4</f>
        <v>1</v>
      </c>
      <c r="R25" s="146" t="s">
        <v>30</v>
      </c>
      <c r="S25" s="146" t="s">
        <v>532</v>
      </c>
      <c r="T25" s="146" t="s">
        <v>533</v>
      </c>
      <c r="U25" s="149">
        <v>44562</v>
      </c>
      <c r="V25" s="149">
        <v>44926</v>
      </c>
      <c r="W25" s="146" t="s">
        <v>162</v>
      </c>
      <c r="X25" s="146" t="s">
        <v>534</v>
      </c>
      <c r="Y25" s="147">
        <v>1</v>
      </c>
      <c r="Z25" s="105">
        <v>1.1399999999999999</v>
      </c>
      <c r="AA25" s="160">
        <v>1</v>
      </c>
      <c r="AB25" s="819" t="s">
        <v>535</v>
      </c>
      <c r="AC25" s="220" t="s">
        <v>487</v>
      </c>
      <c r="AD25" s="146" t="s">
        <v>534</v>
      </c>
      <c r="AE25" s="147">
        <v>1</v>
      </c>
      <c r="AF25" s="134"/>
      <c r="AG25" s="134"/>
      <c r="AH25" s="134"/>
      <c r="AI25" s="134"/>
      <c r="AJ25" s="146" t="s">
        <v>534</v>
      </c>
      <c r="AK25" s="147">
        <v>1</v>
      </c>
      <c r="AL25" s="134"/>
      <c r="AM25" s="134"/>
      <c r="AN25" s="134"/>
      <c r="AO25" s="134"/>
      <c r="AP25" s="146" t="s">
        <v>534</v>
      </c>
      <c r="AQ25" s="170">
        <v>1</v>
      </c>
      <c r="AR25" s="123"/>
      <c r="AS25" s="90"/>
      <c r="AT25" s="90"/>
      <c r="AU25" s="90"/>
      <c r="AV25" s="95"/>
      <c r="AW25" s="97"/>
      <c r="AX25" s="97"/>
      <c r="AY25" s="97"/>
      <c r="AZ25" s="97"/>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row>
    <row r="26" spans="1:81" s="86" customFormat="1" x14ac:dyDescent="0.2">
      <c r="A26" s="95"/>
      <c r="B26" s="127" t="s">
        <v>320</v>
      </c>
      <c r="C26" s="128" t="s">
        <v>48</v>
      </c>
      <c r="D26" s="146" t="s">
        <v>174</v>
      </c>
      <c r="E26" s="146" t="s">
        <v>102</v>
      </c>
      <c r="F26" s="146" t="s">
        <v>336</v>
      </c>
      <c r="G26" s="146" t="s">
        <v>53</v>
      </c>
      <c r="H26" s="146" t="s">
        <v>79</v>
      </c>
      <c r="I26" s="146" t="s">
        <v>55</v>
      </c>
      <c r="J26" s="146" t="s">
        <v>106</v>
      </c>
      <c r="K26" s="146" t="s">
        <v>402</v>
      </c>
      <c r="L26" s="146" t="s">
        <v>252</v>
      </c>
      <c r="M26" s="128" t="s">
        <v>225</v>
      </c>
      <c r="N26" s="129">
        <v>12</v>
      </c>
      <c r="O26" s="146" t="s">
        <v>536</v>
      </c>
      <c r="P26" s="147">
        <v>1</v>
      </c>
      <c r="Q26" s="132">
        <f>(+Y26+AE26+AK26+AQ26)/4</f>
        <v>1</v>
      </c>
      <c r="R26" s="146" t="s">
        <v>30</v>
      </c>
      <c r="S26" s="146" t="s">
        <v>537</v>
      </c>
      <c r="T26" s="146" t="s">
        <v>538</v>
      </c>
      <c r="U26" s="149">
        <v>44562</v>
      </c>
      <c r="V26" s="149">
        <v>44926</v>
      </c>
      <c r="W26" s="146" t="s">
        <v>162</v>
      </c>
      <c r="X26" s="146" t="s">
        <v>539</v>
      </c>
      <c r="Y26" s="147">
        <v>1</v>
      </c>
      <c r="Z26" s="105">
        <v>1</v>
      </c>
      <c r="AA26" s="160">
        <f t="shared" ref="AA26" si="0">(Z26/Y26)</f>
        <v>1</v>
      </c>
      <c r="AB26" s="819" t="s">
        <v>540</v>
      </c>
      <c r="AC26" s="220" t="s">
        <v>487</v>
      </c>
      <c r="AD26" s="146" t="s">
        <v>539</v>
      </c>
      <c r="AE26" s="147">
        <v>1</v>
      </c>
      <c r="AF26" s="134"/>
      <c r="AG26" s="134"/>
      <c r="AH26" s="134"/>
      <c r="AI26" s="134"/>
      <c r="AJ26" s="146" t="s">
        <v>539</v>
      </c>
      <c r="AK26" s="147">
        <v>1</v>
      </c>
      <c r="AL26" s="134"/>
      <c r="AM26" s="134"/>
      <c r="AN26" s="134"/>
      <c r="AO26" s="134"/>
      <c r="AP26" s="146" t="s">
        <v>539</v>
      </c>
      <c r="AQ26" s="170">
        <v>1</v>
      </c>
      <c r="AR26" s="123"/>
      <c r="AS26" s="90"/>
      <c r="AT26" s="90"/>
      <c r="AU26" s="90"/>
      <c r="AV26" s="95"/>
      <c r="AW26" s="97"/>
      <c r="AX26" s="97"/>
      <c r="AY26" s="97"/>
      <c r="AZ26" s="97"/>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row>
    <row r="27" spans="1:81" s="95" customFormat="1" hidden="1" x14ac:dyDescent="0.2">
      <c r="B27" s="140" t="s">
        <v>305</v>
      </c>
      <c r="C27" s="128" t="s">
        <v>48</v>
      </c>
      <c r="D27" s="134" t="s">
        <v>541</v>
      </c>
      <c r="E27" s="128" t="s">
        <v>507</v>
      </c>
      <c r="F27" s="134" t="s">
        <v>298</v>
      </c>
      <c r="G27" s="134" t="s">
        <v>176</v>
      </c>
      <c r="H27" s="134" t="s">
        <v>94</v>
      </c>
      <c r="I27" s="134" t="s">
        <v>25</v>
      </c>
      <c r="J27" s="134" t="s">
        <v>138</v>
      </c>
      <c r="K27" s="134" t="s">
        <v>359</v>
      </c>
      <c r="L27" s="134" t="s">
        <v>542</v>
      </c>
      <c r="M27" s="134" t="s">
        <v>225</v>
      </c>
      <c r="N27" s="129">
        <v>13</v>
      </c>
      <c r="O27" s="134" t="s">
        <v>543</v>
      </c>
      <c r="P27" s="131">
        <v>2</v>
      </c>
      <c r="Q27" s="129">
        <f>+Y27+AE27+AK27+AQ27</f>
        <v>2</v>
      </c>
      <c r="R27" s="134" t="s">
        <v>45</v>
      </c>
      <c r="S27" s="134" t="s">
        <v>544</v>
      </c>
      <c r="T27" s="134" t="s">
        <v>545</v>
      </c>
      <c r="U27" s="142">
        <v>44562</v>
      </c>
      <c r="V27" s="134" t="s">
        <v>476</v>
      </c>
      <c r="W27" s="134" t="s">
        <v>110</v>
      </c>
      <c r="X27" s="134" t="s">
        <v>477</v>
      </c>
      <c r="Y27" s="131">
        <v>0</v>
      </c>
      <c r="Z27" s="116" t="s">
        <v>479</v>
      </c>
      <c r="AA27" s="134" t="s">
        <v>479</v>
      </c>
      <c r="AB27" s="116" t="s">
        <v>479</v>
      </c>
      <c r="AC27" s="166" t="s">
        <v>479</v>
      </c>
      <c r="AD27" s="134" t="s">
        <v>477</v>
      </c>
      <c r="AE27" s="131">
        <v>0</v>
      </c>
      <c r="AF27" s="133" t="s">
        <v>479</v>
      </c>
      <c r="AG27" s="133" t="s">
        <v>479</v>
      </c>
      <c r="AH27" s="133" t="s">
        <v>479</v>
      </c>
      <c r="AI27" s="134" t="s">
        <v>479</v>
      </c>
      <c r="AJ27" s="134" t="s">
        <v>546</v>
      </c>
      <c r="AK27" s="131">
        <v>1</v>
      </c>
      <c r="AL27" s="134" t="s">
        <v>479</v>
      </c>
      <c r="AM27" s="134" t="s">
        <v>479</v>
      </c>
      <c r="AN27" s="134" t="s">
        <v>479</v>
      </c>
      <c r="AO27" s="134" t="s">
        <v>479</v>
      </c>
      <c r="AP27" s="134" t="s">
        <v>547</v>
      </c>
      <c r="AQ27" s="168">
        <v>1</v>
      </c>
      <c r="AR27" s="123"/>
      <c r="AS27" s="90"/>
      <c r="AT27" s="90"/>
      <c r="AU27" s="90"/>
      <c r="AW27" s="97"/>
      <c r="AX27" s="97"/>
      <c r="AY27" s="97"/>
      <c r="AZ27" s="97"/>
    </row>
    <row r="28" spans="1:81" s="95" customFormat="1" x14ac:dyDescent="0.2">
      <c r="B28" s="177" t="s">
        <v>305</v>
      </c>
      <c r="C28" s="128" t="s">
        <v>48</v>
      </c>
      <c r="D28" s="146" t="s">
        <v>541</v>
      </c>
      <c r="E28" s="128" t="s">
        <v>507</v>
      </c>
      <c r="F28" s="146" t="s">
        <v>548</v>
      </c>
      <c r="G28" s="146" t="s">
        <v>81</v>
      </c>
      <c r="H28" s="146" t="s">
        <v>105</v>
      </c>
      <c r="I28" s="146" t="s">
        <v>25</v>
      </c>
      <c r="J28" s="146" t="s">
        <v>138</v>
      </c>
      <c r="K28" s="146" t="s">
        <v>356</v>
      </c>
      <c r="L28" s="146" t="s">
        <v>215</v>
      </c>
      <c r="M28" s="146" t="s">
        <v>225</v>
      </c>
      <c r="N28" s="129">
        <v>14</v>
      </c>
      <c r="O28" s="146" t="s">
        <v>549</v>
      </c>
      <c r="P28" s="166">
        <v>12</v>
      </c>
      <c r="Q28" s="129">
        <f>+Y28+AE28+AK28+AQ28</f>
        <v>12</v>
      </c>
      <c r="R28" s="146" t="s">
        <v>45</v>
      </c>
      <c r="S28" s="146" t="s">
        <v>550</v>
      </c>
      <c r="T28" s="146" t="s">
        <v>551</v>
      </c>
      <c r="U28" s="149">
        <v>44562</v>
      </c>
      <c r="V28" s="146" t="s">
        <v>476</v>
      </c>
      <c r="W28" s="146" t="s">
        <v>110</v>
      </c>
      <c r="X28" s="146" t="s">
        <v>552</v>
      </c>
      <c r="Y28" s="166">
        <v>3</v>
      </c>
      <c r="Z28" s="116">
        <v>3</v>
      </c>
      <c r="AA28" s="160">
        <f t="shared" ref="AA28:AA32" si="1">(Z28/Y28)</f>
        <v>1</v>
      </c>
      <c r="AB28" s="819" t="s">
        <v>553</v>
      </c>
      <c r="AC28" s="220" t="s">
        <v>487</v>
      </c>
      <c r="AD28" s="146" t="s">
        <v>554</v>
      </c>
      <c r="AE28" s="166">
        <v>3</v>
      </c>
      <c r="AF28" s="134"/>
      <c r="AG28" s="134"/>
      <c r="AH28" s="134"/>
      <c r="AI28" s="134"/>
      <c r="AJ28" s="146" t="s">
        <v>555</v>
      </c>
      <c r="AK28" s="166">
        <v>3</v>
      </c>
      <c r="AL28" s="134"/>
      <c r="AM28" s="134"/>
      <c r="AN28" s="134"/>
      <c r="AO28" s="134"/>
      <c r="AP28" s="146" t="s">
        <v>556</v>
      </c>
      <c r="AQ28" s="820">
        <v>3</v>
      </c>
      <c r="AR28" s="123"/>
      <c r="AS28" s="90"/>
      <c r="AT28" s="90"/>
      <c r="AU28" s="90"/>
      <c r="AW28" s="97"/>
      <c r="AX28" s="98"/>
      <c r="AY28" s="98"/>
      <c r="AZ28" s="98"/>
    </row>
    <row r="29" spans="1:81" s="95" customFormat="1" x14ac:dyDescent="0.2">
      <c r="B29" s="177" t="s">
        <v>308</v>
      </c>
      <c r="C29" s="128" t="s">
        <v>48</v>
      </c>
      <c r="D29" s="146" t="s">
        <v>541</v>
      </c>
      <c r="E29" s="128" t="s">
        <v>507</v>
      </c>
      <c r="F29" s="146" t="s">
        <v>548</v>
      </c>
      <c r="G29" s="146" t="s">
        <v>93</v>
      </c>
      <c r="H29" s="146" t="s">
        <v>137</v>
      </c>
      <c r="I29" s="146" t="s">
        <v>25</v>
      </c>
      <c r="J29" s="146" t="s">
        <v>138</v>
      </c>
      <c r="K29" s="146" t="s">
        <v>362</v>
      </c>
      <c r="L29" s="146" t="s">
        <v>252</v>
      </c>
      <c r="M29" s="146" t="s">
        <v>225</v>
      </c>
      <c r="N29" s="129">
        <v>15</v>
      </c>
      <c r="O29" s="146" t="s">
        <v>557</v>
      </c>
      <c r="P29" s="147">
        <v>1</v>
      </c>
      <c r="Q29" s="132">
        <f>(+Y29+AE29+AK29+AQ29)/4</f>
        <v>1</v>
      </c>
      <c r="R29" s="146" t="s">
        <v>30</v>
      </c>
      <c r="S29" s="146" t="s">
        <v>558</v>
      </c>
      <c r="T29" s="146" t="s">
        <v>538</v>
      </c>
      <c r="U29" s="149">
        <v>44562</v>
      </c>
      <c r="V29" s="149">
        <v>44592</v>
      </c>
      <c r="W29" s="146" t="s">
        <v>110</v>
      </c>
      <c r="X29" s="146" t="s">
        <v>539</v>
      </c>
      <c r="Y29" s="147">
        <v>1</v>
      </c>
      <c r="Z29" s="105">
        <v>1</v>
      </c>
      <c r="AA29" s="160">
        <f t="shared" si="1"/>
        <v>1</v>
      </c>
      <c r="AB29" s="819" t="s">
        <v>559</v>
      </c>
      <c r="AC29" s="220" t="s">
        <v>487</v>
      </c>
      <c r="AD29" s="146" t="s">
        <v>539</v>
      </c>
      <c r="AE29" s="147">
        <v>1</v>
      </c>
      <c r="AF29" s="134"/>
      <c r="AG29" s="134"/>
      <c r="AH29" s="134"/>
      <c r="AI29" s="134"/>
      <c r="AJ29" s="146" t="s">
        <v>539</v>
      </c>
      <c r="AK29" s="147">
        <v>1</v>
      </c>
      <c r="AL29" s="134"/>
      <c r="AM29" s="134"/>
      <c r="AN29" s="134"/>
      <c r="AO29" s="134"/>
      <c r="AP29" s="146" t="s">
        <v>539</v>
      </c>
      <c r="AQ29" s="170">
        <v>1</v>
      </c>
      <c r="AR29" s="123"/>
      <c r="AS29" s="90"/>
      <c r="AT29" s="90"/>
      <c r="AU29" s="90"/>
      <c r="AW29" s="97"/>
      <c r="AX29" s="97"/>
      <c r="AY29" s="97"/>
      <c r="AZ29" s="97"/>
    </row>
    <row r="30" spans="1:81" s="91" customFormat="1" x14ac:dyDescent="0.2">
      <c r="A30" s="95"/>
      <c r="B30" s="177" t="s">
        <v>320</v>
      </c>
      <c r="C30" s="128" t="s">
        <v>48</v>
      </c>
      <c r="D30" s="146" t="s">
        <v>184</v>
      </c>
      <c r="E30" s="146" t="s">
        <v>102</v>
      </c>
      <c r="F30" s="146" t="s">
        <v>338</v>
      </c>
      <c r="G30" s="146" t="s">
        <v>186</v>
      </c>
      <c r="H30" s="146" t="s">
        <v>137</v>
      </c>
      <c r="I30" s="146" t="s">
        <v>25</v>
      </c>
      <c r="J30" s="146" t="s">
        <v>138</v>
      </c>
      <c r="K30" s="146" t="s">
        <v>402</v>
      </c>
      <c r="L30" s="146" t="s">
        <v>257</v>
      </c>
      <c r="M30" s="146" t="s">
        <v>225</v>
      </c>
      <c r="N30" s="129">
        <v>16</v>
      </c>
      <c r="O30" s="146" t="s">
        <v>560</v>
      </c>
      <c r="P30" s="147">
        <v>1</v>
      </c>
      <c r="Q30" s="132">
        <f>(+Y30+AE30+AK30+AQ30)/4</f>
        <v>1</v>
      </c>
      <c r="R30" s="146" t="s">
        <v>30</v>
      </c>
      <c r="S30" s="146" t="s">
        <v>532</v>
      </c>
      <c r="T30" s="146" t="s">
        <v>533</v>
      </c>
      <c r="U30" s="149">
        <v>44562</v>
      </c>
      <c r="V30" s="149">
        <v>44592</v>
      </c>
      <c r="W30" s="146" t="s">
        <v>110</v>
      </c>
      <c r="X30" s="146" t="s">
        <v>534</v>
      </c>
      <c r="Y30" s="147">
        <v>1</v>
      </c>
      <c r="Z30" s="105">
        <v>0.86</v>
      </c>
      <c r="AA30" s="160">
        <f t="shared" si="1"/>
        <v>0.86</v>
      </c>
      <c r="AB30" s="819" t="s">
        <v>535</v>
      </c>
      <c r="AC30" s="220" t="s">
        <v>561</v>
      </c>
      <c r="AD30" s="146" t="s">
        <v>534</v>
      </c>
      <c r="AE30" s="147">
        <v>1</v>
      </c>
      <c r="AF30" s="134"/>
      <c r="AG30" s="134"/>
      <c r="AH30" s="134"/>
      <c r="AI30" s="134"/>
      <c r="AJ30" s="146" t="s">
        <v>534</v>
      </c>
      <c r="AK30" s="147">
        <v>1</v>
      </c>
      <c r="AL30" s="134"/>
      <c r="AM30" s="134"/>
      <c r="AN30" s="134"/>
      <c r="AO30" s="134"/>
      <c r="AP30" s="146" t="s">
        <v>534</v>
      </c>
      <c r="AQ30" s="170">
        <v>1</v>
      </c>
      <c r="AR30" s="123"/>
      <c r="AS30" s="90"/>
      <c r="AT30" s="90"/>
      <c r="AU30" s="90"/>
      <c r="AV30" s="95"/>
      <c r="AW30" s="97"/>
      <c r="AX30" s="97"/>
      <c r="AY30" s="97"/>
      <c r="AZ30" s="97"/>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row>
    <row r="31" spans="1:81" s="91" customFormat="1" x14ac:dyDescent="0.2">
      <c r="A31" s="95"/>
      <c r="B31" s="177" t="s">
        <v>320</v>
      </c>
      <c r="C31" s="128" t="s">
        <v>48</v>
      </c>
      <c r="D31" s="146" t="s">
        <v>184</v>
      </c>
      <c r="E31" s="146" t="s">
        <v>102</v>
      </c>
      <c r="F31" s="146" t="s">
        <v>338</v>
      </c>
      <c r="G31" s="146" t="s">
        <v>186</v>
      </c>
      <c r="H31" s="146" t="s">
        <v>137</v>
      </c>
      <c r="I31" s="146" t="s">
        <v>25</v>
      </c>
      <c r="J31" s="146" t="s">
        <v>41</v>
      </c>
      <c r="K31" s="146" t="s">
        <v>402</v>
      </c>
      <c r="L31" s="146" t="s">
        <v>257</v>
      </c>
      <c r="M31" s="146" t="s">
        <v>225</v>
      </c>
      <c r="N31" s="129">
        <v>17</v>
      </c>
      <c r="O31" s="146" t="s">
        <v>562</v>
      </c>
      <c r="P31" s="147">
        <v>1</v>
      </c>
      <c r="Q31" s="132">
        <f>(+Y31+AE31+AK31+AQ31)/4</f>
        <v>1</v>
      </c>
      <c r="R31" s="146" t="s">
        <v>30</v>
      </c>
      <c r="S31" s="146" t="s">
        <v>532</v>
      </c>
      <c r="T31" s="146" t="s">
        <v>533</v>
      </c>
      <c r="U31" s="149">
        <v>44562</v>
      </c>
      <c r="V31" s="149">
        <v>44592</v>
      </c>
      <c r="W31" s="146" t="s">
        <v>110</v>
      </c>
      <c r="X31" s="146" t="s">
        <v>534</v>
      </c>
      <c r="Y31" s="147">
        <v>1</v>
      </c>
      <c r="Z31" s="105">
        <v>1</v>
      </c>
      <c r="AA31" s="160">
        <f>(Z31/Y31)</f>
        <v>1</v>
      </c>
      <c r="AB31" s="819" t="s">
        <v>535</v>
      </c>
      <c r="AC31" s="220" t="s">
        <v>487</v>
      </c>
      <c r="AD31" s="146" t="s">
        <v>534</v>
      </c>
      <c r="AE31" s="147">
        <v>1</v>
      </c>
      <c r="AF31" s="134"/>
      <c r="AG31" s="134"/>
      <c r="AH31" s="134"/>
      <c r="AI31" s="134"/>
      <c r="AJ31" s="146" t="s">
        <v>534</v>
      </c>
      <c r="AK31" s="147">
        <v>1</v>
      </c>
      <c r="AL31" s="134"/>
      <c r="AM31" s="134"/>
      <c r="AN31" s="134"/>
      <c r="AO31" s="134"/>
      <c r="AP31" s="146" t="s">
        <v>534</v>
      </c>
      <c r="AQ31" s="170">
        <v>1</v>
      </c>
      <c r="AR31" s="123"/>
      <c r="AS31" s="90"/>
      <c r="AT31" s="90"/>
      <c r="AU31" s="90"/>
      <c r="AV31" s="95"/>
      <c r="AW31" s="97"/>
      <c r="AX31" s="97"/>
      <c r="AY31" s="97"/>
      <c r="AZ31" s="97"/>
      <c r="BA31" s="95"/>
      <c r="BB31" s="95"/>
      <c r="BC31" s="95"/>
      <c r="BD31" s="95"/>
      <c r="BE31" s="95"/>
      <c r="BF31" s="95"/>
      <c r="BG31" s="95"/>
      <c r="BH31" s="95"/>
      <c r="BI31" s="95"/>
      <c r="BJ31" s="95"/>
      <c r="BK31" s="95"/>
      <c r="BL31" s="95"/>
      <c r="BM31" s="95"/>
      <c r="BN31" s="95"/>
      <c r="BO31" s="95"/>
      <c r="BP31" s="95"/>
      <c r="BQ31" s="95"/>
      <c r="BR31" s="95"/>
      <c r="BS31" s="95"/>
      <c r="BT31" s="95"/>
      <c r="BU31" s="95"/>
      <c r="BV31" s="95"/>
      <c r="BW31" s="95"/>
      <c r="BX31" s="95"/>
      <c r="BY31" s="95"/>
      <c r="BZ31" s="95"/>
      <c r="CA31" s="95"/>
      <c r="CB31" s="95"/>
      <c r="CC31" s="95"/>
    </row>
    <row r="32" spans="1:81" s="86" customFormat="1" x14ac:dyDescent="0.2">
      <c r="A32" s="95"/>
      <c r="B32" s="177" t="s">
        <v>209</v>
      </c>
      <c r="C32" s="128" t="s">
        <v>33</v>
      </c>
      <c r="D32" s="146" t="s">
        <v>134</v>
      </c>
      <c r="E32" s="128" t="s">
        <v>50</v>
      </c>
      <c r="F32" s="146" t="s">
        <v>563</v>
      </c>
      <c r="G32" s="146" t="s">
        <v>68</v>
      </c>
      <c r="H32" s="146" t="s">
        <v>221</v>
      </c>
      <c r="I32" s="146" t="s">
        <v>25</v>
      </c>
      <c r="J32" s="146" t="s">
        <v>128</v>
      </c>
      <c r="K32" s="146" t="s">
        <v>128</v>
      </c>
      <c r="L32" s="146" t="s">
        <v>215</v>
      </c>
      <c r="M32" s="146" t="s">
        <v>161</v>
      </c>
      <c r="N32" s="129">
        <v>18</v>
      </c>
      <c r="O32" s="146" t="s">
        <v>564</v>
      </c>
      <c r="P32" s="132">
        <v>1</v>
      </c>
      <c r="Q32" s="29">
        <f>+Y32+AE32+AK32+AQ32</f>
        <v>1</v>
      </c>
      <c r="R32" s="128" t="s">
        <v>45</v>
      </c>
      <c r="S32" s="146" t="s">
        <v>565</v>
      </c>
      <c r="T32" s="146" t="s">
        <v>566</v>
      </c>
      <c r="U32" s="149">
        <v>44562</v>
      </c>
      <c r="V32" s="149">
        <v>44651</v>
      </c>
      <c r="W32" s="146" t="s">
        <v>269</v>
      </c>
      <c r="X32" s="146" t="s">
        <v>567</v>
      </c>
      <c r="Y32" s="132">
        <v>1</v>
      </c>
      <c r="Z32" s="105">
        <v>1</v>
      </c>
      <c r="AA32" s="160">
        <f t="shared" si="1"/>
        <v>1</v>
      </c>
      <c r="AB32" s="819" t="s">
        <v>568</v>
      </c>
      <c r="AC32" s="220" t="s">
        <v>487</v>
      </c>
      <c r="AD32" s="128" t="s">
        <v>477</v>
      </c>
      <c r="AE32" s="129">
        <v>0</v>
      </c>
      <c r="AF32" s="134"/>
      <c r="AG32" s="134"/>
      <c r="AH32" s="134"/>
      <c r="AI32" s="134"/>
      <c r="AJ32" s="128" t="s">
        <v>477</v>
      </c>
      <c r="AK32" s="129">
        <v>0</v>
      </c>
      <c r="AL32" s="134"/>
      <c r="AM32" s="134"/>
      <c r="AN32" s="134"/>
      <c r="AO32" s="134"/>
      <c r="AP32" s="146" t="s">
        <v>477</v>
      </c>
      <c r="AQ32" s="820">
        <v>0</v>
      </c>
      <c r="AR32" s="123"/>
      <c r="AS32" s="90"/>
      <c r="AT32" s="90"/>
      <c r="AU32" s="90"/>
      <c r="AV32" s="95"/>
      <c r="AW32" s="97"/>
      <c r="AX32" s="97"/>
      <c r="AY32" s="97"/>
      <c r="AZ32" s="97"/>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row>
    <row r="33" spans="1:81" s="95" customFormat="1" hidden="1" x14ac:dyDescent="0.2">
      <c r="B33" s="140" t="s">
        <v>262</v>
      </c>
      <c r="C33" s="133" t="s">
        <v>33</v>
      </c>
      <c r="D33" s="134" t="s">
        <v>134</v>
      </c>
      <c r="E33" s="128" t="s">
        <v>50</v>
      </c>
      <c r="F33" s="134" t="s">
        <v>165</v>
      </c>
      <c r="G33" s="134" t="s">
        <v>68</v>
      </c>
      <c r="H33" s="134" t="s">
        <v>221</v>
      </c>
      <c r="I33" s="134" t="s">
        <v>25</v>
      </c>
      <c r="J33" s="134" t="s">
        <v>128</v>
      </c>
      <c r="K33" s="134" t="s">
        <v>128</v>
      </c>
      <c r="L33" s="134" t="s">
        <v>215</v>
      </c>
      <c r="M33" s="133" t="s">
        <v>161</v>
      </c>
      <c r="N33" s="129">
        <v>19</v>
      </c>
      <c r="O33" s="134" t="s">
        <v>569</v>
      </c>
      <c r="P33" s="132">
        <v>1</v>
      </c>
      <c r="Q33" s="29">
        <f>+Y33+AE33+AK33+AQ33</f>
        <v>1</v>
      </c>
      <c r="R33" s="128" t="s">
        <v>45</v>
      </c>
      <c r="S33" s="134" t="s">
        <v>570</v>
      </c>
      <c r="T33" s="134" t="s">
        <v>571</v>
      </c>
      <c r="U33" s="142">
        <v>44652</v>
      </c>
      <c r="V33" s="142">
        <v>44742</v>
      </c>
      <c r="W33" s="134" t="s">
        <v>269</v>
      </c>
      <c r="X33" s="134" t="s">
        <v>477</v>
      </c>
      <c r="Y33" s="129">
        <v>0</v>
      </c>
      <c r="Z33" s="116"/>
      <c r="AA33" s="134"/>
      <c r="AB33" s="116"/>
      <c r="AC33" s="166"/>
      <c r="AD33" s="139" t="s">
        <v>572</v>
      </c>
      <c r="AE33" s="132">
        <v>1</v>
      </c>
      <c r="AF33" s="134"/>
      <c r="AG33" s="134"/>
      <c r="AH33" s="134"/>
      <c r="AI33" s="134"/>
      <c r="AJ33" s="128" t="s">
        <v>477</v>
      </c>
      <c r="AK33" s="137">
        <v>0</v>
      </c>
      <c r="AL33" s="134"/>
      <c r="AM33" s="134"/>
      <c r="AN33" s="134"/>
      <c r="AO33" s="134"/>
      <c r="AP33" s="134" t="s">
        <v>477</v>
      </c>
      <c r="AQ33" s="168">
        <v>0</v>
      </c>
      <c r="AR33" s="123"/>
      <c r="AS33" s="90"/>
      <c r="AT33" s="90"/>
      <c r="AU33" s="90"/>
      <c r="AW33" s="97"/>
      <c r="AX33" s="97"/>
      <c r="AY33" s="97"/>
      <c r="AZ33" s="97"/>
    </row>
    <row r="34" spans="1:81" s="95" customFormat="1" x14ac:dyDescent="0.2">
      <c r="B34" s="177" t="s">
        <v>320</v>
      </c>
      <c r="C34" s="128" t="s">
        <v>48</v>
      </c>
      <c r="D34" s="146" t="s">
        <v>184</v>
      </c>
      <c r="E34" s="146" t="s">
        <v>102</v>
      </c>
      <c r="F34" s="146" t="s">
        <v>338</v>
      </c>
      <c r="G34" s="146" t="s">
        <v>186</v>
      </c>
      <c r="H34" s="146" t="s">
        <v>69</v>
      </c>
      <c r="I34" s="146" t="s">
        <v>25</v>
      </c>
      <c r="J34" s="146" t="s">
        <v>128</v>
      </c>
      <c r="K34" s="146" t="s">
        <v>402</v>
      </c>
      <c r="L34" s="146" t="s">
        <v>257</v>
      </c>
      <c r="M34" s="146" t="s">
        <v>233</v>
      </c>
      <c r="N34" s="129">
        <v>20</v>
      </c>
      <c r="O34" s="146" t="s">
        <v>573</v>
      </c>
      <c r="P34" s="147">
        <v>1</v>
      </c>
      <c r="Q34" s="132">
        <f>(+Y34+AE34+AK34+AQ34)/4</f>
        <v>1</v>
      </c>
      <c r="R34" s="146" t="s">
        <v>30</v>
      </c>
      <c r="S34" s="146" t="s">
        <v>532</v>
      </c>
      <c r="T34" s="146" t="s">
        <v>533</v>
      </c>
      <c r="U34" s="149">
        <v>44562</v>
      </c>
      <c r="V34" s="149">
        <v>44592</v>
      </c>
      <c r="W34" s="146" t="s">
        <v>269</v>
      </c>
      <c r="X34" s="146" t="s">
        <v>534</v>
      </c>
      <c r="Y34" s="147">
        <v>1</v>
      </c>
      <c r="Z34" s="105">
        <v>0.56000000000000005</v>
      </c>
      <c r="AA34" s="160">
        <f>(Z34/Y34)</f>
        <v>0.56000000000000005</v>
      </c>
      <c r="AB34" s="819" t="s">
        <v>535</v>
      </c>
      <c r="AC34" s="220" t="s">
        <v>561</v>
      </c>
      <c r="AD34" s="146" t="s">
        <v>534</v>
      </c>
      <c r="AE34" s="147">
        <v>1</v>
      </c>
      <c r="AF34" s="134"/>
      <c r="AG34" s="134"/>
      <c r="AH34" s="134"/>
      <c r="AI34" s="134"/>
      <c r="AJ34" s="146" t="s">
        <v>534</v>
      </c>
      <c r="AK34" s="147">
        <v>1</v>
      </c>
      <c r="AL34" s="134"/>
      <c r="AM34" s="134"/>
      <c r="AN34" s="134"/>
      <c r="AO34" s="134"/>
      <c r="AP34" s="146" t="s">
        <v>534</v>
      </c>
      <c r="AQ34" s="170">
        <v>1</v>
      </c>
      <c r="AR34" s="123"/>
      <c r="AS34" s="90"/>
      <c r="AT34" s="90"/>
      <c r="AU34" s="90"/>
      <c r="AW34" s="97"/>
      <c r="AX34" s="97"/>
      <c r="AY34" s="97"/>
      <c r="AZ34" s="97"/>
    </row>
    <row r="35" spans="1:81" s="95" customFormat="1" hidden="1" x14ac:dyDescent="0.2">
      <c r="A35" s="20"/>
      <c r="B35" s="140" t="s">
        <v>320</v>
      </c>
      <c r="C35" s="128" t="s">
        <v>63</v>
      </c>
      <c r="D35" s="134" t="s">
        <v>574</v>
      </c>
      <c r="E35" s="134" t="s">
        <v>20</v>
      </c>
      <c r="F35" s="134" t="s">
        <v>336</v>
      </c>
      <c r="G35" s="134" t="s">
        <v>93</v>
      </c>
      <c r="H35" s="134" t="s">
        <v>82</v>
      </c>
      <c r="I35" s="134" t="s">
        <v>55</v>
      </c>
      <c r="J35" s="134" t="s">
        <v>575</v>
      </c>
      <c r="K35" s="134" t="s">
        <v>576</v>
      </c>
      <c r="L35" s="134" t="s">
        <v>257</v>
      </c>
      <c r="M35" s="128" t="s">
        <v>225</v>
      </c>
      <c r="N35" s="129">
        <v>21</v>
      </c>
      <c r="O35" s="134" t="s">
        <v>577</v>
      </c>
      <c r="P35" s="137">
        <v>2</v>
      </c>
      <c r="Q35" s="143">
        <f>(+AE35+AQ35)</f>
        <v>2</v>
      </c>
      <c r="R35" s="134" t="s">
        <v>45</v>
      </c>
      <c r="S35" s="134" t="s">
        <v>578</v>
      </c>
      <c r="T35" s="134" t="s">
        <v>579</v>
      </c>
      <c r="U35" s="142">
        <v>44562</v>
      </c>
      <c r="V35" s="142" t="s">
        <v>476</v>
      </c>
      <c r="W35" s="134" t="s">
        <v>253</v>
      </c>
      <c r="X35" s="134" t="s">
        <v>477</v>
      </c>
      <c r="Y35" s="144">
        <v>0</v>
      </c>
      <c r="Z35" s="116" t="s">
        <v>479</v>
      </c>
      <c r="AA35" s="134" t="s">
        <v>479</v>
      </c>
      <c r="AB35" s="116" t="s">
        <v>479</v>
      </c>
      <c r="AC35" s="166" t="s">
        <v>479</v>
      </c>
      <c r="AD35" s="134" t="s">
        <v>580</v>
      </c>
      <c r="AE35" s="129">
        <v>1</v>
      </c>
      <c r="AF35" s="134" t="s">
        <v>479</v>
      </c>
      <c r="AG35" s="134" t="s">
        <v>479</v>
      </c>
      <c r="AH35" s="134" t="s">
        <v>479</v>
      </c>
      <c r="AI35" s="134" t="s">
        <v>479</v>
      </c>
      <c r="AJ35" s="134" t="s">
        <v>477</v>
      </c>
      <c r="AK35" s="144">
        <v>0</v>
      </c>
      <c r="AL35" s="134" t="s">
        <v>479</v>
      </c>
      <c r="AM35" s="134" t="s">
        <v>479</v>
      </c>
      <c r="AN35" s="134" t="s">
        <v>479</v>
      </c>
      <c r="AO35" s="134" t="s">
        <v>479</v>
      </c>
      <c r="AP35" s="134" t="s">
        <v>580</v>
      </c>
      <c r="AQ35" s="162">
        <v>1</v>
      </c>
      <c r="AR35" s="123" t="s">
        <v>479</v>
      </c>
      <c r="AS35" s="90" t="s">
        <v>479</v>
      </c>
      <c r="AT35" s="196" t="s">
        <v>479</v>
      </c>
      <c r="AU35" s="196" t="s">
        <v>479</v>
      </c>
      <c r="AV35" s="20"/>
      <c r="AW35" s="33"/>
      <c r="AX35" s="33"/>
      <c r="AY35" s="33"/>
      <c r="AZ35" s="33"/>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row>
    <row r="36" spans="1:81" s="95" customFormat="1" hidden="1" x14ac:dyDescent="0.2">
      <c r="A36" s="20"/>
      <c r="B36" s="140" t="s">
        <v>320</v>
      </c>
      <c r="C36" s="128" t="s">
        <v>63</v>
      </c>
      <c r="D36" s="134" t="s">
        <v>574</v>
      </c>
      <c r="E36" s="134" t="s">
        <v>20</v>
      </c>
      <c r="F36" s="134" t="s">
        <v>336</v>
      </c>
      <c r="G36" s="134" t="s">
        <v>93</v>
      </c>
      <c r="H36" s="134" t="s">
        <v>82</v>
      </c>
      <c r="I36" s="134" t="s">
        <v>55</v>
      </c>
      <c r="J36" s="134" t="s">
        <v>575</v>
      </c>
      <c r="K36" s="134" t="s">
        <v>576</v>
      </c>
      <c r="L36" s="134" t="s">
        <v>257</v>
      </c>
      <c r="M36" s="128" t="s">
        <v>225</v>
      </c>
      <c r="N36" s="129">
        <v>22</v>
      </c>
      <c r="O36" s="134" t="s">
        <v>581</v>
      </c>
      <c r="P36" s="137">
        <v>2</v>
      </c>
      <c r="Q36" s="143">
        <f>(+AE36+AQ36)</f>
        <v>2</v>
      </c>
      <c r="R36" s="134" t="s">
        <v>45</v>
      </c>
      <c r="S36" s="134" t="s">
        <v>582</v>
      </c>
      <c r="T36" s="134" t="s">
        <v>583</v>
      </c>
      <c r="U36" s="142">
        <v>44562</v>
      </c>
      <c r="V36" s="142" t="s">
        <v>476</v>
      </c>
      <c r="W36" s="134" t="s">
        <v>253</v>
      </c>
      <c r="X36" s="134" t="s">
        <v>477</v>
      </c>
      <c r="Y36" s="144">
        <v>0</v>
      </c>
      <c r="Z36" s="116" t="s">
        <v>479</v>
      </c>
      <c r="AA36" s="134" t="s">
        <v>479</v>
      </c>
      <c r="AB36" s="116" t="s">
        <v>479</v>
      </c>
      <c r="AC36" s="166" t="s">
        <v>479</v>
      </c>
      <c r="AD36" s="134" t="s">
        <v>584</v>
      </c>
      <c r="AE36" s="129">
        <v>1</v>
      </c>
      <c r="AF36" s="134" t="s">
        <v>479</v>
      </c>
      <c r="AG36" s="134" t="s">
        <v>479</v>
      </c>
      <c r="AH36" s="134" t="s">
        <v>479</v>
      </c>
      <c r="AI36" s="134" t="s">
        <v>479</v>
      </c>
      <c r="AJ36" s="134" t="s">
        <v>477</v>
      </c>
      <c r="AK36" s="144">
        <v>0</v>
      </c>
      <c r="AL36" s="134" t="s">
        <v>479</v>
      </c>
      <c r="AM36" s="134" t="s">
        <v>479</v>
      </c>
      <c r="AN36" s="134" t="s">
        <v>479</v>
      </c>
      <c r="AO36" s="134" t="s">
        <v>479</v>
      </c>
      <c r="AP36" s="134" t="s">
        <v>585</v>
      </c>
      <c r="AQ36" s="162">
        <v>1</v>
      </c>
      <c r="AR36" s="123" t="s">
        <v>479</v>
      </c>
      <c r="AS36" s="90" t="s">
        <v>479</v>
      </c>
      <c r="AT36" s="196" t="s">
        <v>479</v>
      </c>
      <c r="AU36" s="196" t="s">
        <v>479</v>
      </c>
      <c r="AV36" s="20"/>
      <c r="AW36" s="33"/>
      <c r="AX36" s="33"/>
      <c r="AY36" s="33"/>
      <c r="AZ36" s="33"/>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row>
    <row r="37" spans="1:81" s="95" customFormat="1" hidden="1" x14ac:dyDescent="0.2">
      <c r="A37" s="20"/>
      <c r="B37" s="140" t="s">
        <v>320</v>
      </c>
      <c r="C37" s="128" t="s">
        <v>63</v>
      </c>
      <c r="D37" s="134" t="s">
        <v>574</v>
      </c>
      <c r="E37" s="134" t="s">
        <v>20</v>
      </c>
      <c r="F37" s="134" t="s">
        <v>336</v>
      </c>
      <c r="G37" s="134" t="s">
        <v>93</v>
      </c>
      <c r="H37" s="134" t="s">
        <v>82</v>
      </c>
      <c r="I37" s="134" t="s">
        <v>55</v>
      </c>
      <c r="J37" s="134" t="s">
        <v>575</v>
      </c>
      <c r="K37" s="134" t="s">
        <v>576</v>
      </c>
      <c r="L37" s="134" t="s">
        <v>257</v>
      </c>
      <c r="M37" s="128" t="s">
        <v>225</v>
      </c>
      <c r="N37" s="129">
        <v>23</v>
      </c>
      <c r="O37" s="134" t="s">
        <v>586</v>
      </c>
      <c r="P37" s="137">
        <v>2</v>
      </c>
      <c r="Q37" s="143">
        <f>(+AE37+AQ37)</f>
        <v>2</v>
      </c>
      <c r="R37" s="134" t="s">
        <v>45</v>
      </c>
      <c r="S37" s="134" t="s">
        <v>587</v>
      </c>
      <c r="T37" s="134" t="s">
        <v>588</v>
      </c>
      <c r="U37" s="142">
        <v>44652</v>
      </c>
      <c r="V37" s="142" t="s">
        <v>476</v>
      </c>
      <c r="W37" s="134" t="s">
        <v>253</v>
      </c>
      <c r="X37" s="134" t="s">
        <v>477</v>
      </c>
      <c r="Y37" s="144">
        <v>0</v>
      </c>
      <c r="Z37" s="116" t="s">
        <v>479</v>
      </c>
      <c r="AA37" s="134" t="s">
        <v>479</v>
      </c>
      <c r="AB37" s="116" t="s">
        <v>479</v>
      </c>
      <c r="AC37" s="166" t="s">
        <v>479</v>
      </c>
      <c r="AD37" s="134" t="s">
        <v>589</v>
      </c>
      <c r="AE37" s="129">
        <v>1</v>
      </c>
      <c r="AF37" s="134" t="s">
        <v>479</v>
      </c>
      <c r="AG37" s="134" t="s">
        <v>479</v>
      </c>
      <c r="AH37" s="134" t="s">
        <v>479</v>
      </c>
      <c r="AI37" s="134" t="s">
        <v>479</v>
      </c>
      <c r="AJ37" s="134" t="s">
        <v>477</v>
      </c>
      <c r="AK37" s="144">
        <v>0</v>
      </c>
      <c r="AL37" s="134" t="s">
        <v>479</v>
      </c>
      <c r="AM37" s="134" t="s">
        <v>479</v>
      </c>
      <c r="AN37" s="134" t="s">
        <v>479</v>
      </c>
      <c r="AO37" s="134" t="s">
        <v>479</v>
      </c>
      <c r="AP37" s="134" t="s">
        <v>590</v>
      </c>
      <c r="AQ37" s="162">
        <v>1</v>
      </c>
      <c r="AR37" s="123" t="s">
        <v>479</v>
      </c>
      <c r="AS37" s="90" t="s">
        <v>479</v>
      </c>
      <c r="AT37" s="196" t="s">
        <v>479</v>
      </c>
      <c r="AU37" s="196" t="s">
        <v>479</v>
      </c>
      <c r="AV37" s="20"/>
      <c r="AW37" s="33"/>
      <c r="AX37" s="33"/>
      <c r="AY37" s="33"/>
      <c r="AZ37" s="33"/>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row>
    <row r="38" spans="1:81" s="95" customFormat="1" ht="57" hidden="1" x14ac:dyDescent="0.2">
      <c r="A38" s="99"/>
      <c r="B38" s="136" t="s">
        <v>248</v>
      </c>
      <c r="C38" s="133" t="s">
        <v>48</v>
      </c>
      <c r="D38" s="133" t="s">
        <v>574</v>
      </c>
      <c r="E38" s="133" t="s">
        <v>20</v>
      </c>
      <c r="F38" s="133" t="s">
        <v>283</v>
      </c>
      <c r="G38" s="133" t="s">
        <v>93</v>
      </c>
      <c r="H38" s="133" t="s">
        <v>82</v>
      </c>
      <c r="I38" s="133" t="s">
        <v>40</v>
      </c>
      <c r="J38" s="133" t="s">
        <v>591</v>
      </c>
      <c r="K38" s="133" t="s">
        <v>592</v>
      </c>
      <c r="L38" s="133" t="s">
        <v>257</v>
      </c>
      <c r="M38" s="133" t="s">
        <v>44</v>
      </c>
      <c r="N38" s="129">
        <v>24</v>
      </c>
      <c r="O38" s="133" t="s">
        <v>593</v>
      </c>
      <c r="P38" s="137">
        <v>1</v>
      </c>
      <c r="Q38" s="129">
        <f>+Y38+AE38+AK38+AQ38</f>
        <v>1</v>
      </c>
      <c r="R38" s="133" t="s">
        <v>45</v>
      </c>
      <c r="S38" s="215" t="s">
        <v>594</v>
      </c>
      <c r="T38" s="133" t="s">
        <v>595</v>
      </c>
      <c r="U38" s="135">
        <v>44571</v>
      </c>
      <c r="V38" s="133" t="s">
        <v>476</v>
      </c>
      <c r="W38" s="133" t="s">
        <v>217</v>
      </c>
      <c r="X38" s="134" t="s">
        <v>477</v>
      </c>
      <c r="Y38" s="137">
        <v>0</v>
      </c>
      <c r="Z38" s="83" t="s">
        <v>479</v>
      </c>
      <c r="AA38" s="133" t="s">
        <v>479</v>
      </c>
      <c r="AB38" s="83" t="s">
        <v>479</v>
      </c>
      <c r="AC38" s="129" t="s">
        <v>479</v>
      </c>
      <c r="AD38" s="133" t="s">
        <v>477</v>
      </c>
      <c r="AE38" s="137">
        <v>0</v>
      </c>
      <c r="AF38" s="133" t="s">
        <v>479</v>
      </c>
      <c r="AG38" s="133" t="s">
        <v>479</v>
      </c>
      <c r="AH38" s="133" t="s">
        <v>479</v>
      </c>
      <c r="AI38" s="133" t="s">
        <v>479</v>
      </c>
      <c r="AJ38" s="128" t="s">
        <v>477</v>
      </c>
      <c r="AK38" s="137">
        <v>0</v>
      </c>
      <c r="AL38" s="133" t="s">
        <v>479</v>
      </c>
      <c r="AM38" s="133" t="s">
        <v>479</v>
      </c>
      <c r="AN38" s="133" t="s">
        <v>479</v>
      </c>
      <c r="AO38" s="133" t="s">
        <v>479</v>
      </c>
      <c r="AP38" s="133" t="s">
        <v>596</v>
      </c>
      <c r="AQ38" s="164">
        <v>1</v>
      </c>
      <c r="AR38" s="121" t="s">
        <v>479</v>
      </c>
      <c r="AS38" s="32" t="s">
        <v>479</v>
      </c>
      <c r="AT38" s="32" t="s">
        <v>479</v>
      </c>
      <c r="AU38" s="32" t="s">
        <v>479</v>
      </c>
      <c r="AV38" s="99"/>
      <c r="AW38" s="100"/>
      <c r="AX38" s="100"/>
      <c r="AY38" s="100"/>
      <c r="AZ38" s="100"/>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row>
    <row r="39" spans="1:81" s="95" customFormat="1" x14ac:dyDescent="0.2">
      <c r="A39" s="99"/>
      <c r="B39" s="127" t="s">
        <v>248</v>
      </c>
      <c r="C39" s="128" t="s">
        <v>48</v>
      </c>
      <c r="D39" s="128" t="s">
        <v>574</v>
      </c>
      <c r="E39" s="128" t="s">
        <v>20</v>
      </c>
      <c r="F39" s="128" t="s">
        <v>283</v>
      </c>
      <c r="G39" s="128" t="s">
        <v>93</v>
      </c>
      <c r="H39" s="128" t="s">
        <v>82</v>
      </c>
      <c r="I39" s="128" t="s">
        <v>40</v>
      </c>
      <c r="J39" s="128" t="s">
        <v>591</v>
      </c>
      <c r="K39" s="128" t="s">
        <v>597</v>
      </c>
      <c r="L39" s="128" t="s">
        <v>257</v>
      </c>
      <c r="M39" s="128" t="s">
        <v>191</v>
      </c>
      <c r="N39" s="129">
        <v>25</v>
      </c>
      <c r="O39" s="128" t="s">
        <v>598</v>
      </c>
      <c r="P39" s="129">
        <v>5</v>
      </c>
      <c r="Q39" s="129">
        <f>+Y39+AE39+AK39+AQ39</f>
        <v>5</v>
      </c>
      <c r="R39" s="128" t="s">
        <v>45</v>
      </c>
      <c r="S39" s="128" t="s">
        <v>599</v>
      </c>
      <c r="T39" s="128" t="s">
        <v>600</v>
      </c>
      <c r="U39" s="130">
        <v>44562</v>
      </c>
      <c r="V39" s="128" t="s">
        <v>476</v>
      </c>
      <c r="W39" s="128" t="s">
        <v>217</v>
      </c>
      <c r="X39" s="128" t="s">
        <v>601</v>
      </c>
      <c r="Y39" s="129">
        <v>2</v>
      </c>
      <c r="Z39" s="83">
        <v>2</v>
      </c>
      <c r="AA39" s="160">
        <f t="shared" ref="AA39:AA40" si="2">(Z39/Y39)</f>
        <v>1</v>
      </c>
      <c r="AB39" s="818" t="s">
        <v>602</v>
      </c>
      <c r="AC39" s="220" t="s">
        <v>603</v>
      </c>
      <c r="AD39" s="128" t="s">
        <v>604</v>
      </c>
      <c r="AE39" s="129">
        <v>1</v>
      </c>
      <c r="AF39" s="133" t="s">
        <v>479</v>
      </c>
      <c r="AG39" s="133" t="s">
        <v>479</v>
      </c>
      <c r="AH39" s="133" t="s">
        <v>479</v>
      </c>
      <c r="AI39" s="133" t="s">
        <v>479</v>
      </c>
      <c r="AJ39" s="128" t="s">
        <v>605</v>
      </c>
      <c r="AK39" s="129">
        <v>1</v>
      </c>
      <c r="AL39" s="133" t="s">
        <v>479</v>
      </c>
      <c r="AM39" s="133" t="s">
        <v>479</v>
      </c>
      <c r="AN39" s="133" t="s">
        <v>479</v>
      </c>
      <c r="AO39" s="133" t="s">
        <v>479</v>
      </c>
      <c r="AP39" s="128" t="s">
        <v>606</v>
      </c>
      <c r="AQ39" s="162">
        <v>1</v>
      </c>
      <c r="AR39" s="121" t="s">
        <v>479</v>
      </c>
      <c r="AS39" s="32" t="s">
        <v>479</v>
      </c>
      <c r="AT39" s="32" t="s">
        <v>479</v>
      </c>
      <c r="AU39" s="32" t="s">
        <v>479</v>
      </c>
      <c r="AV39" s="99"/>
      <c r="AW39" s="100"/>
      <c r="AX39" s="100"/>
      <c r="AY39" s="100"/>
      <c r="AZ39" s="100"/>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row>
    <row r="40" spans="1:81" s="95" customFormat="1" x14ac:dyDescent="0.2">
      <c r="A40" s="99"/>
      <c r="B40" s="127" t="s">
        <v>607</v>
      </c>
      <c r="C40" s="128" t="s">
        <v>63</v>
      </c>
      <c r="D40" s="128" t="s">
        <v>90</v>
      </c>
      <c r="E40" s="128" t="s">
        <v>20</v>
      </c>
      <c r="F40" s="128" t="s">
        <v>608</v>
      </c>
      <c r="G40" s="128" t="s">
        <v>93</v>
      </c>
      <c r="H40" s="128" t="s">
        <v>82</v>
      </c>
      <c r="I40" s="128" t="s">
        <v>40</v>
      </c>
      <c r="J40" s="128" t="s">
        <v>591</v>
      </c>
      <c r="K40" s="128" t="s">
        <v>597</v>
      </c>
      <c r="L40" s="128" t="s">
        <v>257</v>
      </c>
      <c r="M40" s="128" t="s">
        <v>29</v>
      </c>
      <c r="N40" s="129">
        <v>26</v>
      </c>
      <c r="O40" s="128" t="s">
        <v>609</v>
      </c>
      <c r="P40" s="129">
        <v>14</v>
      </c>
      <c r="Q40" s="129">
        <f>+Y40+AE40+AK40+AQ40</f>
        <v>14</v>
      </c>
      <c r="R40" s="128" t="s">
        <v>45</v>
      </c>
      <c r="S40" s="128" t="s">
        <v>610</v>
      </c>
      <c r="T40" s="128" t="s">
        <v>611</v>
      </c>
      <c r="U40" s="130">
        <v>44562</v>
      </c>
      <c r="V40" s="128" t="s">
        <v>476</v>
      </c>
      <c r="W40" s="128" t="s">
        <v>217</v>
      </c>
      <c r="X40" s="128" t="s">
        <v>612</v>
      </c>
      <c r="Y40" s="129">
        <v>3</v>
      </c>
      <c r="Z40" s="83">
        <v>3</v>
      </c>
      <c r="AA40" s="160">
        <f t="shared" si="2"/>
        <v>1</v>
      </c>
      <c r="AB40" s="818" t="s">
        <v>613</v>
      </c>
      <c r="AC40" s="220" t="s">
        <v>614</v>
      </c>
      <c r="AD40" s="128" t="s">
        <v>615</v>
      </c>
      <c r="AE40" s="129">
        <v>4</v>
      </c>
      <c r="AF40" s="133" t="s">
        <v>479</v>
      </c>
      <c r="AG40" s="133" t="s">
        <v>479</v>
      </c>
      <c r="AH40" s="133" t="s">
        <v>479</v>
      </c>
      <c r="AI40" s="133" t="s">
        <v>479</v>
      </c>
      <c r="AJ40" s="128" t="s">
        <v>616</v>
      </c>
      <c r="AK40" s="129">
        <v>3</v>
      </c>
      <c r="AL40" s="133" t="s">
        <v>479</v>
      </c>
      <c r="AM40" s="133" t="s">
        <v>479</v>
      </c>
      <c r="AN40" s="133" t="s">
        <v>479</v>
      </c>
      <c r="AO40" s="133" t="s">
        <v>479</v>
      </c>
      <c r="AP40" s="128" t="s">
        <v>617</v>
      </c>
      <c r="AQ40" s="162">
        <v>4</v>
      </c>
      <c r="AR40" s="121" t="s">
        <v>479</v>
      </c>
      <c r="AS40" s="32" t="s">
        <v>479</v>
      </c>
      <c r="AT40" s="32" t="s">
        <v>479</v>
      </c>
      <c r="AU40" s="32" t="s">
        <v>479</v>
      </c>
      <c r="AV40" s="99"/>
      <c r="AW40" s="100"/>
      <c r="AX40" s="100"/>
      <c r="AY40" s="100"/>
      <c r="AZ40" s="100"/>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row>
    <row r="41" spans="1:81" s="95" customFormat="1" hidden="1" x14ac:dyDescent="0.2">
      <c r="A41" s="99"/>
      <c r="B41" s="136" t="s">
        <v>607</v>
      </c>
      <c r="C41" s="133" t="s">
        <v>63</v>
      </c>
      <c r="D41" s="133" t="s">
        <v>90</v>
      </c>
      <c r="E41" s="133" t="s">
        <v>20</v>
      </c>
      <c r="F41" s="133" t="s">
        <v>608</v>
      </c>
      <c r="G41" s="133" t="s">
        <v>93</v>
      </c>
      <c r="H41" s="133" t="s">
        <v>82</v>
      </c>
      <c r="I41" s="133" t="s">
        <v>40</v>
      </c>
      <c r="J41" s="133" t="s">
        <v>591</v>
      </c>
      <c r="K41" s="133" t="s">
        <v>618</v>
      </c>
      <c r="L41" s="133" t="s">
        <v>257</v>
      </c>
      <c r="M41" s="133" t="s">
        <v>233</v>
      </c>
      <c r="N41" s="129">
        <v>27</v>
      </c>
      <c r="O41" s="133" t="s">
        <v>619</v>
      </c>
      <c r="P41" s="137">
        <v>2</v>
      </c>
      <c r="Q41" s="129">
        <f>+Y41+AE41+AK41+AQ41</f>
        <v>2</v>
      </c>
      <c r="R41" s="133" t="s">
        <v>45</v>
      </c>
      <c r="S41" s="133" t="s">
        <v>620</v>
      </c>
      <c r="T41" s="133" t="s">
        <v>611</v>
      </c>
      <c r="U41" s="135">
        <v>44562</v>
      </c>
      <c r="V41" s="133" t="s">
        <v>476</v>
      </c>
      <c r="W41" s="133" t="s">
        <v>217</v>
      </c>
      <c r="X41" s="134" t="s">
        <v>477</v>
      </c>
      <c r="Y41" s="137">
        <v>0</v>
      </c>
      <c r="Z41" s="83" t="s">
        <v>479</v>
      </c>
      <c r="AA41" s="133" t="s">
        <v>479</v>
      </c>
      <c r="AB41" s="83" t="s">
        <v>479</v>
      </c>
      <c r="AC41" s="129" t="s">
        <v>479</v>
      </c>
      <c r="AD41" s="133" t="s">
        <v>621</v>
      </c>
      <c r="AE41" s="137">
        <v>1</v>
      </c>
      <c r="AF41" s="133" t="s">
        <v>479</v>
      </c>
      <c r="AG41" s="133" t="s">
        <v>479</v>
      </c>
      <c r="AH41" s="133" t="s">
        <v>479</v>
      </c>
      <c r="AI41" s="133" t="s">
        <v>479</v>
      </c>
      <c r="AJ41" s="128" t="s">
        <v>477</v>
      </c>
      <c r="AK41" s="137">
        <v>0</v>
      </c>
      <c r="AL41" s="133" t="s">
        <v>479</v>
      </c>
      <c r="AM41" s="133" t="s">
        <v>479</v>
      </c>
      <c r="AN41" s="133" t="s">
        <v>479</v>
      </c>
      <c r="AO41" s="133" t="s">
        <v>479</v>
      </c>
      <c r="AP41" s="133" t="s">
        <v>621</v>
      </c>
      <c r="AQ41" s="164">
        <v>1</v>
      </c>
      <c r="AR41" s="121" t="s">
        <v>479</v>
      </c>
      <c r="AS41" s="32" t="s">
        <v>479</v>
      </c>
      <c r="AT41" s="32" t="s">
        <v>479</v>
      </c>
      <c r="AU41" s="32" t="s">
        <v>479</v>
      </c>
      <c r="AV41" s="99"/>
      <c r="AW41" s="100"/>
      <c r="AX41" s="100"/>
      <c r="AY41" s="100"/>
      <c r="AZ41" s="100"/>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row>
    <row r="42" spans="1:81" s="95" customFormat="1" x14ac:dyDescent="0.2">
      <c r="A42" s="99"/>
      <c r="B42" s="127" t="s">
        <v>607</v>
      </c>
      <c r="C42" s="128" t="s">
        <v>63</v>
      </c>
      <c r="D42" s="128" t="s">
        <v>90</v>
      </c>
      <c r="E42" s="128" t="s">
        <v>20</v>
      </c>
      <c r="F42" s="128" t="s">
        <v>608</v>
      </c>
      <c r="G42" s="128" t="s">
        <v>93</v>
      </c>
      <c r="H42" s="128" t="s">
        <v>82</v>
      </c>
      <c r="I42" s="128" t="s">
        <v>40</v>
      </c>
      <c r="J42" s="128" t="s">
        <v>591</v>
      </c>
      <c r="K42" s="128" t="s">
        <v>597</v>
      </c>
      <c r="L42" s="128" t="s">
        <v>257</v>
      </c>
      <c r="M42" s="128" t="s">
        <v>44</v>
      </c>
      <c r="N42" s="129">
        <v>28</v>
      </c>
      <c r="O42" s="128" t="s">
        <v>622</v>
      </c>
      <c r="P42" s="132">
        <v>1</v>
      </c>
      <c r="Q42" s="132">
        <f>(+Y42+AE42+AK42+AQ42)/4</f>
        <v>1</v>
      </c>
      <c r="R42" s="128" t="s">
        <v>30</v>
      </c>
      <c r="S42" s="128" t="s">
        <v>623</v>
      </c>
      <c r="T42" s="128" t="s">
        <v>624</v>
      </c>
      <c r="U42" s="130">
        <v>44562</v>
      </c>
      <c r="V42" s="128" t="s">
        <v>476</v>
      </c>
      <c r="W42" s="128" t="s">
        <v>217</v>
      </c>
      <c r="X42" s="128" t="s">
        <v>625</v>
      </c>
      <c r="Y42" s="132">
        <v>1</v>
      </c>
      <c r="Z42" s="89">
        <v>1</v>
      </c>
      <c r="AA42" s="160">
        <f>(Z42/Y42)</f>
        <v>1</v>
      </c>
      <c r="AB42" s="818" t="s">
        <v>626</v>
      </c>
      <c r="AC42" s="220" t="s">
        <v>487</v>
      </c>
      <c r="AD42" s="128" t="s">
        <v>625</v>
      </c>
      <c r="AE42" s="132">
        <v>1</v>
      </c>
      <c r="AF42" s="133" t="s">
        <v>479</v>
      </c>
      <c r="AG42" s="133" t="s">
        <v>479</v>
      </c>
      <c r="AH42" s="133" t="s">
        <v>479</v>
      </c>
      <c r="AI42" s="133" t="s">
        <v>479</v>
      </c>
      <c r="AJ42" s="128" t="s">
        <v>625</v>
      </c>
      <c r="AK42" s="132">
        <v>1</v>
      </c>
      <c r="AL42" s="133" t="s">
        <v>479</v>
      </c>
      <c r="AM42" s="133" t="s">
        <v>479</v>
      </c>
      <c r="AN42" s="133" t="s">
        <v>479</v>
      </c>
      <c r="AO42" s="133" t="s">
        <v>479</v>
      </c>
      <c r="AP42" s="128" t="s">
        <v>625</v>
      </c>
      <c r="AQ42" s="163">
        <v>1</v>
      </c>
      <c r="AR42" s="121" t="s">
        <v>479</v>
      </c>
      <c r="AS42" s="32" t="s">
        <v>479</v>
      </c>
      <c r="AT42" s="32" t="s">
        <v>479</v>
      </c>
      <c r="AU42" s="32" t="s">
        <v>479</v>
      </c>
      <c r="AV42" s="99"/>
      <c r="AW42" s="100"/>
      <c r="AX42" s="100"/>
      <c r="AY42" s="100"/>
      <c r="AZ42" s="100"/>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row>
    <row r="43" spans="1:81" s="95" customFormat="1" hidden="1" x14ac:dyDescent="0.2">
      <c r="A43" s="99"/>
      <c r="B43" s="136" t="s">
        <v>607</v>
      </c>
      <c r="C43" s="133" t="s">
        <v>63</v>
      </c>
      <c r="D43" s="133" t="s">
        <v>90</v>
      </c>
      <c r="E43" s="133" t="s">
        <v>20</v>
      </c>
      <c r="F43" s="133" t="s">
        <v>608</v>
      </c>
      <c r="G43" s="133" t="s">
        <v>93</v>
      </c>
      <c r="H43" s="133" t="s">
        <v>82</v>
      </c>
      <c r="I43" s="133" t="s">
        <v>40</v>
      </c>
      <c r="J43" s="133" t="s">
        <v>591</v>
      </c>
      <c r="K43" s="133" t="s">
        <v>597</v>
      </c>
      <c r="L43" s="133" t="s">
        <v>257</v>
      </c>
      <c r="M43" s="133" t="s">
        <v>44</v>
      </c>
      <c r="N43" s="129">
        <v>29</v>
      </c>
      <c r="O43" s="133" t="s">
        <v>627</v>
      </c>
      <c r="P43" s="137">
        <v>2</v>
      </c>
      <c r="Q43" s="129">
        <f t="shared" ref="Q43:Q48" si="3">+Y43+AE43+AK43+AQ43</f>
        <v>2</v>
      </c>
      <c r="R43" s="133" t="s">
        <v>45</v>
      </c>
      <c r="S43" s="133" t="s">
        <v>628</v>
      </c>
      <c r="T43" s="133" t="s">
        <v>588</v>
      </c>
      <c r="U43" s="135">
        <v>44565</v>
      </c>
      <c r="V43" s="133" t="s">
        <v>476</v>
      </c>
      <c r="W43" s="133" t="s">
        <v>217</v>
      </c>
      <c r="X43" s="134" t="s">
        <v>477</v>
      </c>
      <c r="Y43" s="137">
        <v>0</v>
      </c>
      <c r="Z43" s="83" t="s">
        <v>479</v>
      </c>
      <c r="AA43" s="133" t="s">
        <v>479</v>
      </c>
      <c r="AB43" s="83" t="s">
        <v>479</v>
      </c>
      <c r="AC43" s="129" t="s">
        <v>479</v>
      </c>
      <c r="AD43" s="133" t="s">
        <v>629</v>
      </c>
      <c r="AE43" s="137">
        <v>1</v>
      </c>
      <c r="AF43" s="133" t="s">
        <v>479</v>
      </c>
      <c r="AG43" s="133" t="s">
        <v>479</v>
      </c>
      <c r="AH43" s="133" t="s">
        <v>479</v>
      </c>
      <c r="AI43" s="133" t="s">
        <v>479</v>
      </c>
      <c r="AJ43" s="128" t="s">
        <v>477</v>
      </c>
      <c r="AK43" s="137">
        <v>0</v>
      </c>
      <c r="AL43" s="133" t="s">
        <v>479</v>
      </c>
      <c r="AM43" s="133" t="s">
        <v>479</v>
      </c>
      <c r="AN43" s="133" t="s">
        <v>479</v>
      </c>
      <c r="AO43" s="133" t="s">
        <v>479</v>
      </c>
      <c r="AP43" s="133" t="s">
        <v>630</v>
      </c>
      <c r="AQ43" s="164">
        <v>1</v>
      </c>
      <c r="AR43" s="121" t="s">
        <v>479</v>
      </c>
      <c r="AS43" s="32" t="s">
        <v>479</v>
      </c>
      <c r="AT43" s="32" t="s">
        <v>479</v>
      </c>
      <c r="AU43" s="32" t="s">
        <v>479</v>
      </c>
      <c r="AV43" s="99"/>
      <c r="AW43" s="100"/>
      <c r="AX43" s="100"/>
      <c r="AY43" s="100"/>
      <c r="AZ43" s="100"/>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row>
    <row r="44" spans="1:81" s="95" customFormat="1" x14ac:dyDescent="0.2">
      <c r="B44" s="127" t="s">
        <v>320</v>
      </c>
      <c r="C44" s="128" t="s">
        <v>48</v>
      </c>
      <c r="D44" s="128" t="s">
        <v>631</v>
      </c>
      <c r="E44" s="128" t="s">
        <v>507</v>
      </c>
      <c r="F44" s="128" t="s">
        <v>336</v>
      </c>
      <c r="G44" s="128" t="s">
        <v>93</v>
      </c>
      <c r="H44" s="128" t="s">
        <v>632</v>
      </c>
      <c r="I44" s="128" t="s">
        <v>40</v>
      </c>
      <c r="J44" s="128" t="s">
        <v>222</v>
      </c>
      <c r="K44" s="128" t="s">
        <v>403</v>
      </c>
      <c r="L44" s="128" t="s">
        <v>257</v>
      </c>
      <c r="M44" s="128" t="s">
        <v>225</v>
      </c>
      <c r="N44" s="129">
        <v>30</v>
      </c>
      <c r="O44" s="128" t="s">
        <v>633</v>
      </c>
      <c r="P44" s="129">
        <v>4</v>
      </c>
      <c r="Q44" s="129">
        <f t="shared" si="3"/>
        <v>4</v>
      </c>
      <c r="R44" s="128" t="s">
        <v>45</v>
      </c>
      <c r="S44" s="128" t="s">
        <v>634</v>
      </c>
      <c r="T44" s="128" t="s">
        <v>635</v>
      </c>
      <c r="U44" s="130">
        <v>44562</v>
      </c>
      <c r="V44" s="128" t="s">
        <v>476</v>
      </c>
      <c r="W44" s="128" t="s">
        <v>192</v>
      </c>
      <c r="X44" s="128" t="s">
        <v>636</v>
      </c>
      <c r="Y44" s="129">
        <v>1</v>
      </c>
      <c r="Z44" s="83">
        <v>1</v>
      </c>
      <c r="AA44" s="160">
        <f>(Z44/Y44)</f>
        <v>1</v>
      </c>
      <c r="AB44" s="818" t="s">
        <v>637</v>
      </c>
      <c r="AC44" s="220" t="s">
        <v>487</v>
      </c>
      <c r="AD44" s="128" t="s">
        <v>636</v>
      </c>
      <c r="AE44" s="129">
        <v>1</v>
      </c>
      <c r="AF44" s="133" t="s">
        <v>479</v>
      </c>
      <c r="AG44" s="133" t="s">
        <v>479</v>
      </c>
      <c r="AH44" s="133" t="s">
        <v>479</v>
      </c>
      <c r="AI44" s="133" t="s">
        <v>479</v>
      </c>
      <c r="AJ44" s="128" t="s">
        <v>636</v>
      </c>
      <c r="AK44" s="129">
        <v>1</v>
      </c>
      <c r="AL44" s="133" t="s">
        <v>479</v>
      </c>
      <c r="AM44" s="133" t="s">
        <v>479</v>
      </c>
      <c r="AN44" s="133" t="s">
        <v>479</v>
      </c>
      <c r="AO44" s="133" t="s">
        <v>479</v>
      </c>
      <c r="AP44" s="128" t="s">
        <v>636</v>
      </c>
      <c r="AQ44" s="162">
        <v>1</v>
      </c>
      <c r="AR44" s="121" t="s">
        <v>479</v>
      </c>
      <c r="AS44" s="32" t="s">
        <v>479</v>
      </c>
      <c r="AT44" s="32" t="s">
        <v>479</v>
      </c>
      <c r="AU44" s="32" t="s">
        <v>479</v>
      </c>
      <c r="AW44" s="101" t="s">
        <v>479</v>
      </c>
      <c r="AX44" s="101" t="s">
        <v>479</v>
      </c>
      <c r="AY44" s="101" t="s">
        <v>479</v>
      </c>
      <c r="AZ44" s="101" t="s">
        <v>479</v>
      </c>
    </row>
    <row r="45" spans="1:81" s="95" customFormat="1" hidden="1" x14ac:dyDescent="0.2">
      <c r="B45" s="136" t="s">
        <v>320</v>
      </c>
      <c r="C45" s="133" t="s">
        <v>18</v>
      </c>
      <c r="D45" s="133" t="s">
        <v>631</v>
      </c>
      <c r="E45" s="128" t="s">
        <v>507</v>
      </c>
      <c r="F45" s="133" t="s">
        <v>313</v>
      </c>
      <c r="G45" s="133" t="s">
        <v>220</v>
      </c>
      <c r="H45" s="133" t="s">
        <v>221</v>
      </c>
      <c r="I45" s="133" t="s">
        <v>40</v>
      </c>
      <c r="J45" s="133" t="s">
        <v>83</v>
      </c>
      <c r="K45" s="133" t="s">
        <v>403</v>
      </c>
      <c r="L45" s="133" t="s">
        <v>257</v>
      </c>
      <c r="M45" s="133" t="s">
        <v>225</v>
      </c>
      <c r="N45" s="129">
        <v>31</v>
      </c>
      <c r="O45" s="133" t="s">
        <v>638</v>
      </c>
      <c r="P45" s="137">
        <v>2</v>
      </c>
      <c r="Q45" s="129">
        <f t="shared" si="3"/>
        <v>2</v>
      </c>
      <c r="R45" s="133" t="s">
        <v>45</v>
      </c>
      <c r="S45" s="133" t="s">
        <v>639</v>
      </c>
      <c r="T45" s="133" t="s">
        <v>640</v>
      </c>
      <c r="U45" s="135">
        <v>44562</v>
      </c>
      <c r="V45" s="133" t="s">
        <v>476</v>
      </c>
      <c r="W45" s="133" t="s">
        <v>192</v>
      </c>
      <c r="X45" s="134" t="s">
        <v>477</v>
      </c>
      <c r="Y45" s="137">
        <v>0</v>
      </c>
      <c r="Z45" s="83" t="s">
        <v>479</v>
      </c>
      <c r="AA45" s="133" t="s">
        <v>479</v>
      </c>
      <c r="AB45" s="83" t="s">
        <v>479</v>
      </c>
      <c r="AC45" s="129" t="s">
        <v>479</v>
      </c>
      <c r="AD45" s="133" t="s">
        <v>641</v>
      </c>
      <c r="AE45" s="137">
        <v>1</v>
      </c>
      <c r="AF45" s="133" t="s">
        <v>479</v>
      </c>
      <c r="AG45" s="133" t="s">
        <v>479</v>
      </c>
      <c r="AH45" s="133" t="s">
        <v>479</v>
      </c>
      <c r="AI45" s="133" t="s">
        <v>479</v>
      </c>
      <c r="AJ45" s="128" t="s">
        <v>477</v>
      </c>
      <c r="AK45" s="137">
        <v>0</v>
      </c>
      <c r="AL45" s="133" t="s">
        <v>479</v>
      </c>
      <c r="AM45" s="133" t="s">
        <v>479</v>
      </c>
      <c r="AN45" s="133" t="s">
        <v>479</v>
      </c>
      <c r="AO45" s="133" t="s">
        <v>479</v>
      </c>
      <c r="AP45" s="133" t="s">
        <v>641</v>
      </c>
      <c r="AQ45" s="164">
        <v>1</v>
      </c>
      <c r="AR45" s="121" t="s">
        <v>479</v>
      </c>
      <c r="AS45" s="32" t="s">
        <v>479</v>
      </c>
      <c r="AT45" s="32" t="s">
        <v>479</v>
      </c>
      <c r="AU45" s="32" t="s">
        <v>479</v>
      </c>
      <c r="AW45" s="101" t="s">
        <v>479</v>
      </c>
      <c r="AX45" s="101" t="s">
        <v>479</v>
      </c>
      <c r="AY45" s="101" t="s">
        <v>479</v>
      </c>
      <c r="AZ45" s="101" t="s">
        <v>479</v>
      </c>
    </row>
    <row r="46" spans="1:81" s="95" customFormat="1" hidden="1" x14ac:dyDescent="0.2">
      <c r="B46" s="136" t="s">
        <v>320</v>
      </c>
      <c r="C46" s="128" t="s">
        <v>48</v>
      </c>
      <c r="D46" s="133" t="s">
        <v>134</v>
      </c>
      <c r="E46" s="128" t="s">
        <v>507</v>
      </c>
      <c r="F46" s="133" t="s">
        <v>336</v>
      </c>
      <c r="G46" s="133" t="s">
        <v>93</v>
      </c>
      <c r="H46" s="133" t="s">
        <v>221</v>
      </c>
      <c r="I46" s="133" t="s">
        <v>40</v>
      </c>
      <c r="J46" s="133" t="s">
        <v>222</v>
      </c>
      <c r="K46" s="133" t="s">
        <v>403</v>
      </c>
      <c r="L46" s="133" t="s">
        <v>257</v>
      </c>
      <c r="M46" s="133" t="s">
        <v>225</v>
      </c>
      <c r="N46" s="129">
        <v>32</v>
      </c>
      <c r="O46" s="133" t="s">
        <v>642</v>
      </c>
      <c r="P46" s="137">
        <v>2</v>
      </c>
      <c r="Q46" s="129">
        <f t="shared" si="3"/>
        <v>2</v>
      </c>
      <c r="R46" s="133" t="s">
        <v>45</v>
      </c>
      <c r="S46" s="133" t="s">
        <v>643</v>
      </c>
      <c r="T46" s="133" t="s">
        <v>644</v>
      </c>
      <c r="U46" s="135">
        <v>44562</v>
      </c>
      <c r="V46" s="133" t="s">
        <v>476</v>
      </c>
      <c r="W46" s="133" t="s">
        <v>192</v>
      </c>
      <c r="X46" s="134" t="s">
        <v>477</v>
      </c>
      <c r="Y46" s="137">
        <v>0</v>
      </c>
      <c r="Z46" s="83" t="s">
        <v>479</v>
      </c>
      <c r="AA46" s="133" t="s">
        <v>479</v>
      </c>
      <c r="AB46" s="83" t="s">
        <v>479</v>
      </c>
      <c r="AC46" s="129" t="s">
        <v>479</v>
      </c>
      <c r="AD46" s="133" t="s">
        <v>645</v>
      </c>
      <c r="AE46" s="137">
        <v>1</v>
      </c>
      <c r="AF46" s="133" t="s">
        <v>479</v>
      </c>
      <c r="AG46" s="133" t="s">
        <v>479</v>
      </c>
      <c r="AH46" s="133" t="s">
        <v>479</v>
      </c>
      <c r="AI46" s="133" t="s">
        <v>479</v>
      </c>
      <c r="AJ46" s="128" t="s">
        <v>477</v>
      </c>
      <c r="AK46" s="137">
        <v>0</v>
      </c>
      <c r="AL46" s="133" t="s">
        <v>479</v>
      </c>
      <c r="AM46" s="133" t="s">
        <v>479</v>
      </c>
      <c r="AN46" s="133" t="s">
        <v>479</v>
      </c>
      <c r="AO46" s="133" t="s">
        <v>479</v>
      </c>
      <c r="AP46" s="133" t="s">
        <v>645</v>
      </c>
      <c r="AQ46" s="164">
        <v>1</v>
      </c>
      <c r="AR46" s="121" t="s">
        <v>479</v>
      </c>
      <c r="AS46" s="32" t="s">
        <v>479</v>
      </c>
      <c r="AT46" s="32" t="s">
        <v>479</v>
      </c>
      <c r="AU46" s="32" t="s">
        <v>479</v>
      </c>
      <c r="AW46" s="101" t="s">
        <v>479</v>
      </c>
      <c r="AX46" s="101" t="s">
        <v>479</v>
      </c>
      <c r="AY46" s="101" t="s">
        <v>479</v>
      </c>
      <c r="AZ46" s="101" t="s">
        <v>479</v>
      </c>
    </row>
    <row r="47" spans="1:81" s="95" customFormat="1" x14ac:dyDescent="0.2">
      <c r="B47" s="127" t="s">
        <v>320</v>
      </c>
      <c r="C47" s="128" t="s">
        <v>48</v>
      </c>
      <c r="D47" s="128" t="s">
        <v>631</v>
      </c>
      <c r="E47" s="128" t="s">
        <v>50</v>
      </c>
      <c r="F47" s="128" t="s">
        <v>336</v>
      </c>
      <c r="G47" s="128" t="s">
        <v>115</v>
      </c>
      <c r="H47" s="128" t="s">
        <v>187</v>
      </c>
      <c r="I47" s="128" t="s">
        <v>55</v>
      </c>
      <c r="J47" s="128" t="s">
        <v>222</v>
      </c>
      <c r="K47" s="128" t="s">
        <v>403</v>
      </c>
      <c r="L47" s="128" t="s">
        <v>257</v>
      </c>
      <c r="M47" s="128" t="s">
        <v>225</v>
      </c>
      <c r="N47" s="129">
        <v>33</v>
      </c>
      <c r="O47" s="128" t="s">
        <v>646</v>
      </c>
      <c r="P47" s="129">
        <v>4</v>
      </c>
      <c r="Q47" s="129">
        <f t="shared" si="3"/>
        <v>4</v>
      </c>
      <c r="R47" s="128" t="s">
        <v>45</v>
      </c>
      <c r="S47" s="128" t="s">
        <v>647</v>
      </c>
      <c r="T47" s="128" t="s">
        <v>648</v>
      </c>
      <c r="U47" s="130">
        <v>44562</v>
      </c>
      <c r="V47" s="128" t="s">
        <v>476</v>
      </c>
      <c r="W47" s="128" t="s">
        <v>192</v>
      </c>
      <c r="X47" s="128" t="s">
        <v>649</v>
      </c>
      <c r="Y47" s="129">
        <v>1</v>
      </c>
      <c r="Z47" s="83">
        <v>1</v>
      </c>
      <c r="AA47" s="160">
        <f t="shared" ref="AA47:AA57" si="4">(Z47/Y47)</f>
        <v>1</v>
      </c>
      <c r="AB47" s="818" t="s">
        <v>650</v>
      </c>
      <c r="AC47" s="220" t="s">
        <v>651</v>
      </c>
      <c r="AD47" s="128" t="s">
        <v>649</v>
      </c>
      <c r="AE47" s="129">
        <v>1</v>
      </c>
      <c r="AF47" s="133" t="s">
        <v>479</v>
      </c>
      <c r="AG47" s="133" t="s">
        <v>479</v>
      </c>
      <c r="AH47" s="133" t="s">
        <v>479</v>
      </c>
      <c r="AI47" s="133" t="s">
        <v>479</v>
      </c>
      <c r="AJ47" s="128" t="s">
        <v>649</v>
      </c>
      <c r="AK47" s="129">
        <v>1</v>
      </c>
      <c r="AL47" s="133" t="s">
        <v>479</v>
      </c>
      <c r="AM47" s="133" t="s">
        <v>479</v>
      </c>
      <c r="AN47" s="133" t="s">
        <v>479</v>
      </c>
      <c r="AO47" s="133" t="s">
        <v>479</v>
      </c>
      <c r="AP47" s="128" t="s">
        <v>649</v>
      </c>
      <c r="AQ47" s="162">
        <v>1</v>
      </c>
      <c r="AR47" s="121" t="s">
        <v>479</v>
      </c>
      <c r="AS47" s="32" t="s">
        <v>479</v>
      </c>
      <c r="AT47" s="32" t="s">
        <v>479</v>
      </c>
      <c r="AU47" s="32" t="s">
        <v>479</v>
      </c>
      <c r="AW47" s="101" t="s">
        <v>479</v>
      </c>
      <c r="AX47" s="101" t="s">
        <v>479</v>
      </c>
      <c r="AY47" s="101" t="s">
        <v>479</v>
      </c>
      <c r="AZ47" s="101" t="s">
        <v>479</v>
      </c>
    </row>
    <row r="48" spans="1:81" s="95" customFormat="1" x14ac:dyDescent="0.2">
      <c r="B48" s="127" t="s">
        <v>320</v>
      </c>
      <c r="C48" s="128" t="s">
        <v>48</v>
      </c>
      <c r="D48" s="128" t="s">
        <v>631</v>
      </c>
      <c r="E48" s="128" t="s">
        <v>507</v>
      </c>
      <c r="F48" s="128" t="s">
        <v>336</v>
      </c>
      <c r="G48" s="128" t="s">
        <v>68</v>
      </c>
      <c r="H48" s="128" t="s">
        <v>177</v>
      </c>
      <c r="I48" s="128" t="s">
        <v>55</v>
      </c>
      <c r="J48" s="128" t="s">
        <v>222</v>
      </c>
      <c r="K48" s="128" t="s">
        <v>403</v>
      </c>
      <c r="L48" s="128" t="s">
        <v>257</v>
      </c>
      <c r="M48" s="128" t="s">
        <v>225</v>
      </c>
      <c r="N48" s="129">
        <v>34</v>
      </c>
      <c r="O48" s="128" t="s">
        <v>652</v>
      </c>
      <c r="P48" s="129">
        <v>4</v>
      </c>
      <c r="Q48" s="129">
        <f t="shared" si="3"/>
        <v>4</v>
      </c>
      <c r="R48" s="128" t="s">
        <v>45</v>
      </c>
      <c r="S48" s="128" t="s">
        <v>647</v>
      </c>
      <c r="T48" s="128" t="s">
        <v>653</v>
      </c>
      <c r="U48" s="130">
        <v>44562</v>
      </c>
      <c r="V48" s="128" t="s">
        <v>476</v>
      </c>
      <c r="W48" s="128" t="s">
        <v>192</v>
      </c>
      <c r="X48" s="128" t="s">
        <v>654</v>
      </c>
      <c r="Y48" s="129">
        <v>1</v>
      </c>
      <c r="Z48" s="83">
        <v>1</v>
      </c>
      <c r="AA48" s="160">
        <f t="shared" si="4"/>
        <v>1</v>
      </c>
      <c r="AB48" s="818" t="s">
        <v>655</v>
      </c>
      <c r="AC48" s="220" t="s">
        <v>651</v>
      </c>
      <c r="AD48" s="128" t="s">
        <v>656</v>
      </c>
      <c r="AE48" s="129">
        <v>1</v>
      </c>
      <c r="AF48" s="133" t="s">
        <v>479</v>
      </c>
      <c r="AG48" s="133" t="s">
        <v>479</v>
      </c>
      <c r="AH48" s="133" t="s">
        <v>479</v>
      </c>
      <c r="AI48" s="133" t="s">
        <v>479</v>
      </c>
      <c r="AJ48" s="128" t="s">
        <v>656</v>
      </c>
      <c r="AK48" s="129">
        <v>1</v>
      </c>
      <c r="AL48" s="133" t="s">
        <v>479</v>
      </c>
      <c r="AM48" s="133" t="s">
        <v>479</v>
      </c>
      <c r="AN48" s="133" t="s">
        <v>479</v>
      </c>
      <c r="AO48" s="133" t="s">
        <v>479</v>
      </c>
      <c r="AP48" s="128" t="s">
        <v>656</v>
      </c>
      <c r="AQ48" s="162">
        <v>1</v>
      </c>
      <c r="AR48" s="121" t="s">
        <v>479</v>
      </c>
      <c r="AS48" s="32" t="s">
        <v>479</v>
      </c>
      <c r="AT48" s="32" t="s">
        <v>479</v>
      </c>
      <c r="AU48" s="32" t="s">
        <v>479</v>
      </c>
      <c r="AW48" s="101" t="s">
        <v>479</v>
      </c>
      <c r="AX48" s="101" t="s">
        <v>479</v>
      </c>
      <c r="AY48" s="101" t="s">
        <v>479</v>
      </c>
      <c r="AZ48" s="101" t="s">
        <v>479</v>
      </c>
    </row>
    <row r="49" spans="1:81" s="95" customFormat="1" x14ac:dyDescent="0.2">
      <c r="B49" s="177" t="s">
        <v>320</v>
      </c>
      <c r="C49" s="128" t="s">
        <v>48</v>
      </c>
      <c r="D49" s="146" t="s">
        <v>184</v>
      </c>
      <c r="E49" s="146" t="s">
        <v>102</v>
      </c>
      <c r="F49" s="146" t="s">
        <v>338</v>
      </c>
      <c r="G49" s="146" t="s">
        <v>186</v>
      </c>
      <c r="H49" s="146" t="s">
        <v>69</v>
      </c>
      <c r="I49" s="146" t="s">
        <v>25</v>
      </c>
      <c r="J49" s="146" t="s">
        <v>83</v>
      </c>
      <c r="K49" s="146" t="s">
        <v>402</v>
      </c>
      <c r="L49" s="146" t="s">
        <v>257</v>
      </c>
      <c r="M49" s="146" t="s">
        <v>225</v>
      </c>
      <c r="N49" s="129">
        <v>35</v>
      </c>
      <c r="O49" s="146" t="s">
        <v>657</v>
      </c>
      <c r="P49" s="147">
        <v>1</v>
      </c>
      <c r="Q49" s="132">
        <f>(+Y49+AE49+AK49+AQ49)/4</f>
        <v>1</v>
      </c>
      <c r="R49" s="146" t="s">
        <v>30</v>
      </c>
      <c r="S49" s="146" t="s">
        <v>532</v>
      </c>
      <c r="T49" s="146" t="s">
        <v>533</v>
      </c>
      <c r="U49" s="149">
        <v>44562</v>
      </c>
      <c r="V49" s="149">
        <v>44592</v>
      </c>
      <c r="W49" s="146" t="s">
        <v>192</v>
      </c>
      <c r="X49" s="146" t="s">
        <v>534</v>
      </c>
      <c r="Y49" s="147">
        <v>1</v>
      </c>
      <c r="Z49" s="105">
        <v>1</v>
      </c>
      <c r="AA49" s="160">
        <f t="shared" si="4"/>
        <v>1</v>
      </c>
      <c r="AB49" s="819" t="s">
        <v>535</v>
      </c>
      <c r="AC49" s="220" t="s">
        <v>487</v>
      </c>
      <c r="AD49" s="146" t="s">
        <v>534</v>
      </c>
      <c r="AE49" s="147">
        <v>1</v>
      </c>
      <c r="AF49" s="134"/>
      <c r="AG49" s="134"/>
      <c r="AH49" s="134"/>
      <c r="AI49" s="134"/>
      <c r="AJ49" s="146" t="s">
        <v>534</v>
      </c>
      <c r="AK49" s="147">
        <v>1</v>
      </c>
      <c r="AL49" s="134"/>
      <c r="AM49" s="134"/>
      <c r="AN49" s="134"/>
      <c r="AO49" s="134"/>
      <c r="AP49" s="146" t="s">
        <v>534</v>
      </c>
      <c r="AQ49" s="170">
        <v>1</v>
      </c>
      <c r="AR49" s="123"/>
      <c r="AS49" s="90"/>
      <c r="AT49" s="90"/>
      <c r="AU49" s="90"/>
      <c r="AW49" s="97"/>
      <c r="AX49" s="97"/>
      <c r="AY49" s="97"/>
      <c r="AZ49" s="97"/>
    </row>
    <row r="50" spans="1:81" s="95" customFormat="1" x14ac:dyDescent="0.2">
      <c r="B50" s="177" t="s">
        <v>320</v>
      </c>
      <c r="C50" s="128" t="s">
        <v>48</v>
      </c>
      <c r="D50" s="146" t="s">
        <v>184</v>
      </c>
      <c r="E50" s="146" t="s">
        <v>102</v>
      </c>
      <c r="F50" s="146" t="s">
        <v>338</v>
      </c>
      <c r="G50" s="146" t="s">
        <v>186</v>
      </c>
      <c r="H50" s="146" t="s">
        <v>69</v>
      </c>
      <c r="I50" s="146" t="s">
        <v>25</v>
      </c>
      <c r="J50" s="146" t="s">
        <v>56</v>
      </c>
      <c r="K50" s="146" t="s">
        <v>402</v>
      </c>
      <c r="L50" s="146" t="s">
        <v>257</v>
      </c>
      <c r="M50" s="146" t="s">
        <v>233</v>
      </c>
      <c r="N50" s="129">
        <v>36</v>
      </c>
      <c r="O50" s="146" t="s">
        <v>658</v>
      </c>
      <c r="P50" s="147">
        <v>1</v>
      </c>
      <c r="Q50" s="132">
        <f>(+Y50+AE50+AK50+AQ50)/4</f>
        <v>1</v>
      </c>
      <c r="R50" s="146" t="s">
        <v>30</v>
      </c>
      <c r="S50" s="146" t="s">
        <v>532</v>
      </c>
      <c r="T50" s="146" t="s">
        <v>533</v>
      </c>
      <c r="U50" s="149">
        <v>44562</v>
      </c>
      <c r="V50" s="149">
        <v>44592</v>
      </c>
      <c r="W50" s="146" t="s">
        <v>192</v>
      </c>
      <c r="X50" s="146" t="s">
        <v>534</v>
      </c>
      <c r="Y50" s="147">
        <v>1</v>
      </c>
      <c r="Z50" s="105">
        <v>0.67</v>
      </c>
      <c r="AA50" s="160">
        <f t="shared" si="4"/>
        <v>0.67</v>
      </c>
      <c r="AB50" s="819" t="s">
        <v>535</v>
      </c>
      <c r="AC50" s="220" t="s">
        <v>561</v>
      </c>
      <c r="AD50" s="146" t="s">
        <v>534</v>
      </c>
      <c r="AE50" s="147">
        <v>1</v>
      </c>
      <c r="AF50" s="134"/>
      <c r="AG50" s="134"/>
      <c r="AH50" s="134"/>
      <c r="AI50" s="134"/>
      <c r="AJ50" s="146" t="s">
        <v>534</v>
      </c>
      <c r="AK50" s="147">
        <v>1</v>
      </c>
      <c r="AL50" s="134"/>
      <c r="AM50" s="134"/>
      <c r="AN50" s="134"/>
      <c r="AO50" s="134"/>
      <c r="AP50" s="146" t="s">
        <v>534</v>
      </c>
      <c r="AQ50" s="170">
        <v>1</v>
      </c>
      <c r="AR50" s="123"/>
      <c r="AS50" s="90"/>
      <c r="AT50" s="90"/>
      <c r="AU50" s="90"/>
      <c r="AW50" s="97"/>
      <c r="AX50" s="97"/>
      <c r="AY50" s="97"/>
      <c r="AZ50" s="97"/>
    </row>
    <row r="51" spans="1:81" s="95" customFormat="1" x14ac:dyDescent="0.2">
      <c r="B51" s="177" t="s">
        <v>320</v>
      </c>
      <c r="C51" s="128" t="s">
        <v>48</v>
      </c>
      <c r="D51" s="146" t="s">
        <v>184</v>
      </c>
      <c r="E51" s="146" t="s">
        <v>102</v>
      </c>
      <c r="F51" s="146" t="s">
        <v>338</v>
      </c>
      <c r="G51" s="146" t="s">
        <v>186</v>
      </c>
      <c r="H51" s="146" t="s">
        <v>69</v>
      </c>
      <c r="I51" s="146" t="s">
        <v>25</v>
      </c>
      <c r="J51" s="146" t="s">
        <v>148</v>
      </c>
      <c r="K51" s="146" t="s">
        <v>402</v>
      </c>
      <c r="L51" s="146" t="s">
        <v>257</v>
      </c>
      <c r="M51" s="146" t="s">
        <v>233</v>
      </c>
      <c r="N51" s="129">
        <v>37</v>
      </c>
      <c r="O51" s="146" t="s">
        <v>659</v>
      </c>
      <c r="P51" s="147">
        <v>1</v>
      </c>
      <c r="Q51" s="132">
        <f>(+Y51+AE51+AK51+AQ51)/4</f>
        <v>1</v>
      </c>
      <c r="R51" s="146" t="s">
        <v>30</v>
      </c>
      <c r="S51" s="146" t="s">
        <v>532</v>
      </c>
      <c r="T51" s="146" t="s">
        <v>533</v>
      </c>
      <c r="U51" s="149">
        <v>44562</v>
      </c>
      <c r="V51" s="149">
        <v>44592</v>
      </c>
      <c r="W51" s="146" t="s">
        <v>192</v>
      </c>
      <c r="X51" s="146" t="s">
        <v>534</v>
      </c>
      <c r="Y51" s="147">
        <v>1</v>
      </c>
      <c r="Z51" s="105">
        <v>1</v>
      </c>
      <c r="AA51" s="160">
        <f t="shared" si="4"/>
        <v>1</v>
      </c>
      <c r="AB51" s="819" t="s">
        <v>535</v>
      </c>
      <c r="AC51" s="220" t="s">
        <v>561</v>
      </c>
      <c r="AD51" s="146" t="s">
        <v>534</v>
      </c>
      <c r="AE51" s="147">
        <v>1</v>
      </c>
      <c r="AF51" s="134"/>
      <c r="AG51" s="134"/>
      <c r="AH51" s="134"/>
      <c r="AI51" s="134"/>
      <c r="AJ51" s="146" t="s">
        <v>534</v>
      </c>
      <c r="AK51" s="147">
        <v>1</v>
      </c>
      <c r="AL51" s="134"/>
      <c r="AM51" s="134"/>
      <c r="AN51" s="134"/>
      <c r="AO51" s="134"/>
      <c r="AP51" s="146" t="s">
        <v>534</v>
      </c>
      <c r="AQ51" s="170">
        <v>1</v>
      </c>
      <c r="AR51" s="123"/>
      <c r="AS51" s="90"/>
      <c r="AT51" s="90"/>
      <c r="AU51" s="90"/>
      <c r="AW51" s="97"/>
      <c r="AX51" s="97"/>
      <c r="AY51" s="97"/>
      <c r="AZ51" s="97"/>
    </row>
    <row r="52" spans="1:81" s="95" customFormat="1" x14ac:dyDescent="0.2">
      <c r="B52" s="177" t="s">
        <v>320</v>
      </c>
      <c r="C52" s="128" t="s">
        <v>48</v>
      </c>
      <c r="D52" s="146" t="s">
        <v>184</v>
      </c>
      <c r="E52" s="146" t="s">
        <v>102</v>
      </c>
      <c r="F52" s="146" t="s">
        <v>338</v>
      </c>
      <c r="G52" s="146" t="s">
        <v>186</v>
      </c>
      <c r="H52" s="146" t="s">
        <v>69</v>
      </c>
      <c r="I52" s="146" t="s">
        <v>25</v>
      </c>
      <c r="J52" s="146" t="s">
        <v>196</v>
      </c>
      <c r="K52" s="146" t="s">
        <v>402</v>
      </c>
      <c r="L52" s="146" t="s">
        <v>257</v>
      </c>
      <c r="M52" s="146" t="s">
        <v>233</v>
      </c>
      <c r="N52" s="129">
        <v>38</v>
      </c>
      <c r="O52" s="146" t="s">
        <v>660</v>
      </c>
      <c r="P52" s="147">
        <v>1</v>
      </c>
      <c r="Q52" s="132">
        <f>(+Y52+AE52+AK52+AQ52)/4</f>
        <v>1</v>
      </c>
      <c r="R52" s="146" t="s">
        <v>30</v>
      </c>
      <c r="S52" s="146" t="s">
        <v>532</v>
      </c>
      <c r="T52" s="146" t="s">
        <v>533</v>
      </c>
      <c r="U52" s="149">
        <v>44562</v>
      </c>
      <c r="V52" s="149">
        <v>44592</v>
      </c>
      <c r="W52" s="146" t="s">
        <v>192</v>
      </c>
      <c r="X52" s="146" t="s">
        <v>534</v>
      </c>
      <c r="Y52" s="147">
        <v>1</v>
      </c>
      <c r="Z52" s="105">
        <v>0.5</v>
      </c>
      <c r="AA52" s="160">
        <f t="shared" si="4"/>
        <v>0.5</v>
      </c>
      <c r="AB52" s="819" t="s">
        <v>535</v>
      </c>
      <c r="AC52" s="220" t="s">
        <v>561</v>
      </c>
      <c r="AD52" s="146" t="s">
        <v>534</v>
      </c>
      <c r="AE52" s="147">
        <v>1</v>
      </c>
      <c r="AF52" s="134"/>
      <c r="AG52" s="134"/>
      <c r="AH52" s="134"/>
      <c r="AI52" s="134"/>
      <c r="AJ52" s="146" t="s">
        <v>534</v>
      </c>
      <c r="AK52" s="147">
        <v>1</v>
      </c>
      <c r="AL52" s="134"/>
      <c r="AM52" s="134"/>
      <c r="AN52" s="134"/>
      <c r="AO52" s="134"/>
      <c r="AP52" s="146" t="s">
        <v>534</v>
      </c>
      <c r="AQ52" s="170">
        <v>1</v>
      </c>
      <c r="AR52" s="123"/>
      <c r="AS52" s="90"/>
      <c r="AT52" s="90"/>
      <c r="AU52" s="90"/>
      <c r="AW52" s="97"/>
      <c r="AX52" s="97"/>
      <c r="AY52" s="97"/>
      <c r="AZ52" s="97"/>
    </row>
    <row r="53" spans="1:81" s="95" customFormat="1" x14ac:dyDescent="0.2">
      <c r="B53" s="127" t="s">
        <v>320</v>
      </c>
      <c r="C53" s="128" t="s">
        <v>48</v>
      </c>
      <c r="D53" s="128" t="s">
        <v>174</v>
      </c>
      <c r="E53" s="128" t="s">
        <v>91</v>
      </c>
      <c r="F53" s="128" t="s">
        <v>336</v>
      </c>
      <c r="G53" s="128" t="s">
        <v>104</v>
      </c>
      <c r="H53" s="128" t="s">
        <v>54</v>
      </c>
      <c r="I53" s="128" t="s">
        <v>25</v>
      </c>
      <c r="J53" s="128" t="s">
        <v>106</v>
      </c>
      <c r="K53" s="128" t="s">
        <v>334</v>
      </c>
      <c r="L53" s="128" t="s">
        <v>150</v>
      </c>
      <c r="M53" s="128" t="s">
        <v>225</v>
      </c>
      <c r="N53" s="129">
        <v>39</v>
      </c>
      <c r="O53" s="128" t="s">
        <v>661</v>
      </c>
      <c r="P53" s="129">
        <v>4</v>
      </c>
      <c r="Q53" s="129">
        <f>+Y53+AE53+AK53+AQ53</f>
        <v>4</v>
      </c>
      <c r="R53" s="128" t="s">
        <v>45</v>
      </c>
      <c r="S53" s="128" t="s">
        <v>662</v>
      </c>
      <c r="T53" s="128" t="s">
        <v>663</v>
      </c>
      <c r="U53" s="130">
        <v>44564</v>
      </c>
      <c r="V53" s="128" t="s">
        <v>476</v>
      </c>
      <c r="W53" s="128" t="s">
        <v>61</v>
      </c>
      <c r="X53" s="128" t="s">
        <v>664</v>
      </c>
      <c r="Y53" s="129">
        <v>1</v>
      </c>
      <c r="Z53" s="83">
        <v>1</v>
      </c>
      <c r="AA53" s="160">
        <f t="shared" si="4"/>
        <v>1</v>
      </c>
      <c r="AB53" s="819" t="s">
        <v>665</v>
      </c>
      <c r="AC53" s="220" t="s">
        <v>487</v>
      </c>
      <c r="AD53" s="128" t="s">
        <v>666</v>
      </c>
      <c r="AE53" s="129">
        <v>1</v>
      </c>
      <c r="AF53" s="133" t="s">
        <v>479</v>
      </c>
      <c r="AG53" s="133" t="s">
        <v>479</v>
      </c>
      <c r="AH53" s="133" t="s">
        <v>479</v>
      </c>
      <c r="AI53" s="133" t="s">
        <v>479</v>
      </c>
      <c r="AJ53" s="128" t="s">
        <v>667</v>
      </c>
      <c r="AK53" s="129">
        <v>1</v>
      </c>
      <c r="AL53" s="133" t="s">
        <v>479</v>
      </c>
      <c r="AM53" s="133" t="s">
        <v>479</v>
      </c>
      <c r="AN53" s="133" t="s">
        <v>479</v>
      </c>
      <c r="AO53" s="133" t="s">
        <v>479</v>
      </c>
      <c r="AP53" s="128" t="s">
        <v>668</v>
      </c>
      <c r="AQ53" s="162">
        <v>1</v>
      </c>
      <c r="AR53" s="121" t="s">
        <v>479</v>
      </c>
      <c r="AS53" s="32" t="s">
        <v>479</v>
      </c>
      <c r="AT53" s="32" t="s">
        <v>479</v>
      </c>
      <c r="AU53" s="32" t="s">
        <v>479</v>
      </c>
      <c r="AW53" s="101" t="s">
        <v>479</v>
      </c>
      <c r="AX53" s="101" t="s">
        <v>479</v>
      </c>
      <c r="AY53" s="101" t="s">
        <v>479</v>
      </c>
      <c r="AZ53" s="101" t="s">
        <v>479</v>
      </c>
    </row>
    <row r="54" spans="1:81" s="95" customFormat="1" ht="12" customHeight="1" x14ac:dyDescent="0.2">
      <c r="B54" s="177" t="s">
        <v>320</v>
      </c>
      <c r="C54" s="128" t="s">
        <v>48</v>
      </c>
      <c r="D54" s="146" t="s">
        <v>174</v>
      </c>
      <c r="E54" s="128" t="s">
        <v>91</v>
      </c>
      <c r="F54" s="146" t="s">
        <v>336</v>
      </c>
      <c r="G54" s="146" t="s">
        <v>104</v>
      </c>
      <c r="H54" s="146" t="s">
        <v>54</v>
      </c>
      <c r="I54" s="146" t="s">
        <v>25</v>
      </c>
      <c r="J54" s="146" t="s">
        <v>106</v>
      </c>
      <c r="K54" s="146" t="s">
        <v>334</v>
      </c>
      <c r="L54" s="146" t="s">
        <v>150</v>
      </c>
      <c r="M54" s="146" t="s">
        <v>225</v>
      </c>
      <c r="N54" s="129">
        <v>40</v>
      </c>
      <c r="O54" s="146" t="s">
        <v>669</v>
      </c>
      <c r="P54" s="147">
        <v>1</v>
      </c>
      <c r="Q54" s="132">
        <f>(+Y54+AE54+AK54+AQ54)/4</f>
        <v>1</v>
      </c>
      <c r="R54" s="146" t="s">
        <v>30</v>
      </c>
      <c r="S54" s="146" t="s">
        <v>670</v>
      </c>
      <c r="T54" s="146" t="s">
        <v>671</v>
      </c>
      <c r="U54" s="149">
        <v>44562</v>
      </c>
      <c r="V54" s="149">
        <v>44926</v>
      </c>
      <c r="W54" s="146" t="s">
        <v>61</v>
      </c>
      <c r="X54" s="146" t="s">
        <v>672</v>
      </c>
      <c r="Y54" s="147">
        <v>1</v>
      </c>
      <c r="Z54" s="105">
        <v>1</v>
      </c>
      <c r="AA54" s="160">
        <f t="shared" si="4"/>
        <v>1</v>
      </c>
      <c r="AB54" s="819" t="s">
        <v>673</v>
      </c>
      <c r="AC54" s="220" t="s">
        <v>487</v>
      </c>
      <c r="AD54" s="128" t="s">
        <v>674</v>
      </c>
      <c r="AE54" s="147">
        <v>1</v>
      </c>
      <c r="AF54" s="134"/>
      <c r="AG54" s="134"/>
      <c r="AH54" s="134"/>
      <c r="AI54" s="134"/>
      <c r="AJ54" s="128" t="s">
        <v>674</v>
      </c>
      <c r="AK54" s="147">
        <v>1</v>
      </c>
      <c r="AL54" s="134"/>
      <c r="AM54" s="134"/>
      <c r="AN54" s="134"/>
      <c r="AO54" s="134"/>
      <c r="AP54" s="128" t="s">
        <v>674</v>
      </c>
      <c r="AQ54" s="170">
        <v>1</v>
      </c>
      <c r="AR54" s="123"/>
      <c r="AS54" s="90"/>
      <c r="AT54" s="90"/>
      <c r="AU54" s="90"/>
      <c r="AW54" s="97"/>
      <c r="AX54" s="97"/>
      <c r="AY54" s="97"/>
      <c r="AZ54" s="97"/>
    </row>
    <row r="55" spans="1:81" s="95" customFormat="1" ht="18" customHeight="1" x14ac:dyDescent="0.2">
      <c r="A55" s="86"/>
      <c r="B55" s="177" t="s">
        <v>320</v>
      </c>
      <c r="C55" s="128" t="s">
        <v>48</v>
      </c>
      <c r="D55" s="146" t="s">
        <v>174</v>
      </c>
      <c r="E55" s="128" t="s">
        <v>507</v>
      </c>
      <c r="F55" s="146" t="s">
        <v>336</v>
      </c>
      <c r="G55" s="146" t="s">
        <v>126</v>
      </c>
      <c r="H55" s="146" t="s">
        <v>187</v>
      </c>
      <c r="I55" s="146" t="s">
        <v>25</v>
      </c>
      <c r="J55" s="821" t="s">
        <v>222</v>
      </c>
      <c r="K55" s="146" t="s">
        <v>403</v>
      </c>
      <c r="L55" s="146" t="s">
        <v>257</v>
      </c>
      <c r="M55" s="146" t="s">
        <v>225</v>
      </c>
      <c r="N55" s="129">
        <v>41</v>
      </c>
      <c r="O55" s="148" t="s">
        <v>675</v>
      </c>
      <c r="P55" s="147">
        <v>1</v>
      </c>
      <c r="Q55" s="132">
        <f>(+Y55+AE55+AK55+AQ55)/4</f>
        <v>1</v>
      </c>
      <c r="R55" s="146" t="s">
        <v>30</v>
      </c>
      <c r="S55" s="146" t="s">
        <v>676</v>
      </c>
      <c r="T55" s="148" t="s">
        <v>677</v>
      </c>
      <c r="U55" s="149">
        <v>44562</v>
      </c>
      <c r="V55" s="149">
        <v>44926</v>
      </c>
      <c r="W55" s="146" t="s">
        <v>74</v>
      </c>
      <c r="X55" s="146" t="s">
        <v>678</v>
      </c>
      <c r="Y55" s="147">
        <v>1</v>
      </c>
      <c r="Z55" s="105">
        <v>1.06</v>
      </c>
      <c r="AA55" s="178">
        <v>1</v>
      </c>
      <c r="AB55" s="819" t="s">
        <v>679</v>
      </c>
      <c r="AC55" s="220" t="s">
        <v>680</v>
      </c>
      <c r="AD55" s="146" t="s">
        <v>678</v>
      </c>
      <c r="AE55" s="147">
        <v>1</v>
      </c>
      <c r="AF55" s="134"/>
      <c r="AG55" s="134"/>
      <c r="AH55" s="134"/>
      <c r="AI55" s="134"/>
      <c r="AJ55" s="146" t="s">
        <v>678</v>
      </c>
      <c r="AK55" s="147">
        <v>1</v>
      </c>
      <c r="AL55" s="134"/>
      <c r="AM55" s="134"/>
      <c r="AN55" s="134"/>
      <c r="AO55" s="134"/>
      <c r="AP55" s="146" t="s">
        <v>678</v>
      </c>
      <c r="AQ55" s="170">
        <v>1</v>
      </c>
      <c r="AR55" s="124"/>
      <c r="AS55" s="84"/>
      <c r="AT55" s="84"/>
      <c r="AU55" s="84"/>
      <c r="AV55" s="86"/>
      <c r="AW55" s="100"/>
      <c r="AX55" s="100"/>
      <c r="AY55" s="100"/>
      <c r="AZ55" s="100"/>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86"/>
      <c r="CA55" s="86"/>
      <c r="CB55" s="86"/>
      <c r="CC55" s="86"/>
    </row>
    <row r="56" spans="1:81" s="95" customFormat="1" x14ac:dyDescent="0.2">
      <c r="A56" s="86"/>
      <c r="B56" s="177" t="s">
        <v>320</v>
      </c>
      <c r="C56" s="128" t="s">
        <v>48</v>
      </c>
      <c r="D56" s="146" t="s">
        <v>174</v>
      </c>
      <c r="E56" s="128" t="s">
        <v>507</v>
      </c>
      <c r="F56" s="146" t="s">
        <v>336</v>
      </c>
      <c r="G56" s="146" t="s">
        <v>126</v>
      </c>
      <c r="H56" s="146" t="s">
        <v>187</v>
      </c>
      <c r="I56" s="146" t="s">
        <v>25</v>
      </c>
      <c r="J56" s="146" t="s">
        <v>222</v>
      </c>
      <c r="K56" s="146" t="s">
        <v>403</v>
      </c>
      <c r="L56" s="146" t="s">
        <v>257</v>
      </c>
      <c r="M56" s="146" t="s">
        <v>225</v>
      </c>
      <c r="N56" s="129">
        <v>42</v>
      </c>
      <c r="O56" s="148" t="s">
        <v>681</v>
      </c>
      <c r="P56" s="822">
        <v>1</v>
      </c>
      <c r="Q56" s="132">
        <f>(+Y56+AE56+AK56+AQ56)/4</f>
        <v>1</v>
      </c>
      <c r="R56" s="146" t="s">
        <v>30</v>
      </c>
      <c r="S56" s="148" t="s">
        <v>682</v>
      </c>
      <c r="T56" s="146" t="s">
        <v>683</v>
      </c>
      <c r="U56" s="149">
        <v>44562</v>
      </c>
      <c r="V56" s="149">
        <v>44926</v>
      </c>
      <c r="W56" s="146" t="s">
        <v>74</v>
      </c>
      <c r="X56" s="146" t="s">
        <v>684</v>
      </c>
      <c r="Y56" s="147">
        <v>1</v>
      </c>
      <c r="Z56" s="105">
        <v>1</v>
      </c>
      <c r="AA56" s="160">
        <f t="shared" si="4"/>
        <v>1</v>
      </c>
      <c r="AB56" s="819" t="s">
        <v>685</v>
      </c>
      <c r="AC56" s="220" t="s">
        <v>686</v>
      </c>
      <c r="AD56" s="146" t="s">
        <v>684</v>
      </c>
      <c r="AE56" s="147">
        <v>1</v>
      </c>
      <c r="AF56" s="134"/>
      <c r="AG56" s="134"/>
      <c r="AH56" s="134"/>
      <c r="AI56" s="134"/>
      <c r="AJ56" s="146" t="s">
        <v>684</v>
      </c>
      <c r="AK56" s="147">
        <v>1</v>
      </c>
      <c r="AL56" s="134"/>
      <c r="AM56" s="134"/>
      <c r="AN56" s="134"/>
      <c r="AO56" s="134"/>
      <c r="AP56" s="146" t="s">
        <v>684</v>
      </c>
      <c r="AQ56" s="170">
        <v>1</v>
      </c>
      <c r="AR56" s="124"/>
      <c r="AS56" s="84"/>
      <c r="AT56" s="84"/>
      <c r="AU56" s="84"/>
      <c r="AV56" s="86"/>
      <c r="AW56" s="100"/>
      <c r="AX56" s="100"/>
      <c r="AY56" s="100"/>
      <c r="AZ56" s="100"/>
      <c r="BA56" s="86"/>
      <c r="BB56" s="86"/>
      <c r="BC56" s="86"/>
      <c r="BD56" s="86"/>
      <c r="BE56" s="86"/>
      <c r="BF56" s="86"/>
      <c r="BG56" s="86"/>
      <c r="BH56" s="86"/>
      <c r="BI56" s="86"/>
      <c r="BJ56" s="86"/>
      <c r="BK56" s="86"/>
      <c r="BL56" s="86"/>
      <c r="BM56" s="86"/>
      <c r="BN56" s="86"/>
      <c r="BO56" s="86"/>
      <c r="BP56" s="86"/>
      <c r="BQ56" s="86"/>
      <c r="BR56" s="86"/>
      <c r="BS56" s="86"/>
      <c r="BT56" s="86"/>
      <c r="BU56" s="86"/>
      <c r="BV56" s="86"/>
      <c r="BW56" s="86"/>
      <c r="BX56" s="86"/>
      <c r="BY56" s="86"/>
      <c r="BZ56" s="86"/>
      <c r="CA56" s="86"/>
      <c r="CB56" s="86"/>
      <c r="CC56" s="86"/>
    </row>
    <row r="57" spans="1:81" s="95" customFormat="1" x14ac:dyDescent="0.2">
      <c r="A57" s="86"/>
      <c r="B57" s="177" t="s">
        <v>320</v>
      </c>
      <c r="C57" s="128" t="s">
        <v>48</v>
      </c>
      <c r="D57" s="146" t="s">
        <v>174</v>
      </c>
      <c r="E57" s="128" t="s">
        <v>507</v>
      </c>
      <c r="F57" s="146" t="s">
        <v>336</v>
      </c>
      <c r="G57" s="146" t="s">
        <v>126</v>
      </c>
      <c r="H57" s="146" t="s">
        <v>187</v>
      </c>
      <c r="I57" s="146" t="s">
        <v>25</v>
      </c>
      <c r="J57" s="146" t="s">
        <v>222</v>
      </c>
      <c r="K57" s="146" t="s">
        <v>403</v>
      </c>
      <c r="L57" s="146" t="s">
        <v>257</v>
      </c>
      <c r="M57" s="146" t="s">
        <v>225</v>
      </c>
      <c r="N57" s="129">
        <v>43</v>
      </c>
      <c r="O57" s="148" t="s">
        <v>687</v>
      </c>
      <c r="P57" s="822">
        <v>1</v>
      </c>
      <c r="Q57" s="132">
        <f>(+Y57+AE57+AK57+AQ57)/4</f>
        <v>1</v>
      </c>
      <c r="R57" s="146" t="s">
        <v>30</v>
      </c>
      <c r="S57" s="148" t="s">
        <v>688</v>
      </c>
      <c r="T57" s="148" t="s">
        <v>689</v>
      </c>
      <c r="U57" s="149">
        <v>44562</v>
      </c>
      <c r="V57" s="149">
        <v>44926</v>
      </c>
      <c r="W57" s="146" t="s">
        <v>74</v>
      </c>
      <c r="X57" s="146" t="s">
        <v>690</v>
      </c>
      <c r="Y57" s="147">
        <v>1</v>
      </c>
      <c r="Z57" s="105">
        <v>1</v>
      </c>
      <c r="AA57" s="160">
        <f t="shared" si="4"/>
        <v>1</v>
      </c>
      <c r="AB57" s="819" t="s">
        <v>691</v>
      </c>
      <c r="AC57" s="220" t="s">
        <v>686</v>
      </c>
      <c r="AD57" s="146" t="s">
        <v>690</v>
      </c>
      <c r="AE57" s="147">
        <v>1</v>
      </c>
      <c r="AF57" s="134"/>
      <c r="AG57" s="134"/>
      <c r="AH57" s="134"/>
      <c r="AI57" s="134"/>
      <c r="AJ57" s="146" t="s">
        <v>690</v>
      </c>
      <c r="AK57" s="147">
        <v>1</v>
      </c>
      <c r="AL57" s="134"/>
      <c r="AM57" s="134"/>
      <c r="AN57" s="134"/>
      <c r="AO57" s="134"/>
      <c r="AP57" s="146" t="s">
        <v>690</v>
      </c>
      <c r="AQ57" s="170">
        <v>1</v>
      </c>
      <c r="AR57" s="124"/>
      <c r="AS57" s="84"/>
      <c r="AT57" s="84"/>
      <c r="AU57" s="84"/>
      <c r="AV57" s="86"/>
      <c r="AW57" s="100"/>
      <c r="AX57" s="100"/>
      <c r="AY57" s="100"/>
      <c r="AZ57" s="100"/>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86"/>
      <c r="CA57" s="86"/>
      <c r="CB57" s="86"/>
      <c r="CC57" s="86"/>
    </row>
    <row r="58" spans="1:81" s="86" customFormat="1" hidden="1" x14ac:dyDescent="0.2">
      <c r="A58" s="95"/>
      <c r="B58" s="140" t="s">
        <v>320</v>
      </c>
      <c r="C58" s="128" t="s">
        <v>48</v>
      </c>
      <c r="D58" s="134" t="s">
        <v>174</v>
      </c>
      <c r="E58" s="133" t="s">
        <v>91</v>
      </c>
      <c r="F58" s="134" t="s">
        <v>336</v>
      </c>
      <c r="G58" s="134" t="s">
        <v>692</v>
      </c>
      <c r="H58" s="134" t="s">
        <v>187</v>
      </c>
      <c r="I58" s="134" t="s">
        <v>25</v>
      </c>
      <c r="J58" s="134" t="s">
        <v>222</v>
      </c>
      <c r="K58" s="134" t="s">
        <v>403</v>
      </c>
      <c r="L58" s="134" t="s">
        <v>252</v>
      </c>
      <c r="M58" s="134" t="s">
        <v>225</v>
      </c>
      <c r="N58" s="129">
        <v>44</v>
      </c>
      <c r="O58" s="134" t="s">
        <v>693</v>
      </c>
      <c r="P58" s="141">
        <v>1</v>
      </c>
      <c r="Q58" s="132">
        <f>(+Y58+AE58+AK58+AQ58)/4</f>
        <v>0.5</v>
      </c>
      <c r="R58" s="134" t="s">
        <v>30</v>
      </c>
      <c r="S58" s="134" t="s">
        <v>694</v>
      </c>
      <c r="T58" s="134" t="s">
        <v>695</v>
      </c>
      <c r="U58" s="142">
        <v>44562</v>
      </c>
      <c r="V58" s="142">
        <v>44592</v>
      </c>
      <c r="W58" s="134" t="s">
        <v>74</v>
      </c>
      <c r="X58" s="134" t="s">
        <v>477</v>
      </c>
      <c r="Y58" s="145">
        <v>0</v>
      </c>
      <c r="Z58" s="116"/>
      <c r="AA58" s="134"/>
      <c r="AB58" s="116"/>
      <c r="AC58" s="166"/>
      <c r="AD58" s="134" t="s">
        <v>696</v>
      </c>
      <c r="AE58" s="141">
        <v>1</v>
      </c>
      <c r="AF58" s="134"/>
      <c r="AG58" s="134"/>
      <c r="AH58" s="134"/>
      <c r="AI58" s="134"/>
      <c r="AJ58" s="134" t="s">
        <v>477</v>
      </c>
      <c r="AK58" s="145">
        <v>0</v>
      </c>
      <c r="AL58" s="134"/>
      <c r="AM58" s="134"/>
      <c r="AN58" s="134"/>
      <c r="AO58" s="134"/>
      <c r="AP58" s="134" t="s">
        <v>696</v>
      </c>
      <c r="AQ58" s="167">
        <v>1</v>
      </c>
      <c r="AR58" s="123"/>
      <c r="AS58" s="90"/>
      <c r="AT58" s="90"/>
      <c r="AU58" s="90"/>
      <c r="AV58" s="95"/>
      <c r="AW58" s="97"/>
      <c r="AX58" s="98"/>
      <c r="AY58" s="98"/>
      <c r="AZ58" s="98"/>
      <c r="BA58" s="95"/>
      <c r="BB58" s="95"/>
      <c r="BC58" s="95"/>
      <c r="BD58" s="95"/>
      <c r="BE58" s="95"/>
      <c r="BF58" s="95"/>
      <c r="BG58" s="95"/>
      <c r="BH58" s="95"/>
      <c r="BI58" s="95"/>
      <c r="BJ58" s="95"/>
      <c r="BK58" s="95"/>
      <c r="BL58" s="95"/>
      <c r="BM58" s="95"/>
      <c r="BN58" s="95"/>
      <c r="BO58" s="95"/>
      <c r="BP58" s="95"/>
      <c r="BQ58" s="95"/>
      <c r="BR58" s="95"/>
      <c r="BS58" s="95"/>
      <c r="BT58" s="95"/>
      <c r="BU58" s="95"/>
      <c r="BV58" s="95"/>
      <c r="BW58" s="95"/>
      <c r="BX58" s="95"/>
      <c r="BY58" s="95"/>
      <c r="BZ58" s="95"/>
      <c r="CA58" s="95"/>
      <c r="CB58" s="95"/>
      <c r="CC58" s="95"/>
    </row>
    <row r="59" spans="1:81" s="86" customFormat="1" x14ac:dyDescent="0.2">
      <c r="A59" s="91"/>
      <c r="B59" s="177" t="s">
        <v>320</v>
      </c>
      <c r="C59" s="128" t="s">
        <v>48</v>
      </c>
      <c r="D59" s="146" t="s">
        <v>174</v>
      </c>
      <c r="E59" s="128" t="s">
        <v>507</v>
      </c>
      <c r="F59" s="146" t="s">
        <v>336</v>
      </c>
      <c r="G59" s="146" t="s">
        <v>23</v>
      </c>
      <c r="H59" s="146" t="s">
        <v>137</v>
      </c>
      <c r="I59" s="146" t="s">
        <v>25</v>
      </c>
      <c r="J59" s="146" t="s">
        <v>138</v>
      </c>
      <c r="K59" s="146" t="s">
        <v>403</v>
      </c>
      <c r="L59" s="146" t="s">
        <v>257</v>
      </c>
      <c r="M59" s="146" t="s">
        <v>225</v>
      </c>
      <c r="N59" s="129">
        <v>45</v>
      </c>
      <c r="O59" s="146" t="s">
        <v>697</v>
      </c>
      <c r="P59" s="166">
        <v>4</v>
      </c>
      <c r="Q59" s="30">
        <f>+Y59+AE59+AK59+AQ59</f>
        <v>4</v>
      </c>
      <c r="R59" s="146" t="s">
        <v>45</v>
      </c>
      <c r="S59" s="146" t="s">
        <v>698</v>
      </c>
      <c r="T59" s="146" t="s">
        <v>699</v>
      </c>
      <c r="U59" s="149">
        <v>44562</v>
      </c>
      <c r="V59" s="149">
        <v>44926</v>
      </c>
      <c r="W59" s="146" t="s">
        <v>87</v>
      </c>
      <c r="X59" s="146" t="s">
        <v>700</v>
      </c>
      <c r="Y59" s="166">
        <v>1</v>
      </c>
      <c r="Z59" s="116">
        <v>1</v>
      </c>
      <c r="AA59" s="160">
        <f t="shared" ref="AA59:AA61" si="5">(Z59/Y59)</f>
        <v>1</v>
      </c>
      <c r="AB59" s="819" t="s">
        <v>701</v>
      </c>
      <c r="AC59" s="220" t="s">
        <v>702</v>
      </c>
      <c r="AD59" s="146" t="s">
        <v>700</v>
      </c>
      <c r="AE59" s="166">
        <v>1</v>
      </c>
      <c r="AF59" s="169"/>
      <c r="AG59" s="134"/>
      <c r="AH59" s="134"/>
      <c r="AI59" s="134"/>
      <c r="AJ59" s="146" t="s">
        <v>700</v>
      </c>
      <c r="AK59" s="166">
        <v>1</v>
      </c>
      <c r="AL59" s="169"/>
      <c r="AM59" s="134"/>
      <c r="AN59" s="134"/>
      <c r="AO59" s="134"/>
      <c r="AP59" s="146" t="s">
        <v>700</v>
      </c>
      <c r="AQ59" s="820">
        <v>1</v>
      </c>
      <c r="AR59" s="125"/>
      <c r="AS59" s="90"/>
      <c r="AT59" s="90"/>
      <c r="AU59" s="90"/>
      <c r="AV59" s="91"/>
      <c r="AW59" s="102"/>
      <c r="AX59" s="103"/>
      <c r="AY59" s="103"/>
      <c r="AZ59" s="103"/>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row>
    <row r="60" spans="1:81" s="86" customFormat="1" x14ac:dyDescent="0.2">
      <c r="A60" s="91"/>
      <c r="B60" s="177" t="s">
        <v>320</v>
      </c>
      <c r="C60" s="128" t="s">
        <v>48</v>
      </c>
      <c r="D60" s="146" t="s">
        <v>174</v>
      </c>
      <c r="E60" s="128" t="s">
        <v>507</v>
      </c>
      <c r="F60" s="146" t="s">
        <v>336</v>
      </c>
      <c r="G60" s="146" t="s">
        <v>23</v>
      </c>
      <c r="H60" s="146" t="s">
        <v>137</v>
      </c>
      <c r="I60" s="146" t="s">
        <v>25</v>
      </c>
      <c r="J60" s="146" t="s">
        <v>138</v>
      </c>
      <c r="K60" s="146" t="s">
        <v>403</v>
      </c>
      <c r="L60" s="146" t="s">
        <v>257</v>
      </c>
      <c r="M60" s="146" t="s">
        <v>225</v>
      </c>
      <c r="N60" s="129">
        <v>46</v>
      </c>
      <c r="O60" s="146" t="s">
        <v>703</v>
      </c>
      <c r="P60" s="166">
        <v>12</v>
      </c>
      <c r="Q60" s="129">
        <f>+Y60+AE60+AK60+AQ60</f>
        <v>12</v>
      </c>
      <c r="R60" s="146" t="s">
        <v>45</v>
      </c>
      <c r="S60" s="146" t="s">
        <v>704</v>
      </c>
      <c r="T60" s="146" t="s">
        <v>705</v>
      </c>
      <c r="U60" s="149">
        <v>44562</v>
      </c>
      <c r="V60" s="149">
        <v>44926</v>
      </c>
      <c r="W60" s="146" t="s">
        <v>87</v>
      </c>
      <c r="X60" s="146" t="s">
        <v>706</v>
      </c>
      <c r="Y60" s="166">
        <v>3</v>
      </c>
      <c r="Z60" s="116">
        <v>5</v>
      </c>
      <c r="AA60" s="160">
        <v>1</v>
      </c>
      <c r="AB60" s="819" t="s">
        <v>707</v>
      </c>
      <c r="AC60" s="220" t="s">
        <v>708</v>
      </c>
      <c r="AD60" s="146" t="s">
        <v>706</v>
      </c>
      <c r="AE60" s="166">
        <v>3</v>
      </c>
      <c r="AF60" s="169"/>
      <c r="AG60" s="134"/>
      <c r="AH60" s="134"/>
      <c r="AI60" s="134"/>
      <c r="AJ60" s="146" t="s">
        <v>706</v>
      </c>
      <c r="AK60" s="166">
        <v>3</v>
      </c>
      <c r="AL60" s="169"/>
      <c r="AM60" s="134"/>
      <c r="AN60" s="134"/>
      <c r="AO60" s="134"/>
      <c r="AP60" s="146" t="s">
        <v>706</v>
      </c>
      <c r="AQ60" s="820">
        <v>3</v>
      </c>
      <c r="AR60" s="125"/>
      <c r="AS60" s="90"/>
      <c r="AT60" s="90"/>
      <c r="AU60" s="90"/>
      <c r="AV60" s="91"/>
      <c r="AW60" s="102"/>
      <c r="AX60" s="103"/>
      <c r="AY60" s="103"/>
      <c r="AZ60" s="103"/>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row>
    <row r="61" spans="1:81" s="86" customFormat="1" x14ac:dyDescent="0.2">
      <c r="B61" s="177" t="s">
        <v>308</v>
      </c>
      <c r="C61" s="128" t="s">
        <v>48</v>
      </c>
      <c r="D61" s="146" t="s">
        <v>631</v>
      </c>
      <c r="E61" s="128" t="s">
        <v>507</v>
      </c>
      <c r="F61" s="146" t="s">
        <v>336</v>
      </c>
      <c r="G61" s="146" t="s">
        <v>229</v>
      </c>
      <c r="H61" s="146" t="s">
        <v>39</v>
      </c>
      <c r="I61" s="146" t="s">
        <v>25</v>
      </c>
      <c r="J61" s="146" t="s">
        <v>138</v>
      </c>
      <c r="K61" s="146" t="s">
        <v>403</v>
      </c>
      <c r="L61" s="146" t="s">
        <v>257</v>
      </c>
      <c r="M61" s="146" t="s">
        <v>225</v>
      </c>
      <c r="N61" s="129">
        <v>47</v>
      </c>
      <c r="O61" s="146" t="s">
        <v>709</v>
      </c>
      <c r="P61" s="147">
        <v>1</v>
      </c>
      <c r="Q61" s="132">
        <f>(+Y61+AE61+AK61+AQ61)/4</f>
        <v>1</v>
      </c>
      <c r="R61" s="148" t="s">
        <v>30</v>
      </c>
      <c r="S61" s="146" t="s">
        <v>710</v>
      </c>
      <c r="T61" s="146" t="s">
        <v>711</v>
      </c>
      <c r="U61" s="149">
        <v>44562</v>
      </c>
      <c r="V61" s="146" t="s">
        <v>476</v>
      </c>
      <c r="W61" s="146" t="s">
        <v>99</v>
      </c>
      <c r="X61" s="146" t="s">
        <v>712</v>
      </c>
      <c r="Y61" s="147">
        <v>1</v>
      </c>
      <c r="Z61" s="105">
        <v>1</v>
      </c>
      <c r="AA61" s="178">
        <f t="shared" si="5"/>
        <v>1</v>
      </c>
      <c r="AB61" s="819" t="s">
        <v>713</v>
      </c>
      <c r="AC61" s="220" t="s">
        <v>487</v>
      </c>
      <c r="AD61" s="146" t="s">
        <v>712</v>
      </c>
      <c r="AE61" s="147">
        <v>1</v>
      </c>
      <c r="AF61" s="146" t="s">
        <v>479</v>
      </c>
      <c r="AG61" s="146" t="s">
        <v>479</v>
      </c>
      <c r="AH61" s="146" t="s">
        <v>479</v>
      </c>
      <c r="AI61" s="146" t="s">
        <v>479</v>
      </c>
      <c r="AJ61" s="146" t="s">
        <v>712</v>
      </c>
      <c r="AK61" s="147">
        <v>1</v>
      </c>
      <c r="AL61" s="146" t="s">
        <v>479</v>
      </c>
      <c r="AM61" s="146" t="s">
        <v>479</v>
      </c>
      <c r="AN61" s="146" t="s">
        <v>479</v>
      </c>
      <c r="AO61" s="146" t="s">
        <v>479</v>
      </c>
      <c r="AP61" s="146" t="s">
        <v>712</v>
      </c>
      <c r="AQ61" s="170">
        <v>1</v>
      </c>
      <c r="AR61" s="126" t="s">
        <v>479</v>
      </c>
      <c r="AS61" s="104" t="s">
        <v>479</v>
      </c>
      <c r="AT61" s="104" t="s">
        <v>479</v>
      </c>
      <c r="AU61" s="104" t="s">
        <v>479</v>
      </c>
      <c r="AW61" s="100"/>
      <c r="AX61" s="106"/>
      <c r="AY61" s="106"/>
      <c r="AZ61" s="106"/>
    </row>
    <row r="62" spans="1:81" s="86" customFormat="1" hidden="1" x14ac:dyDescent="0.2">
      <c r="A62" s="95"/>
      <c r="B62" s="136" t="s">
        <v>320</v>
      </c>
      <c r="C62" s="128" t="s">
        <v>48</v>
      </c>
      <c r="D62" s="133" t="s">
        <v>631</v>
      </c>
      <c r="E62" s="128" t="s">
        <v>507</v>
      </c>
      <c r="F62" s="133" t="s">
        <v>336</v>
      </c>
      <c r="G62" s="133" t="s">
        <v>93</v>
      </c>
      <c r="H62" s="133" t="s">
        <v>632</v>
      </c>
      <c r="I62" s="133" t="s">
        <v>40</v>
      </c>
      <c r="J62" s="133" t="s">
        <v>222</v>
      </c>
      <c r="K62" s="133" t="s">
        <v>403</v>
      </c>
      <c r="L62" s="133" t="s">
        <v>257</v>
      </c>
      <c r="M62" s="133" t="s">
        <v>225</v>
      </c>
      <c r="N62" s="129">
        <v>48</v>
      </c>
      <c r="O62" s="133" t="s">
        <v>714</v>
      </c>
      <c r="P62" s="137">
        <v>2</v>
      </c>
      <c r="Q62" s="129">
        <f t="shared" ref="Q62:Q95" si="6">+Y62+AE62+AK62+AQ62</f>
        <v>2</v>
      </c>
      <c r="R62" s="133" t="s">
        <v>45</v>
      </c>
      <c r="S62" s="133" t="s">
        <v>715</v>
      </c>
      <c r="T62" s="133" t="s">
        <v>635</v>
      </c>
      <c r="U62" s="135">
        <v>44562</v>
      </c>
      <c r="V62" s="133" t="s">
        <v>476</v>
      </c>
      <c r="W62" s="133" t="s">
        <v>315</v>
      </c>
      <c r="X62" s="134" t="s">
        <v>477</v>
      </c>
      <c r="Y62" s="137">
        <v>0</v>
      </c>
      <c r="Z62" s="83" t="s">
        <v>479</v>
      </c>
      <c r="AA62" s="133" t="s">
        <v>479</v>
      </c>
      <c r="AB62" s="83" t="s">
        <v>479</v>
      </c>
      <c r="AC62" s="129" t="s">
        <v>479</v>
      </c>
      <c r="AD62" s="133" t="s">
        <v>716</v>
      </c>
      <c r="AE62" s="137">
        <v>1</v>
      </c>
      <c r="AF62" s="133" t="s">
        <v>479</v>
      </c>
      <c r="AG62" s="133" t="s">
        <v>479</v>
      </c>
      <c r="AH62" s="133" t="s">
        <v>479</v>
      </c>
      <c r="AI62" s="133" t="s">
        <v>479</v>
      </c>
      <c r="AJ62" s="128" t="s">
        <v>477</v>
      </c>
      <c r="AK62" s="137">
        <v>0</v>
      </c>
      <c r="AL62" s="133" t="s">
        <v>479</v>
      </c>
      <c r="AM62" s="133" t="s">
        <v>479</v>
      </c>
      <c r="AN62" s="133" t="s">
        <v>479</v>
      </c>
      <c r="AO62" s="133" t="s">
        <v>479</v>
      </c>
      <c r="AP62" s="133" t="s">
        <v>716</v>
      </c>
      <c r="AQ62" s="164">
        <v>1</v>
      </c>
      <c r="AR62" s="121" t="s">
        <v>479</v>
      </c>
      <c r="AS62" s="32" t="s">
        <v>479</v>
      </c>
      <c r="AT62" s="32" t="s">
        <v>479</v>
      </c>
      <c r="AU62" s="32" t="s">
        <v>479</v>
      </c>
      <c r="AV62" s="95"/>
      <c r="AW62" s="101" t="s">
        <v>479</v>
      </c>
      <c r="AX62" s="107" t="s">
        <v>479</v>
      </c>
      <c r="AY62" s="107" t="s">
        <v>479</v>
      </c>
      <c r="AZ62" s="107" t="s">
        <v>479</v>
      </c>
      <c r="BA62" s="95"/>
      <c r="BB62" s="95"/>
      <c r="BC62" s="95"/>
      <c r="BD62" s="95"/>
      <c r="BE62" s="95"/>
      <c r="BF62" s="95"/>
      <c r="BG62" s="95"/>
      <c r="BH62" s="95"/>
      <c r="BI62" s="95"/>
      <c r="BJ62" s="95"/>
      <c r="BK62" s="95"/>
      <c r="BL62" s="95"/>
      <c r="BM62" s="95"/>
      <c r="BN62" s="95"/>
      <c r="BO62" s="95"/>
      <c r="BP62" s="95"/>
      <c r="BQ62" s="95"/>
      <c r="BR62" s="95"/>
      <c r="BS62" s="95"/>
      <c r="BT62" s="95"/>
      <c r="BU62" s="95"/>
      <c r="BV62" s="95"/>
      <c r="BW62" s="95"/>
      <c r="BX62" s="95"/>
      <c r="BY62" s="95"/>
      <c r="BZ62" s="95"/>
      <c r="CA62" s="95"/>
      <c r="CB62" s="95"/>
      <c r="CC62" s="95"/>
    </row>
    <row r="63" spans="1:81" s="86" customFormat="1" hidden="1" x14ac:dyDescent="0.2">
      <c r="A63" s="95"/>
      <c r="B63" s="136" t="s">
        <v>312</v>
      </c>
      <c r="C63" s="133" t="s">
        <v>33</v>
      </c>
      <c r="D63" s="133" t="s">
        <v>134</v>
      </c>
      <c r="E63" s="133" t="s">
        <v>20</v>
      </c>
      <c r="F63" s="133" t="s">
        <v>290</v>
      </c>
      <c r="G63" s="133" t="s">
        <v>146</v>
      </c>
      <c r="H63" s="133" t="s">
        <v>221</v>
      </c>
      <c r="I63" s="133" t="s">
        <v>25</v>
      </c>
      <c r="J63" s="133" t="s">
        <v>83</v>
      </c>
      <c r="K63" s="133" t="s">
        <v>264</v>
      </c>
      <c r="L63" s="133" t="s">
        <v>257</v>
      </c>
      <c r="M63" s="133" t="s">
        <v>233</v>
      </c>
      <c r="N63" s="129">
        <v>49</v>
      </c>
      <c r="O63" s="133" t="s">
        <v>717</v>
      </c>
      <c r="P63" s="137">
        <v>2</v>
      </c>
      <c r="Q63" s="129">
        <f t="shared" si="6"/>
        <v>2</v>
      </c>
      <c r="R63" s="133" t="s">
        <v>45</v>
      </c>
      <c r="S63" s="133" t="s">
        <v>718</v>
      </c>
      <c r="T63" s="133" t="s">
        <v>719</v>
      </c>
      <c r="U63" s="135">
        <v>44562</v>
      </c>
      <c r="V63" s="133" t="s">
        <v>476</v>
      </c>
      <c r="W63" s="133" t="s">
        <v>315</v>
      </c>
      <c r="X63" s="134" t="s">
        <v>477</v>
      </c>
      <c r="Y63" s="137">
        <v>0</v>
      </c>
      <c r="Z63" s="83" t="s">
        <v>479</v>
      </c>
      <c r="AA63" s="133" t="s">
        <v>479</v>
      </c>
      <c r="AB63" s="83" t="s">
        <v>479</v>
      </c>
      <c r="AC63" s="129" t="s">
        <v>479</v>
      </c>
      <c r="AD63" s="133" t="s">
        <v>720</v>
      </c>
      <c r="AE63" s="137">
        <v>1</v>
      </c>
      <c r="AF63" s="133" t="s">
        <v>479</v>
      </c>
      <c r="AG63" s="133" t="s">
        <v>479</v>
      </c>
      <c r="AH63" s="133" t="s">
        <v>479</v>
      </c>
      <c r="AI63" s="133" t="s">
        <v>479</v>
      </c>
      <c r="AJ63" s="128" t="s">
        <v>477</v>
      </c>
      <c r="AK63" s="137">
        <v>0</v>
      </c>
      <c r="AL63" s="133" t="s">
        <v>479</v>
      </c>
      <c r="AM63" s="133" t="s">
        <v>479</v>
      </c>
      <c r="AN63" s="133" t="s">
        <v>479</v>
      </c>
      <c r="AO63" s="133" t="s">
        <v>479</v>
      </c>
      <c r="AP63" s="133" t="s">
        <v>720</v>
      </c>
      <c r="AQ63" s="164">
        <v>1</v>
      </c>
      <c r="AR63" s="121" t="s">
        <v>479</v>
      </c>
      <c r="AS63" s="32" t="s">
        <v>479</v>
      </c>
      <c r="AT63" s="32" t="s">
        <v>479</v>
      </c>
      <c r="AU63" s="32" t="s">
        <v>479</v>
      </c>
      <c r="AV63" s="95"/>
      <c r="AW63" s="101" t="s">
        <v>479</v>
      </c>
      <c r="AX63" s="107" t="s">
        <v>479</v>
      </c>
      <c r="AY63" s="107" t="s">
        <v>479</v>
      </c>
      <c r="AZ63" s="107" t="s">
        <v>479</v>
      </c>
      <c r="BA63" s="95"/>
      <c r="BB63" s="95"/>
      <c r="BC63" s="95"/>
      <c r="BD63" s="95"/>
      <c r="BE63" s="95"/>
      <c r="BF63" s="95"/>
      <c r="BG63" s="95"/>
      <c r="BH63" s="95"/>
      <c r="BI63" s="95"/>
      <c r="BJ63" s="95"/>
      <c r="BK63" s="95"/>
      <c r="BL63" s="95"/>
      <c r="BM63" s="95"/>
      <c r="BN63" s="95"/>
      <c r="BO63" s="95"/>
      <c r="BP63" s="95"/>
      <c r="BQ63" s="95"/>
      <c r="BR63" s="95"/>
      <c r="BS63" s="95"/>
      <c r="BT63" s="95"/>
      <c r="BU63" s="95"/>
      <c r="BV63" s="95"/>
      <c r="BW63" s="95"/>
      <c r="BX63" s="95"/>
      <c r="BY63" s="95"/>
      <c r="BZ63" s="95"/>
      <c r="CA63" s="95"/>
      <c r="CB63" s="95"/>
      <c r="CC63" s="95"/>
    </row>
    <row r="64" spans="1:81" s="91" customFormat="1" hidden="1" x14ac:dyDescent="0.2">
      <c r="A64" s="95"/>
      <c r="B64" s="136" t="s">
        <v>320</v>
      </c>
      <c r="C64" s="128" t="s">
        <v>48</v>
      </c>
      <c r="D64" s="133" t="s">
        <v>631</v>
      </c>
      <c r="E64" s="128" t="s">
        <v>507</v>
      </c>
      <c r="F64" s="133" t="s">
        <v>336</v>
      </c>
      <c r="G64" s="133" t="s">
        <v>93</v>
      </c>
      <c r="H64" s="133" t="s">
        <v>632</v>
      </c>
      <c r="I64" s="133" t="s">
        <v>40</v>
      </c>
      <c r="J64" s="133" t="s">
        <v>222</v>
      </c>
      <c r="K64" s="133" t="s">
        <v>403</v>
      </c>
      <c r="L64" s="133" t="s">
        <v>257</v>
      </c>
      <c r="M64" s="133" t="s">
        <v>225</v>
      </c>
      <c r="N64" s="129">
        <v>50</v>
      </c>
      <c r="O64" s="133" t="s">
        <v>721</v>
      </c>
      <c r="P64" s="137">
        <v>2</v>
      </c>
      <c r="Q64" s="129">
        <f t="shared" si="6"/>
        <v>2</v>
      </c>
      <c r="R64" s="133" t="s">
        <v>45</v>
      </c>
      <c r="S64" s="133" t="s">
        <v>722</v>
      </c>
      <c r="T64" s="133" t="s">
        <v>635</v>
      </c>
      <c r="U64" s="135">
        <v>44562</v>
      </c>
      <c r="V64" s="133" t="s">
        <v>476</v>
      </c>
      <c r="W64" s="133" t="s">
        <v>307</v>
      </c>
      <c r="X64" s="134" t="s">
        <v>477</v>
      </c>
      <c r="Y64" s="137">
        <v>0</v>
      </c>
      <c r="Z64" s="83" t="s">
        <v>479</v>
      </c>
      <c r="AA64" s="133" t="s">
        <v>479</v>
      </c>
      <c r="AB64" s="83" t="s">
        <v>479</v>
      </c>
      <c r="AC64" s="129" t="s">
        <v>479</v>
      </c>
      <c r="AD64" s="133" t="s">
        <v>716</v>
      </c>
      <c r="AE64" s="137">
        <v>1</v>
      </c>
      <c r="AF64" s="133" t="s">
        <v>479</v>
      </c>
      <c r="AG64" s="133" t="s">
        <v>479</v>
      </c>
      <c r="AH64" s="133" t="s">
        <v>479</v>
      </c>
      <c r="AI64" s="133" t="s">
        <v>479</v>
      </c>
      <c r="AJ64" s="128" t="s">
        <v>477</v>
      </c>
      <c r="AK64" s="137">
        <v>0</v>
      </c>
      <c r="AL64" s="133" t="s">
        <v>479</v>
      </c>
      <c r="AM64" s="133" t="s">
        <v>479</v>
      </c>
      <c r="AN64" s="133" t="s">
        <v>479</v>
      </c>
      <c r="AO64" s="133" t="s">
        <v>479</v>
      </c>
      <c r="AP64" s="133" t="s">
        <v>716</v>
      </c>
      <c r="AQ64" s="164">
        <v>1</v>
      </c>
      <c r="AR64" s="121" t="s">
        <v>479</v>
      </c>
      <c r="AS64" s="32" t="s">
        <v>479</v>
      </c>
      <c r="AT64" s="32" t="s">
        <v>479</v>
      </c>
      <c r="AU64" s="32" t="s">
        <v>479</v>
      </c>
      <c r="AV64" s="95"/>
      <c r="AW64" s="101" t="s">
        <v>479</v>
      </c>
      <c r="AX64" s="107" t="s">
        <v>479</v>
      </c>
      <c r="AY64" s="107" t="s">
        <v>479</v>
      </c>
      <c r="AZ64" s="107" t="s">
        <v>479</v>
      </c>
      <c r="BA64" s="95"/>
      <c r="BB64" s="95"/>
      <c r="BC64" s="95"/>
      <c r="BD64" s="95"/>
      <c r="BE64" s="95"/>
      <c r="BF64" s="95"/>
      <c r="BG64" s="95"/>
      <c r="BH64" s="95"/>
      <c r="BI64" s="95"/>
      <c r="BJ64" s="95"/>
      <c r="BK64" s="95"/>
      <c r="BL64" s="95"/>
      <c r="BM64" s="95"/>
      <c r="BN64" s="95"/>
      <c r="BO64" s="95"/>
      <c r="BP64" s="95"/>
      <c r="BQ64" s="95"/>
      <c r="BR64" s="95"/>
      <c r="BS64" s="95"/>
      <c r="BT64" s="95"/>
      <c r="BU64" s="95"/>
      <c r="BV64" s="95"/>
      <c r="BW64" s="95"/>
      <c r="BX64" s="95"/>
      <c r="BY64" s="95"/>
      <c r="BZ64" s="95"/>
      <c r="CA64" s="95"/>
      <c r="CB64" s="95"/>
      <c r="CC64" s="95"/>
    </row>
    <row r="65" spans="1:81" s="86" customFormat="1" hidden="1" x14ac:dyDescent="0.2">
      <c r="A65" s="95"/>
      <c r="B65" s="136" t="s">
        <v>312</v>
      </c>
      <c r="C65" s="133" t="s">
        <v>33</v>
      </c>
      <c r="D65" s="133" t="s">
        <v>134</v>
      </c>
      <c r="E65" s="133" t="s">
        <v>20</v>
      </c>
      <c r="F65" s="133" t="s">
        <v>290</v>
      </c>
      <c r="G65" s="133" t="s">
        <v>146</v>
      </c>
      <c r="H65" s="133" t="s">
        <v>221</v>
      </c>
      <c r="I65" s="133" t="s">
        <v>25</v>
      </c>
      <c r="J65" s="133" t="s">
        <v>83</v>
      </c>
      <c r="K65" s="133" t="s">
        <v>264</v>
      </c>
      <c r="L65" s="133" t="s">
        <v>257</v>
      </c>
      <c r="M65" s="133" t="s">
        <v>233</v>
      </c>
      <c r="N65" s="129">
        <v>51</v>
      </c>
      <c r="O65" s="133" t="s">
        <v>723</v>
      </c>
      <c r="P65" s="137">
        <v>2</v>
      </c>
      <c r="Q65" s="129">
        <f t="shared" si="6"/>
        <v>2</v>
      </c>
      <c r="R65" s="133" t="s">
        <v>45</v>
      </c>
      <c r="S65" s="133" t="s">
        <v>724</v>
      </c>
      <c r="T65" s="133" t="s">
        <v>719</v>
      </c>
      <c r="U65" s="135">
        <v>44562</v>
      </c>
      <c r="V65" s="133" t="s">
        <v>476</v>
      </c>
      <c r="W65" s="133" t="s">
        <v>307</v>
      </c>
      <c r="X65" s="134" t="s">
        <v>477</v>
      </c>
      <c r="Y65" s="137">
        <v>0</v>
      </c>
      <c r="Z65" s="83" t="s">
        <v>479</v>
      </c>
      <c r="AA65" s="133" t="s">
        <v>479</v>
      </c>
      <c r="AB65" s="83" t="s">
        <v>479</v>
      </c>
      <c r="AC65" s="129" t="s">
        <v>479</v>
      </c>
      <c r="AD65" s="133" t="s">
        <v>720</v>
      </c>
      <c r="AE65" s="137">
        <v>1</v>
      </c>
      <c r="AF65" s="133" t="s">
        <v>479</v>
      </c>
      <c r="AG65" s="133" t="s">
        <v>479</v>
      </c>
      <c r="AH65" s="133" t="s">
        <v>479</v>
      </c>
      <c r="AI65" s="133" t="s">
        <v>479</v>
      </c>
      <c r="AJ65" s="128" t="s">
        <v>477</v>
      </c>
      <c r="AK65" s="137">
        <v>0</v>
      </c>
      <c r="AL65" s="133" t="s">
        <v>479</v>
      </c>
      <c r="AM65" s="133" t="s">
        <v>479</v>
      </c>
      <c r="AN65" s="133" t="s">
        <v>479</v>
      </c>
      <c r="AO65" s="133" t="s">
        <v>479</v>
      </c>
      <c r="AP65" s="133" t="s">
        <v>720</v>
      </c>
      <c r="AQ65" s="164">
        <v>1</v>
      </c>
      <c r="AR65" s="121" t="s">
        <v>479</v>
      </c>
      <c r="AS65" s="32" t="s">
        <v>479</v>
      </c>
      <c r="AT65" s="32" t="s">
        <v>479</v>
      </c>
      <c r="AU65" s="32" t="s">
        <v>479</v>
      </c>
      <c r="AV65" s="95"/>
      <c r="AW65" s="101" t="s">
        <v>479</v>
      </c>
      <c r="AX65" s="107" t="s">
        <v>479</v>
      </c>
      <c r="AY65" s="107" t="s">
        <v>479</v>
      </c>
      <c r="AZ65" s="107" t="s">
        <v>479</v>
      </c>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row>
    <row r="66" spans="1:81" s="91" customFormat="1" hidden="1" x14ac:dyDescent="0.2">
      <c r="A66" s="95"/>
      <c r="B66" s="136" t="s">
        <v>320</v>
      </c>
      <c r="C66" s="128" t="s">
        <v>48</v>
      </c>
      <c r="D66" s="133" t="s">
        <v>631</v>
      </c>
      <c r="E66" s="128" t="s">
        <v>507</v>
      </c>
      <c r="F66" s="133" t="s">
        <v>336</v>
      </c>
      <c r="G66" s="133" t="s">
        <v>93</v>
      </c>
      <c r="H66" s="133" t="s">
        <v>632</v>
      </c>
      <c r="I66" s="133" t="s">
        <v>40</v>
      </c>
      <c r="J66" s="133" t="s">
        <v>222</v>
      </c>
      <c r="K66" s="133" t="s">
        <v>403</v>
      </c>
      <c r="L66" s="133" t="s">
        <v>257</v>
      </c>
      <c r="M66" s="133" t="s">
        <v>225</v>
      </c>
      <c r="N66" s="129">
        <v>52</v>
      </c>
      <c r="O66" s="133" t="s">
        <v>725</v>
      </c>
      <c r="P66" s="137">
        <v>2</v>
      </c>
      <c r="Q66" s="129">
        <f t="shared" si="6"/>
        <v>2</v>
      </c>
      <c r="R66" s="133" t="s">
        <v>45</v>
      </c>
      <c r="S66" s="133" t="s">
        <v>726</v>
      </c>
      <c r="T66" s="133" t="s">
        <v>635</v>
      </c>
      <c r="U66" s="135">
        <v>44562</v>
      </c>
      <c r="V66" s="133" t="s">
        <v>476</v>
      </c>
      <c r="W66" s="133" t="s">
        <v>332</v>
      </c>
      <c r="X66" s="134" t="s">
        <v>477</v>
      </c>
      <c r="Y66" s="137">
        <v>0</v>
      </c>
      <c r="Z66" s="83" t="s">
        <v>479</v>
      </c>
      <c r="AA66" s="133" t="s">
        <v>479</v>
      </c>
      <c r="AB66" s="83" t="s">
        <v>479</v>
      </c>
      <c r="AC66" s="129" t="s">
        <v>479</v>
      </c>
      <c r="AD66" s="133" t="s">
        <v>716</v>
      </c>
      <c r="AE66" s="137">
        <v>1</v>
      </c>
      <c r="AF66" s="133" t="s">
        <v>479</v>
      </c>
      <c r="AG66" s="133" t="s">
        <v>479</v>
      </c>
      <c r="AH66" s="133" t="s">
        <v>479</v>
      </c>
      <c r="AI66" s="133" t="s">
        <v>479</v>
      </c>
      <c r="AJ66" s="128" t="s">
        <v>477</v>
      </c>
      <c r="AK66" s="137">
        <v>0</v>
      </c>
      <c r="AL66" s="133" t="s">
        <v>479</v>
      </c>
      <c r="AM66" s="133" t="s">
        <v>479</v>
      </c>
      <c r="AN66" s="133" t="s">
        <v>479</v>
      </c>
      <c r="AO66" s="133" t="s">
        <v>479</v>
      </c>
      <c r="AP66" s="133" t="s">
        <v>716</v>
      </c>
      <c r="AQ66" s="164">
        <v>1</v>
      </c>
      <c r="AR66" s="121" t="s">
        <v>479</v>
      </c>
      <c r="AS66" s="32" t="s">
        <v>479</v>
      </c>
      <c r="AT66" s="32" t="s">
        <v>479</v>
      </c>
      <c r="AU66" s="32" t="s">
        <v>479</v>
      </c>
      <c r="AV66" s="95"/>
      <c r="AW66" s="101" t="s">
        <v>479</v>
      </c>
      <c r="AX66" s="107" t="s">
        <v>479</v>
      </c>
      <c r="AY66" s="107" t="s">
        <v>479</v>
      </c>
      <c r="AZ66" s="107" t="s">
        <v>479</v>
      </c>
      <c r="BA66" s="95"/>
      <c r="BB66" s="95"/>
      <c r="BC66" s="95"/>
      <c r="BD66" s="95"/>
      <c r="BE66" s="9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C66" s="95"/>
    </row>
    <row r="67" spans="1:81" s="86" customFormat="1" hidden="1" x14ac:dyDescent="0.2">
      <c r="A67" s="95"/>
      <c r="B67" s="136" t="s">
        <v>312</v>
      </c>
      <c r="C67" s="133" t="s">
        <v>33</v>
      </c>
      <c r="D67" s="133" t="s">
        <v>134</v>
      </c>
      <c r="E67" s="133" t="s">
        <v>20</v>
      </c>
      <c r="F67" s="133" t="s">
        <v>290</v>
      </c>
      <c r="G67" s="133" t="s">
        <v>146</v>
      </c>
      <c r="H67" s="133" t="s">
        <v>221</v>
      </c>
      <c r="I67" s="133" t="s">
        <v>25</v>
      </c>
      <c r="J67" s="133" t="s">
        <v>83</v>
      </c>
      <c r="K67" s="133" t="s">
        <v>264</v>
      </c>
      <c r="L67" s="133" t="s">
        <v>257</v>
      </c>
      <c r="M67" s="133" t="s">
        <v>233</v>
      </c>
      <c r="N67" s="129">
        <v>53</v>
      </c>
      <c r="O67" s="133" t="s">
        <v>727</v>
      </c>
      <c r="P67" s="137">
        <v>2</v>
      </c>
      <c r="Q67" s="129">
        <f t="shared" si="6"/>
        <v>2</v>
      </c>
      <c r="R67" s="133" t="s">
        <v>45</v>
      </c>
      <c r="S67" s="133" t="s">
        <v>728</v>
      </c>
      <c r="T67" s="133" t="s">
        <v>719</v>
      </c>
      <c r="U67" s="135">
        <v>44562</v>
      </c>
      <c r="V67" s="133" t="s">
        <v>476</v>
      </c>
      <c r="W67" s="133" t="s">
        <v>332</v>
      </c>
      <c r="X67" s="134" t="s">
        <v>477</v>
      </c>
      <c r="Y67" s="137">
        <v>0</v>
      </c>
      <c r="Z67" s="83" t="s">
        <v>479</v>
      </c>
      <c r="AA67" s="133" t="s">
        <v>479</v>
      </c>
      <c r="AB67" s="83" t="s">
        <v>479</v>
      </c>
      <c r="AC67" s="129" t="s">
        <v>479</v>
      </c>
      <c r="AD67" s="133" t="s">
        <v>720</v>
      </c>
      <c r="AE67" s="137">
        <v>1</v>
      </c>
      <c r="AF67" s="133" t="s">
        <v>479</v>
      </c>
      <c r="AG67" s="133" t="s">
        <v>479</v>
      </c>
      <c r="AH67" s="133" t="s">
        <v>479</v>
      </c>
      <c r="AI67" s="133" t="s">
        <v>479</v>
      </c>
      <c r="AJ67" s="128" t="s">
        <v>477</v>
      </c>
      <c r="AK67" s="137">
        <v>0</v>
      </c>
      <c r="AL67" s="133" t="s">
        <v>479</v>
      </c>
      <c r="AM67" s="133" t="s">
        <v>479</v>
      </c>
      <c r="AN67" s="133" t="s">
        <v>479</v>
      </c>
      <c r="AO67" s="133" t="s">
        <v>479</v>
      </c>
      <c r="AP67" s="133" t="s">
        <v>720</v>
      </c>
      <c r="AQ67" s="164">
        <v>1</v>
      </c>
      <c r="AR67" s="121" t="s">
        <v>479</v>
      </c>
      <c r="AS67" s="32" t="s">
        <v>479</v>
      </c>
      <c r="AT67" s="32" t="s">
        <v>479</v>
      </c>
      <c r="AU67" s="32" t="s">
        <v>479</v>
      </c>
      <c r="AV67" s="95"/>
      <c r="AW67" s="101" t="s">
        <v>479</v>
      </c>
      <c r="AX67" s="107" t="s">
        <v>479</v>
      </c>
      <c r="AY67" s="107" t="s">
        <v>479</v>
      </c>
      <c r="AZ67" s="107" t="s">
        <v>479</v>
      </c>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row>
    <row r="68" spans="1:81" s="86" customFormat="1" hidden="1" x14ac:dyDescent="0.2">
      <c r="A68" s="95"/>
      <c r="B68" s="136" t="s">
        <v>320</v>
      </c>
      <c r="C68" s="128" t="s">
        <v>48</v>
      </c>
      <c r="D68" s="133" t="s">
        <v>631</v>
      </c>
      <c r="E68" s="128" t="s">
        <v>507</v>
      </c>
      <c r="F68" s="133" t="s">
        <v>336</v>
      </c>
      <c r="G68" s="133" t="s">
        <v>93</v>
      </c>
      <c r="H68" s="133" t="s">
        <v>632</v>
      </c>
      <c r="I68" s="133" t="s">
        <v>40</v>
      </c>
      <c r="J68" s="133" t="s">
        <v>222</v>
      </c>
      <c r="K68" s="133" t="s">
        <v>403</v>
      </c>
      <c r="L68" s="133" t="s">
        <v>257</v>
      </c>
      <c r="M68" s="133" t="s">
        <v>225</v>
      </c>
      <c r="N68" s="129">
        <v>54</v>
      </c>
      <c r="O68" s="133" t="s">
        <v>729</v>
      </c>
      <c r="P68" s="137">
        <v>2</v>
      </c>
      <c r="Q68" s="129">
        <f t="shared" si="6"/>
        <v>2</v>
      </c>
      <c r="R68" s="133" t="s">
        <v>45</v>
      </c>
      <c r="S68" s="133" t="s">
        <v>730</v>
      </c>
      <c r="T68" s="133" t="s">
        <v>635</v>
      </c>
      <c r="U68" s="135">
        <v>44562</v>
      </c>
      <c r="V68" s="133" t="s">
        <v>476</v>
      </c>
      <c r="W68" s="133" t="s">
        <v>319</v>
      </c>
      <c r="X68" s="134" t="s">
        <v>477</v>
      </c>
      <c r="Y68" s="137">
        <v>0</v>
      </c>
      <c r="Z68" s="83" t="s">
        <v>479</v>
      </c>
      <c r="AA68" s="133" t="s">
        <v>479</v>
      </c>
      <c r="AB68" s="83" t="s">
        <v>479</v>
      </c>
      <c r="AC68" s="129" t="s">
        <v>479</v>
      </c>
      <c r="AD68" s="133" t="s">
        <v>716</v>
      </c>
      <c r="AE68" s="137">
        <v>1</v>
      </c>
      <c r="AF68" s="133" t="s">
        <v>479</v>
      </c>
      <c r="AG68" s="133" t="s">
        <v>479</v>
      </c>
      <c r="AH68" s="133" t="s">
        <v>479</v>
      </c>
      <c r="AI68" s="133" t="s">
        <v>479</v>
      </c>
      <c r="AJ68" s="128" t="s">
        <v>477</v>
      </c>
      <c r="AK68" s="137">
        <v>0</v>
      </c>
      <c r="AL68" s="133" t="s">
        <v>479</v>
      </c>
      <c r="AM68" s="133" t="s">
        <v>479</v>
      </c>
      <c r="AN68" s="133" t="s">
        <v>479</v>
      </c>
      <c r="AO68" s="133" t="s">
        <v>479</v>
      </c>
      <c r="AP68" s="133" t="s">
        <v>716</v>
      </c>
      <c r="AQ68" s="164">
        <v>1</v>
      </c>
      <c r="AR68" s="121" t="s">
        <v>479</v>
      </c>
      <c r="AS68" s="32" t="s">
        <v>479</v>
      </c>
      <c r="AT68" s="32" t="s">
        <v>479</v>
      </c>
      <c r="AU68" s="32" t="s">
        <v>479</v>
      </c>
      <c r="AV68" s="95"/>
      <c r="AW68" s="101" t="s">
        <v>479</v>
      </c>
      <c r="AX68" s="107" t="s">
        <v>479</v>
      </c>
      <c r="AY68" s="107" t="s">
        <v>479</v>
      </c>
      <c r="AZ68" s="107" t="s">
        <v>479</v>
      </c>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row>
    <row r="69" spans="1:81" s="86" customFormat="1" hidden="1" x14ac:dyDescent="0.2">
      <c r="A69" s="95"/>
      <c r="B69" s="136" t="s">
        <v>312</v>
      </c>
      <c r="C69" s="133" t="s">
        <v>33</v>
      </c>
      <c r="D69" s="133" t="s">
        <v>134</v>
      </c>
      <c r="E69" s="133" t="s">
        <v>20</v>
      </c>
      <c r="F69" s="133" t="s">
        <v>290</v>
      </c>
      <c r="G69" s="133" t="s">
        <v>146</v>
      </c>
      <c r="H69" s="133" t="s">
        <v>221</v>
      </c>
      <c r="I69" s="133" t="s">
        <v>25</v>
      </c>
      <c r="J69" s="133" t="s">
        <v>83</v>
      </c>
      <c r="K69" s="133" t="s">
        <v>264</v>
      </c>
      <c r="L69" s="133" t="s">
        <v>257</v>
      </c>
      <c r="M69" s="133" t="s">
        <v>233</v>
      </c>
      <c r="N69" s="129">
        <v>55</v>
      </c>
      <c r="O69" s="133" t="s">
        <v>731</v>
      </c>
      <c r="P69" s="137">
        <v>2</v>
      </c>
      <c r="Q69" s="129">
        <f t="shared" si="6"/>
        <v>2</v>
      </c>
      <c r="R69" s="133" t="s">
        <v>45</v>
      </c>
      <c r="S69" s="133" t="s">
        <v>732</v>
      </c>
      <c r="T69" s="133" t="s">
        <v>719</v>
      </c>
      <c r="U69" s="135">
        <v>44562</v>
      </c>
      <c r="V69" s="133" t="s">
        <v>476</v>
      </c>
      <c r="W69" s="133" t="s">
        <v>319</v>
      </c>
      <c r="X69" s="134" t="s">
        <v>477</v>
      </c>
      <c r="Y69" s="137">
        <v>0</v>
      </c>
      <c r="Z69" s="83" t="s">
        <v>479</v>
      </c>
      <c r="AA69" s="133" t="s">
        <v>479</v>
      </c>
      <c r="AB69" s="83" t="s">
        <v>479</v>
      </c>
      <c r="AC69" s="129" t="s">
        <v>479</v>
      </c>
      <c r="AD69" s="133" t="s">
        <v>720</v>
      </c>
      <c r="AE69" s="137">
        <v>1</v>
      </c>
      <c r="AF69" s="133" t="s">
        <v>479</v>
      </c>
      <c r="AG69" s="133" t="s">
        <v>479</v>
      </c>
      <c r="AH69" s="133" t="s">
        <v>479</v>
      </c>
      <c r="AI69" s="133" t="s">
        <v>479</v>
      </c>
      <c r="AJ69" s="128" t="s">
        <v>477</v>
      </c>
      <c r="AK69" s="137">
        <v>0</v>
      </c>
      <c r="AL69" s="133" t="s">
        <v>479</v>
      </c>
      <c r="AM69" s="133" t="s">
        <v>479</v>
      </c>
      <c r="AN69" s="133" t="s">
        <v>479</v>
      </c>
      <c r="AO69" s="133" t="s">
        <v>479</v>
      </c>
      <c r="AP69" s="133" t="s">
        <v>720</v>
      </c>
      <c r="AQ69" s="164">
        <v>1</v>
      </c>
      <c r="AR69" s="121" t="s">
        <v>479</v>
      </c>
      <c r="AS69" s="32" t="s">
        <v>479</v>
      </c>
      <c r="AT69" s="32" t="s">
        <v>479</v>
      </c>
      <c r="AU69" s="32" t="s">
        <v>479</v>
      </c>
      <c r="AV69" s="108"/>
      <c r="AW69" s="107" t="s">
        <v>479</v>
      </c>
      <c r="AX69" s="107" t="s">
        <v>479</v>
      </c>
      <c r="AY69" s="107" t="s">
        <v>479</v>
      </c>
      <c r="AZ69" s="107" t="s">
        <v>479</v>
      </c>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row>
    <row r="70" spans="1:81" s="86" customFormat="1" hidden="1" x14ac:dyDescent="0.2">
      <c r="A70" s="95"/>
      <c r="B70" s="136" t="s">
        <v>320</v>
      </c>
      <c r="C70" s="128" t="s">
        <v>48</v>
      </c>
      <c r="D70" s="133" t="s">
        <v>631</v>
      </c>
      <c r="E70" s="128" t="s">
        <v>507</v>
      </c>
      <c r="F70" s="133" t="s">
        <v>336</v>
      </c>
      <c r="G70" s="133" t="s">
        <v>93</v>
      </c>
      <c r="H70" s="133" t="s">
        <v>632</v>
      </c>
      <c r="I70" s="133" t="s">
        <v>40</v>
      </c>
      <c r="J70" s="133" t="s">
        <v>222</v>
      </c>
      <c r="K70" s="133" t="s">
        <v>403</v>
      </c>
      <c r="L70" s="133" t="s">
        <v>257</v>
      </c>
      <c r="M70" s="133" t="s">
        <v>225</v>
      </c>
      <c r="N70" s="129">
        <v>56</v>
      </c>
      <c r="O70" s="133" t="s">
        <v>733</v>
      </c>
      <c r="P70" s="137">
        <v>2</v>
      </c>
      <c r="Q70" s="129">
        <f t="shared" si="6"/>
        <v>2</v>
      </c>
      <c r="R70" s="133" t="s">
        <v>45</v>
      </c>
      <c r="S70" s="133" t="s">
        <v>734</v>
      </c>
      <c r="T70" s="133" t="s">
        <v>635</v>
      </c>
      <c r="U70" s="135">
        <v>44562</v>
      </c>
      <c r="V70" s="133" t="s">
        <v>476</v>
      </c>
      <c r="W70" s="133" t="s">
        <v>323</v>
      </c>
      <c r="X70" s="134" t="s">
        <v>477</v>
      </c>
      <c r="Y70" s="137">
        <v>0</v>
      </c>
      <c r="Z70" s="83" t="s">
        <v>479</v>
      </c>
      <c r="AA70" s="133" t="s">
        <v>479</v>
      </c>
      <c r="AB70" s="83" t="s">
        <v>479</v>
      </c>
      <c r="AC70" s="129" t="s">
        <v>479</v>
      </c>
      <c r="AD70" s="133" t="s">
        <v>716</v>
      </c>
      <c r="AE70" s="137">
        <v>1</v>
      </c>
      <c r="AF70" s="133" t="s">
        <v>479</v>
      </c>
      <c r="AG70" s="133" t="s">
        <v>479</v>
      </c>
      <c r="AH70" s="133" t="s">
        <v>479</v>
      </c>
      <c r="AI70" s="133" t="s">
        <v>479</v>
      </c>
      <c r="AJ70" s="128" t="s">
        <v>477</v>
      </c>
      <c r="AK70" s="137">
        <v>0</v>
      </c>
      <c r="AL70" s="133" t="s">
        <v>479</v>
      </c>
      <c r="AM70" s="133" t="s">
        <v>479</v>
      </c>
      <c r="AN70" s="133" t="s">
        <v>479</v>
      </c>
      <c r="AO70" s="133" t="s">
        <v>479</v>
      </c>
      <c r="AP70" s="133" t="s">
        <v>716</v>
      </c>
      <c r="AQ70" s="164">
        <v>1</v>
      </c>
      <c r="AR70" s="121" t="s">
        <v>479</v>
      </c>
      <c r="AS70" s="32" t="s">
        <v>479</v>
      </c>
      <c r="AT70" s="32" t="s">
        <v>479</v>
      </c>
      <c r="AU70" s="32" t="s">
        <v>479</v>
      </c>
      <c r="AV70" s="95"/>
      <c r="AW70" s="101" t="s">
        <v>479</v>
      </c>
      <c r="AX70" s="107" t="s">
        <v>479</v>
      </c>
      <c r="AY70" s="107" t="s">
        <v>479</v>
      </c>
      <c r="AZ70" s="107" t="s">
        <v>479</v>
      </c>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row>
    <row r="71" spans="1:81" s="86" customFormat="1" hidden="1" x14ac:dyDescent="0.2">
      <c r="A71" s="95"/>
      <c r="B71" s="136" t="s">
        <v>312</v>
      </c>
      <c r="C71" s="133" t="s">
        <v>33</v>
      </c>
      <c r="D71" s="133" t="s">
        <v>134</v>
      </c>
      <c r="E71" s="133" t="s">
        <v>20</v>
      </c>
      <c r="F71" s="133" t="s">
        <v>290</v>
      </c>
      <c r="G71" s="133" t="s">
        <v>146</v>
      </c>
      <c r="H71" s="133" t="s">
        <v>221</v>
      </c>
      <c r="I71" s="133" t="s">
        <v>25</v>
      </c>
      <c r="J71" s="133" t="s">
        <v>83</v>
      </c>
      <c r="K71" s="133" t="s">
        <v>264</v>
      </c>
      <c r="L71" s="133" t="s">
        <v>257</v>
      </c>
      <c r="M71" s="133" t="s">
        <v>233</v>
      </c>
      <c r="N71" s="129">
        <v>57</v>
      </c>
      <c r="O71" s="133" t="s">
        <v>735</v>
      </c>
      <c r="P71" s="137">
        <v>2</v>
      </c>
      <c r="Q71" s="129">
        <f t="shared" si="6"/>
        <v>2</v>
      </c>
      <c r="R71" s="133" t="s">
        <v>45</v>
      </c>
      <c r="S71" s="133" t="s">
        <v>736</v>
      </c>
      <c r="T71" s="133" t="s">
        <v>719</v>
      </c>
      <c r="U71" s="135">
        <v>44562</v>
      </c>
      <c r="V71" s="133" t="s">
        <v>476</v>
      </c>
      <c r="W71" s="133" t="s">
        <v>323</v>
      </c>
      <c r="X71" s="134" t="s">
        <v>477</v>
      </c>
      <c r="Y71" s="137">
        <v>0</v>
      </c>
      <c r="Z71" s="83" t="s">
        <v>479</v>
      </c>
      <c r="AA71" s="133" t="s">
        <v>479</v>
      </c>
      <c r="AB71" s="83" t="s">
        <v>479</v>
      </c>
      <c r="AC71" s="129" t="s">
        <v>479</v>
      </c>
      <c r="AD71" s="133" t="s">
        <v>720</v>
      </c>
      <c r="AE71" s="137">
        <v>1</v>
      </c>
      <c r="AF71" s="133" t="s">
        <v>479</v>
      </c>
      <c r="AG71" s="133" t="s">
        <v>479</v>
      </c>
      <c r="AH71" s="133" t="s">
        <v>479</v>
      </c>
      <c r="AI71" s="133" t="s">
        <v>479</v>
      </c>
      <c r="AJ71" s="128" t="s">
        <v>477</v>
      </c>
      <c r="AK71" s="137">
        <v>0</v>
      </c>
      <c r="AL71" s="133" t="s">
        <v>479</v>
      </c>
      <c r="AM71" s="133" t="s">
        <v>479</v>
      </c>
      <c r="AN71" s="133" t="s">
        <v>479</v>
      </c>
      <c r="AO71" s="133" t="s">
        <v>479</v>
      </c>
      <c r="AP71" s="133" t="s">
        <v>720</v>
      </c>
      <c r="AQ71" s="164">
        <v>1</v>
      </c>
      <c r="AR71" s="121" t="s">
        <v>479</v>
      </c>
      <c r="AS71" s="32" t="s">
        <v>479</v>
      </c>
      <c r="AT71" s="32" t="s">
        <v>479</v>
      </c>
      <c r="AU71" s="32" t="s">
        <v>479</v>
      </c>
      <c r="AV71" s="95"/>
      <c r="AW71" s="101" t="s">
        <v>479</v>
      </c>
      <c r="AX71" s="107" t="s">
        <v>479</v>
      </c>
      <c r="AY71" s="107" t="s">
        <v>479</v>
      </c>
      <c r="AZ71" s="107" t="s">
        <v>479</v>
      </c>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row>
    <row r="72" spans="1:81" s="86" customFormat="1" hidden="1" x14ac:dyDescent="0.2">
      <c r="A72" s="95"/>
      <c r="B72" s="136" t="s">
        <v>320</v>
      </c>
      <c r="C72" s="128" t="s">
        <v>48</v>
      </c>
      <c r="D72" s="133" t="s">
        <v>631</v>
      </c>
      <c r="E72" s="128" t="s">
        <v>507</v>
      </c>
      <c r="F72" s="133" t="s">
        <v>336</v>
      </c>
      <c r="G72" s="133" t="s">
        <v>93</v>
      </c>
      <c r="H72" s="133" t="s">
        <v>632</v>
      </c>
      <c r="I72" s="133" t="s">
        <v>40</v>
      </c>
      <c r="J72" s="133" t="s">
        <v>222</v>
      </c>
      <c r="K72" s="133" t="s">
        <v>403</v>
      </c>
      <c r="L72" s="133" t="s">
        <v>257</v>
      </c>
      <c r="M72" s="133" t="s">
        <v>225</v>
      </c>
      <c r="N72" s="129">
        <v>58</v>
      </c>
      <c r="O72" s="133" t="s">
        <v>737</v>
      </c>
      <c r="P72" s="137">
        <v>2</v>
      </c>
      <c r="Q72" s="129">
        <f t="shared" si="6"/>
        <v>2</v>
      </c>
      <c r="R72" s="133" t="s">
        <v>45</v>
      </c>
      <c r="S72" s="133" t="s">
        <v>738</v>
      </c>
      <c r="T72" s="133" t="s">
        <v>635</v>
      </c>
      <c r="U72" s="135">
        <v>44562</v>
      </c>
      <c r="V72" s="133" t="s">
        <v>476</v>
      </c>
      <c r="W72" s="133" t="s">
        <v>284</v>
      </c>
      <c r="X72" s="134" t="s">
        <v>477</v>
      </c>
      <c r="Y72" s="137">
        <v>0</v>
      </c>
      <c r="Z72" s="83" t="s">
        <v>479</v>
      </c>
      <c r="AA72" s="133" t="s">
        <v>479</v>
      </c>
      <c r="AB72" s="83" t="s">
        <v>479</v>
      </c>
      <c r="AC72" s="129" t="s">
        <v>479</v>
      </c>
      <c r="AD72" s="133" t="s">
        <v>716</v>
      </c>
      <c r="AE72" s="137">
        <v>1</v>
      </c>
      <c r="AF72" s="133" t="s">
        <v>479</v>
      </c>
      <c r="AG72" s="133" t="s">
        <v>479</v>
      </c>
      <c r="AH72" s="133" t="s">
        <v>479</v>
      </c>
      <c r="AI72" s="133" t="s">
        <v>479</v>
      </c>
      <c r="AJ72" s="128" t="s">
        <v>477</v>
      </c>
      <c r="AK72" s="137">
        <v>0</v>
      </c>
      <c r="AL72" s="133" t="s">
        <v>479</v>
      </c>
      <c r="AM72" s="133" t="s">
        <v>479</v>
      </c>
      <c r="AN72" s="133" t="s">
        <v>479</v>
      </c>
      <c r="AO72" s="133" t="s">
        <v>479</v>
      </c>
      <c r="AP72" s="133" t="s">
        <v>716</v>
      </c>
      <c r="AQ72" s="164">
        <v>1</v>
      </c>
      <c r="AR72" s="121" t="s">
        <v>479</v>
      </c>
      <c r="AS72" s="32" t="s">
        <v>479</v>
      </c>
      <c r="AT72" s="32" t="s">
        <v>479</v>
      </c>
      <c r="AU72" s="32" t="s">
        <v>479</v>
      </c>
      <c r="AV72" s="95"/>
      <c r="AW72" s="101" t="s">
        <v>479</v>
      </c>
      <c r="AX72" s="107" t="s">
        <v>479</v>
      </c>
      <c r="AY72" s="107" t="s">
        <v>479</v>
      </c>
      <c r="AZ72" s="107" t="s">
        <v>479</v>
      </c>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row>
    <row r="73" spans="1:81" s="86" customFormat="1" hidden="1" x14ac:dyDescent="0.2">
      <c r="A73" s="95"/>
      <c r="B73" s="136" t="s">
        <v>312</v>
      </c>
      <c r="C73" s="133" t="s">
        <v>33</v>
      </c>
      <c r="D73" s="133" t="s">
        <v>134</v>
      </c>
      <c r="E73" s="133" t="s">
        <v>20</v>
      </c>
      <c r="F73" s="133" t="s">
        <v>290</v>
      </c>
      <c r="G73" s="133" t="s">
        <v>146</v>
      </c>
      <c r="H73" s="133" t="s">
        <v>221</v>
      </c>
      <c r="I73" s="133" t="s">
        <v>25</v>
      </c>
      <c r="J73" s="133" t="s">
        <v>83</v>
      </c>
      <c r="K73" s="133" t="s">
        <v>264</v>
      </c>
      <c r="L73" s="133" t="s">
        <v>257</v>
      </c>
      <c r="M73" s="133" t="s">
        <v>233</v>
      </c>
      <c r="N73" s="129">
        <v>59</v>
      </c>
      <c r="O73" s="133" t="s">
        <v>739</v>
      </c>
      <c r="P73" s="137">
        <v>2</v>
      </c>
      <c r="Q73" s="129">
        <f t="shared" si="6"/>
        <v>2</v>
      </c>
      <c r="R73" s="133" t="s">
        <v>45</v>
      </c>
      <c r="S73" s="133" t="s">
        <v>740</v>
      </c>
      <c r="T73" s="133" t="s">
        <v>719</v>
      </c>
      <c r="U73" s="135">
        <v>44562</v>
      </c>
      <c r="V73" s="133" t="s">
        <v>476</v>
      </c>
      <c r="W73" s="133" t="s">
        <v>284</v>
      </c>
      <c r="X73" s="134" t="s">
        <v>477</v>
      </c>
      <c r="Y73" s="137">
        <v>0</v>
      </c>
      <c r="Z73" s="83" t="s">
        <v>479</v>
      </c>
      <c r="AA73" s="133" t="s">
        <v>479</v>
      </c>
      <c r="AB73" s="83" t="s">
        <v>479</v>
      </c>
      <c r="AC73" s="129" t="s">
        <v>479</v>
      </c>
      <c r="AD73" s="133" t="s">
        <v>720</v>
      </c>
      <c r="AE73" s="137">
        <v>1</v>
      </c>
      <c r="AF73" s="133" t="s">
        <v>479</v>
      </c>
      <c r="AG73" s="133" t="s">
        <v>479</v>
      </c>
      <c r="AH73" s="133" t="s">
        <v>479</v>
      </c>
      <c r="AI73" s="133" t="s">
        <v>479</v>
      </c>
      <c r="AJ73" s="128" t="s">
        <v>477</v>
      </c>
      <c r="AK73" s="137">
        <v>0</v>
      </c>
      <c r="AL73" s="133" t="s">
        <v>479</v>
      </c>
      <c r="AM73" s="133" t="s">
        <v>479</v>
      </c>
      <c r="AN73" s="133" t="s">
        <v>479</v>
      </c>
      <c r="AO73" s="133" t="s">
        <v>479</v>
      </c>
      <c r="AP73" s="133" t="s">
        <v>720</v>
      </c>
      <c r="AQ73" s="164">
        <v>1</v>
      </c>
      <c r="AR73" s="121" t="s">
        <v>479</v>
      </c>
      <c r="AS73" s="32" t="s">
        <v>479</v>
      </c>
      <c r="AT73" s="32" t="s">
        <v>479</v>
      </c>
      <c r="AU73" s="32" t="s">
        <v>479</v>
      </c>
      <c r="AV73" s="95"/>
      <c r="AW73" s="101" t="s">
        <v>479</v>
      </c>
      <c r="AX73" s="107" t="s">
        <v>479</v>
      </c>
      <c r="AY73" s="107" t="s">
        <v>479</v>
      </c>
      <c r="AZ73" s="107" t="s">
        <v>479</v>
      </c>
      <c r="BA73" s="95"/>
      <c r="BB73" s="95"/>
      <c r="BC73" s="95"/>
      <c r="BD73" s="95"/>
      <c r="BE73" s="95"/>
      <c r="BF73" s="95"/>
      <c r="BG73" s="95"/>
      <c r="BH73" s="95"/>
      <c r="BI73" s="95"/>
      <c r="BJ73" s="95"/>
      <c r="BK73" s="95"/>
      <c r="BL73" s="95"/>
      <c r="BM73" s="95"/>
      <c r="BN73" s="95"/>
      <c r="BO73" s="95"/>
      <c r="BP73" s="95"/>
      <c r="BQ73" s="95"/>
      <c r="BR73" s="95"/>
      <c r="BS73" s="95"/>
      <c r="BT73" s="95"/>
      <c r="BU73" s="95"/>
      <c r="BV73" s="95"/>
      <c r="BW73" s="95"/>
      <c r="BX73" s="95"/>
      <c r="BY73" s="95"/>
      <c r="BZ73" s="95"/>
      <c r="CA73" s="95"/>
      <c r="CB73" s="95"/>
      <c r="CC73" s="95"/>
    </row>
    <row r="74" spans="1:81" s="86" customFormat="1" hidden="1" x14ac:dyDescent="0.2">
      <c r="A74" s="95"/>
      <c r="B74" s="136" t="s">
        <v>320</v>
      </c>
      <c r="C74" s="128" t="s">
        <v>48</v>
      </c>
      <c r="D74" s="133" t="s">
        <v>631</v>
      </c>
      <c r="E74" s="128" t="s">
        <v>507</v>
      </c>
      <c r="F74" s="133" t="s">
        <v>336</v>
      </c>
      <c r="G74" s="133" t="s">
        <v>93</v>
      </c>
      <c r="H74" s="133" t="s">
        <v>632</v>
      </c>
      <c r="I74" s="133" t="s">
        <v>40</v>
      </c>
      <c r="J74" s="133" t="s">
        <v>222</v>
      </c>
      <c r="K74" s="133" t="s">
        <v>403</v>
      </c>
      <c r="L74" s="133" t="s">
        <v>257</v>
      </c>
      <c r="M74" s="133" t="s">
        <v>225</v>
      </c>
      <c r="N74" s="129">
        <v>60</v>
      </c>
      <c r="O74" s="133" t="s">
        <v>741</v>
      </c>
      <c r="P74" s="137">
        <v>2</v>
      </c>
      <c r="Q74" s="129">
        <f t="shared" si="6"/>
        <v>2</v>
      </c>
      <c r="R74" s="133" t="s">
        <v>45</v>
      </c>
      <c r="S74" s="133" t="s">
        <v>742</v>
      </c>
      <c r="T74" s="133" t="s">
        <v>635</v>
      </c>
      <c r="U74" s="135">
        <v>44562</v>
      </c>
      <c r="V74" s="133" t="s">
        <v>476</v>
      </c>
      <c r="W74" s="133" t="s">
        <v>292</v>
      </c>
      <c r="X74" s="134" t="s">
        <v>477</v>
      </c>
      <c r="Y74" s="137">
        <v>0</v>
      </c>
      <c r="Z74" s="83" t="s">
        <v>479</v>
      </c>
      <c r="AA74" s="133" t="s">
        <v>479</v>
      </c>
      <c r="AB74" s="83" t="s">
        <v>479</v>
      </c>
      <c r="AC74" s="129" t="s">
        <v>479</v>
      </c>
      <c r="AD74" s="133" t="s">
        <v>716</v>
      </c>
      <c r="AE74" s="137">
        <v>1</v>
      </c>
      <c r="AF74" s="133" t="s">
        <v>479</v>
      </c>
      <c r="AG74" s="133" t="s">
        <v>479</v>
      </c>
      <c r="AH74" s="133" t="s">
        <v>479</v>
      </c>
      <c r="AI74" s="133" t="s">
        <v>479</v>
      </c>
      <c r="AJ74" s="128" t="s">
        <v>477</v>
      </c>
      <c r="AK74" s="137">
        <v>0</v>
      </c>
      <c r="AL74" s="133" t="s">
        <v>479</v>
      </c>
      <c r="AM74" s="133" t="s">
        <v>479</v>
      </c>
      <c r="AN74" s="133" t="s">
        <v>479</v>
      </c>
      <c r="AO74" s="133" t="s">
        <v>479</v>
      </c>
      <c r="AP74" s="133" t="s">
        <v>716</v>
      </c>
      <c r="AQ74" s="164">
        <v>1</v>
      </c>
      <c r="AR74" s="121" t="s">
        <v>479</v>
      </c>
      <c r="AS74" s="32" t="s">
        <v>479</v>
      </c>
      <c r="AT74" s="32" t="s">
        <v>479</v>
      </c>
      <c r="AU74" s="32" t="s">
        <v>479</v>
      </c>
      <c r="AV74" s="95"/>
      <c r="AW74" s="101" t="s">
        <v>479</v>
      </c>
      <c r="AX74" s="107" t="s">
        <v>479</v>
      </c>
      <c r="AY74" s="107" t="s">
        <v>479</v>
      </c>
      <c r="AZ74" s="107" t="s">
        <v>479</v>
      </c>
      <c r="BA74" s="95"/>
      <c r="BB74" s="95"/>
      <c r="BC74" s="95"/>
      <c r="BD74" s="95"/>
      <c r="BE74" s="95"/>
      <c r="BF74" s="95"/>
      <c r="BG74" s="95"/>
      <c r="BH74" s="95"/>
      <c r="BI74" s="95"/>
      <c r="BJ74" s="95"/>
      <c r="BK74" s="95"/>
      <c r="BL74" s="95"/>
      <c r="BM74" s="95"/>
      <c r="BN74" s="95"/>
      <c r="BO74" s="95"/>
      <c r="BP74" s="95"/>
      <c r="BQ74" s="95"/>
      <c r="BR74" s="95"/>
      <c r="BS74" s="95"/>
      <c r="BT74" s="95"/>
      <c r="BU74" s="95"/>
      <c r="BV74" s="95"/>
      <c r="BW74" s="95"/>
      <c r="BX74" s="95"/>
      <c r="BY74" s="95"/>
      <c r="BZ74" s="95"/>
      <c r="CA74" s="95"/>
      <c r="CB74" s="95"/>
      <c r="CC74" s="95"/>
    </row>
    <row r="75" spans="1:81" s="86" customFormat="1" hidden="1" x14ac:dyDescent="0.2">
      <c r="A75" s="95"/>
      <c r="B75" s="136" t="s">
        <v>312</v>
      </c>
      <c r="C75" s="133" t="s">
        <v>33</v>
      </c>
      <c r="D75" s="133" t="s">
        <v>134</v>
      </c>
      <c r="E75" s="133" t="s">
        <v>20</v>
      </c>
      <c r="F75" s="133" t="s">
        <v>290</v>
      </c>
      <c r="G75" s="133" t="s">
        <v>146</v>
      </c>
      <c r="H75" s="133" t="s">
        <v>221</v>
      </c>
      <c r="I75" s="133" t="s">
        <v>25</v>
      </c>
      <c r="J75" s="133" t="s">
        <v>83</v>
      </c>
      <c r="K75" s="133" t="s">
        <v>264</v>
      </c>
      <c r="L75" s="133" t="s">
        <v>257</v>
      </c>
      <c r="M75" s="133" t="s">
        <v>233</v>
      </c>
      <c r="N75" s="129">
        <v>61</v>
      </c>
      <c r="O75" s="133" t="s">
        <v>743</v>
      </c>
      <c r="P75" s="137">
        <v>2</v>
      </c>
      <c r="Q75" s="129">
        <f t="shared" si="6"/>
        <v>2</v>
      </c>
      <c r="R75" s="133" t="s">
        <v>45</v>
      </c>
      <c r="S75" s="133" t="s">
        <v>744</v>
      </c>
      <c r="T75" s="133" t="s">
        <v>719</v>
      </c>
      <c r="U75" s="135">
        <v>44562</v>
      </c>
      <c r="V75" s="133" t="s">
        <v>476</v>
      </c>
      <c r="W75" s="133" t="s">
        <v>292</v>
      </c>
      <c r="X75" s="134" t="s">
        <v>477</v>
      </c>
      <c r="Y75" s="137">
        <v>0</v>
      </c>
      <c r="Z75" s="83" t="s">
        <v>479</v>
      </c>
      <c r="AA75" s="133" t="s">
        <v>479</v>
      </c>
      <c r="AB75" s="83" t="s">
        <v>479</v>
      </c>
      <c r="AC75" s="129" t="s">
        <v>479</v>
      </c>
      <c r="AD75" s="133" t="s">
        <v>720</v>
      </c>
      <c r="AE75" s="137">
        <v>1</v>
      </c>
      <c r="AF75" s="133" t="s">
        <v>479</v>
      </c>
      <c r="AG75" s="133" t="s">
        <v>479</v>
      </c>
      <c r="AH75" s="133" t="s">
        <v>479</v>
      </c>
      <c r="AI75" s="133" t="s">
        <v>479</v>
      </c>
      <c r="AJ75" s="128" t="s">
        <v>477</v>
      </c>
      <c r="AK75" s="137">
        <v>0</v>
      </c>
      <c r="AL75" s="133" t="s">
        <v>479</v>
      </c>
      <c r="AM75" s="133" t="s">
        <v>479</v>
      </c>
      <c r="AN75" s="133" t="s">
        <v>479</v>
      </c>
      <c r="AO75" s="133" t="s">
        <v>479</v>
      </c>
      <c r="AP75" s="133" t="s">
        <v>720</v>
      </c>
      <c r="AQ75" s="164">
        <v>1</v>
      </c>
      <c r="AR75" s="121" t="s">
        <v>479</v>
      </c>
      <c r="AS75" s="32" t="s">
        <v>479</v>
      </c>
      <c r="AT75" s="32" t="s">
        <v>479</v>
      </c>
      <c r="AU75" s="32" t="s">
        <v>479</v>
      </c>
      <c r="AV75" s="95"/>
      <c r="AW75" s="101" t="s">
        <v>479</v>
      </c>
      <c r="AX75" s="107" t="s">
        <v>479</v>
      </c>
      <c r="AY75" s="107" t="s">
        <v>479</v>
      </c>
      <c r="AZ75" s="107" t="s">
        <v>479</v>
      </c>
      <c r="BA75" s="95"/>
      <c r="BB75" s="95"/>
      <c r="BC75" s="95"/>
      <c r="BD75" s="95"/>
      <c r="BE75" s="95"/>
      <c r="BF75" s="95"/>
      <c r="BG75" s="95"/>
      <c r="BH75" s="95"/>
      <c r="BI75" s="95"/>
      <c r="BJ75" s="95"/>
      <c r="BK75" s="95"/>
      <c r="BL75" s="95"/>
      <c r="BM75" s="95"/>
      <c r="BN75" s="95"/>
      <c r="BO75" s="95"/>
      <c r="BP75" s="95"/>
      <c r="BQ75" s="95"/>
      <c r="BR75" s="95"/>
      <c r="BS75" s="95"/>
      <c r="BT75" s="95"/>
      <c r="BU75" s="95"/>
      <c r="BV75" s="95"/>
      <c r="BW75" s="95"/>
      <c r="BX75" s="95"/>
      <c r="BY75" s="95"/>
      <c r="BZ75" s="95"/>
      <c r="CA75" s="95"/>
      <c r="CB75" s="95"/>
      <c r="CC75" s="95"/>
    </row>
    <row r="76" spans="1:81" s="86" customFormat="1" hidden="1" x14ac:dyDescent="0.2">
      <c r="A76" s="95"/>
      <c r="B76" s="136" t="s">
        <v>320</v>
      </c>
      <c r="C76" s="128" t="s">
        <v>48</v>
      </c>
      <c r="D76" s="133" t="s">
        <v>631</v>
      </c>
      <c r="E76" s="128" t="s">
        <v>507</v>
      </c>
      <c r="F76" s="133" t="s">
        <v>336</v>
      </c>
      <c r="G76" s="133" t="s">
        <v>93</v>
      </c>
      <c r="H76" s="133" t="s">
        <v>632</v>
      </c>
      <c r="I76" s="133" t="s">
        <v>40</v>
      </c>
      <c r="J76" s="133" t="s">
        <v>222</v>
      </c>
      <c r="K76" s="133" t="s">
        <v>403</v>
      </c>
      <c r="L76" s="133" t="s">
        <v>257</v>
      </c>
      <c r="M76" s="133" t="s">
        <v>225</v>
      </c>
      <c r="N76" s="129">
        <v>62</v>
      </c>
      <c r="O76" s="133" t="s">
        <v>745</v>
      </c>
      <c r="P76" s="137">
        <v>2</v>
      </c>
      <c r="Q76" s="129">
        <f t="shared" si="6"/>
        <v>2</v>
      </c>
      <c r="R76" s="133" t="s">
        <v>45</v>
      </c>
      <c r="S76" s="133" t="s">
        <v>746</v>
      </c>
      <c r="T76" s="133" t="s">
        <v>635</v>
      </c>
      <c r="U76" s="135">
        <v>44562</v>
      </c>
      <c r="V76" s="133" t="s">
        <v>476</v>
      </c>
      <c r="W76" s="133" t="s">
        <v>288</v>
      </c>
      <c r="X76" s="134" t="s">
        <v>477</v>
      </c>
      <c r="Y76" s="137">
        <v>0</v>
      </c>
      <c r="Z76" s="83" t="s">
        <v>479</v>
      </c>
      <c r="AA76" s="133" t="s">
        <v>479</v>
      </c>
      <c r="AB76" s="83" t="s">
        <v>479</v>
      </c>
      <c r="AC76" s="129" t="s">
        <v>479</v>
      </c>
      <c r="AD76" s="133" t="s">
        <v>716</v>
      </c>
      <c r="AE76" s="137">
        <v>1</v>
      </c>
      <c r="AF76" s="133" t="s">
        <v>479</v>
      </c>
      <c r="AG76" s="133" t="s">
        <v>479</v>
      </c>
      <c r="AH76" s="133" t="s">
        <v>479</v>
      </c>
      <c r="AI76" s="133" t="s">
        <v>479</v>
      </c>
      <c r="AJ76" s="128" t="s">
        <v>477</v>
      </c>
      <c r="AK76" s="137">
        <v>0</v>
      </c>
      <c r="AL76" s="133" t="s">
        <v>479</v>
      </c>
      <c r="AM76" s="133" t="s">
        <v>479</v>
      </c>
      <c r="AN76" s="133" t="s">
        <v>479</v>
      </c>
      <c r="AO76" s="133" t="s">
        <v>479</v>
      </c>
      <c r="AP76" s="133" t="s">
        <v>716</v>
      </c>
      <c r="AQ76" s="164">
        <v>1</v>
      </c>
      <c r="AR76" s="121" t="s">
        <v>479</v>
      </c>
      <c r="AS76" s="32" t="s">
        <v>479</v>
      </c>
      <c r="AT76" s="32" t="s">
        <v>479</v>
      </c>
      <c r="AU76" s="32" t="s">
        <v>479</v>
      </c>
      <c r="AV76" s="95"/>
      <c r="AW76" s="101" t="s">
        <v>479</v>
      </c>
      <c r="AX76" s="107" t="s">
        <v>479</v>
      </c>
      <c r="AY76" s="107" t="s">
        <v>479</v>
      </c>
      <c r="AZ76" s="107" t="s">
        <v>479</v>
      </c>
      <c r="BA76" s="95"/>
      <c r="BB76" s="95"/>
      <c r="BC76" s="95"/>
      <c r="BD76" s="95"/>
      <c r="BE76" s="95"/>
      <c r="BF76" s="95"/>
      <c r="BG76" s="95"/>
      <c r="BH76" s="95"/>
      <c r="BI76" s="95"/>
      <c r="BJ76" s="95"/>
      <c r="BK76" s="95"/>
      <c r="BL76" s="95"/>
      <c r="BM76" s="95"/>
      <c r="BN76" s="95"/>
      <c r="BO76" s="95"/>
      <c r="BP76" s="95"/>
      <c r="BQ76" s="95"/>
      <c r="BR76" s="95"/>
      <c r="BS76" s="95"/>
      <c r="BT76" s="95"/>
      <c r="BU76" s="95"/>
      <c r="BV76" s="95"/>
      <c r="BW76" s="95"/>
      <c r="BX76" s="95"/>
      <c r="BY76" s="95"/>
      <c r="BZ76" s="95"/>
      <c r="CA76" s="95"/>
      <c r="CB76" s="95"/>
      <c r="CC76" s="95"/>
    </row>
    <row r="77" spans="1:81" s="86" customFormat="1" hidden="1" x14ac:dyDescent="0.2">
      <c r="A77" s="95"/>
      <c r="B77" s="136" t="s">
        <v>312</v>
      </c>
      <c r="C77" s="133" t="s">
        <v>33</v>
      </c>
      <c r="D77" s="133" t="s">
        <v>134</v>
      </c>
      <c r="E77" s="133" t="s">
        <v>20</v>
      </c>
      <c r="F77" s="133" t="s">
        <v>290</v>
      </c>
      <c r="G77" s="133" t="s">
        <v>146</v>
      </c>
      <c r="H77" s="133" t="s">
        <v>221</v>
      </c>
      <c r="I77" s="133" t="s">
        <v>25</v>
      </c>
      <c r="J77" s="133" t="s">
        <v>83</v>
      </c>
      <c r="K77" s="133" t="s">
        <v>264</v>
      </c>
      <c r="L77" s="133" t="s">
        <v>257</v>
      </c>
      <c r="M77" s="133" t="s">
        <v>233</v>
      </c>
      <c r="N77" s="129">
        <v>63</v>
      </c>
      <c r="O77" s="133" t="s">
        <v>747</v>
      </c>
      <c r="P77" s="137">
        <v>2</v>
      </c>
      <c r="Q77" s="129">
        <f t="shared" si="6"/>
        <v>2</v>
      </c>
      <c r="R77" s="133" t="s">
        <v>45</v>
      </c>
      <c r="S77" s="133" t="s">
        <v>748</v>
      </c>
      <c r="T77" s="133" t="s">
        <v>719</v>
      </c>
      <c r="U77" s="135">
        <v>44562</v>
      </c>
      <c r="V77" s="133" t="s">
        <v>476</v>
      </c>
      <c r="W77" s="133" t="s">
        <v>288</v>
      </c>
      <c r="X77" s="134" t="s">
        <v>477</v>
      </c>
      <c r="Y77" s="137">
        <v>0</v>
      </c>
      <c r="Z77" s="83" t="s">
        <v>479</v>
      </c>
      <c r="AA77" s="133" t="s">
        <v>479</v>
      </c>
      <c r="AB77" s="83" t="s">
        <v>479</v>
      </c>
      <c r="AC77" s="129" t="s">
        <v>479</v>
      </c>
      <c r="AD77" s="133" t="s">
        <v>720</v>
      </c>
      <c r="AE77" s="137">
        <v>1</v>
      </c>
      <c r="AF77" s="133" t="s">
        <v>479</v>
      </c>
      <c r="AG77" s="133" t="s">
        <v>479</v>
      </c>
      <c r="AH77" s="133" t="s">
        <v>479</v>
      </c>
      <c r="AI77" s="133" t="s">
        <v>479</v>
      </c>
      <c r="AJ77" s="128" t="s">
        <v>477</v>
      </c>
      <c r="AK77" s="137">
        <v>0</v>
      </c>
      <c r="AL77" s="133" t="s">
        <v>479</v>
      </c>
      <c r="AM77" s="133" t="s">
        <v>479</v>
      </c>
      <c r="AN77" s="133" t="s">
        <v>479</v>
      </c>
      <c r="AO77" s="133" t="s">
        <v>479</v>
      </c>
      <c r="AP77" s="133" t="s">
        <v>720</v>
      </c>
      <c r="AQ77" s="164">
        <v>1</v>
      </c>
      <c r="AR77" s="121" t="s">
        <v>479</v>
      </c>
      <c r="AS77" s="32" t="s">
        <v>479</v>
      </c>
      <c r="AT77" s="32" t="s">
        <v>479</v>
      </c>
      <c r="AU77" s="32" t="s">
        <v>479</v>
      </c>
      <c r="AV77" s="95"/>
      <c r="AW77" s="101" t="s">
        <v>479</v>
      </c>
      <c r="AX77" s="107" t="s">
        <v>479</v>
      </c>
      <c r="AY77" s="107" t="s">
        <v>479</v>
      </c>
      <c r="AZ77" s="107" t="s">
        <v>479</v>
      </c>
      <c r="BA77" s="95"/>
      <c r="BB77" s="95"/>
      <c r="BC77" s="95"/>
      <c r="BD77" s="95"/>
      <c r="BE77" s="95"/>
      <c r="BF77" s="95"/>
      <c r="BG77" s="95"/>
      <c r="BH77" s="95"/>
      <c r="BI77" s="95"/>
      <c r="BJ77" s="95"/>
      <c r="BK77" s="95"/>
      <c r="BL77" s="95"/>
      <c r="BM77" s="95"/>
      <c r="BN77" s="95"/>
      <c r="BO77" s="95"/>
      <c r="BP77" s="95"/>
      <c r="BQ77" s="95"/>
      <c r="BR77" s="95"/>
      <c r="BS77" s="95"/>
      <c r="BT77" s="95"/>
      <c r="BU77" s="95"/>
      <c r="BV77" s="95"/>
      <c r="BW77" s="95"/>
      <c r="BX77" s="95"/>
      <c r="BY77" s="95"/>
      <c r="BZ77" s="95"/>
      <c r="CA77" s="95"/>
      <c r="CB77" s="95"/>
      <c r="CC77" s="95"/>
    </row>
    <row r="78" spans="1:81" s="86" customFormat="1" hidden="1" x14ac:dyDescent="0.2">
      <c r="A78" s="95"/>
      <c r="B78" s="136" t="s">
        <v>320</v>
      </c>
      <c r="C78" s="128" t="s">
        <v>48</v>
      </c>
      <c r="D78" s="133" t="s">
        <v>631</v>
      </c>
      <c r="E78" s="128" t="s">
        <v>507</v>
      </c>
      <c r="F78" s="133" t="s">
        <v>336</v>
      </c>
      <c r="G78" s="133" t="s">
        <v>93</v>
      </c>
      <c r="H78" s="133" t="s">
        <v>632</v>
      </c>
      <c r="I78" s="133" t="s">
        <v>40</v>
      </c>
      <c r="J78" s="133" t="s">
        <v>222</v>
      </c>
      <c r="K78" s="133" t="s">
        <v>403</v>
      </c>
      <c r="L78" s="133" t="s">
        <v>257</v>
      </c>
      <c r="M78" s="133" t="s">
        <v>225</v>
      </c>
      <c r="N78" s="129">
        <v>64</v>
      </c>
      <c r="O78" s="133" t="s">
        <v>749</v>
      </c>
      <c r="P78" s="137">
        <v>2</v>
      </c>
      <c r="Q78" s="129">
        <f t="shared" si="6"/>
        <v>2</v>
      </c>
      <c r="R78" s="133" t="s">
        <v>45</v>
      </c>
      <c r="S78" s="133" t="s">
        <v>750</v>
      </c>
      <c r="T78" s="133" t="s">
        <v>635</v>
      </c>
      <c r="U78" s="135">
        <v>44562</v>
      </c>
      <c r="V78" s="133" t="s">
        <v>476</v>
      </c>
      <c r="W78" s="133" t="s">
        <v>326</v>
      </c>
      <c r="X78" s="134" t="s">
        <v>477</v>
      </c>
      <c r="Y78" s="137">
        <v>0</v>
      </c>
      <c r="Z78" s="83" t="s">
        <v>479</v>
      </c>
      <c r="AA78" s="133" t="s">
        <v>479</v>
      </c>
      <c r="AB78" s="83" t="s">
        <v>479</v>
      </c>
      <c r="AC78" s="129" t="s">
        <v>479</v>
      </c>
      <c r="AD78" s="133" t="s">
        <v>716</v>
      </c>
      <c r="AE78" s="137">
        <v>1</v>
      </c>
      <c r="AF78" s="133" t="s">
        <v>479</v>
      </c>
      <c r="AG78" s="133" t="s">
        <v>479</v>
      </c>
      <c r="AH78" s="133" t="s">
        <v>479</v>
      </c>
      <c r="AI78" s="133" t="s">
        <v>479</v>
      </c>
      <c r="AJ78" s="128" t="s">
        <v>477</v>
      </c>
      <c r="AK78" s="137">
        <v>0</v>
      </c>
      <c r="AL78" s="133" t="s">
        <v>479</v>
      </c>
      <c r="AM78" s="133" t="s">
        <v>479</v>
      </c>
      <c r="AN78" s="133" t="s">
        <v>479</v>
      </c>
      <c r="AO78" s="133" t="s">
        <v>479</v>
      </c>
      <c r="AP78" s="133" t="s">
        <v>716</v>
      </c>
      <c r="AQ78" s="164">
        <v>1</v>
      </c>
      <c r="AR78" s="121" t="s">
        <v>479</v>
      </c>
      <c r="AS78" s="32" t="s">
        <v>479</v>
      </c>
      <c r="AT78" s="32" t="s">
        <v>479</v>
      </c>
      <c r="AU78" s="32" t="s">
        <v>479</v>
      </c>
      <c r="AV78" s="95"/>
      <c r="AW78" s="101" t="s">
        <v>479</v>
      </c>
      <c r="AX78" s="107" t="s">
        <v>479</v>
      </c>
      <c r="AY78" s="107" t="s">
        <v>479</v>
      </c>
      <c r="AZ78" s="107" t="s">
        <v>479</v>
      </c>
      <c r="BA78" s="95"/>
      <c r="BB78" s="95"/>
      <c r="BC78" s="95"/>
      <c r="BD78" s="95"/>
      <c r="BE78" s="95"/>
      <c r="BF78" s="95"/>
      <c r="BG78" s="95"/>
      <c r="BH78" s="95"/>
      <c r="BI78" s="95"/>
      <c r="BJ78" s="95"/>
      <c r="BK78" s="95"/>
      <c r="BL78" s="95"/>
      <c r="BM78" s="95"/>
      <c r="BN78" s="95"/>
      <c r="BO78" s="95"/>
      <c r="BP78" s="95"/>
      <c r="BQ78" s="95"/>
      <c r="BR78" s="95"/>
      <c r="BS78" s="95"/>
      <c r="BT78" s="95"/>
      <c r="BU78" s="95"/>
      <c r="BV78" s="95"/>
      <c r="BW78" s="95"/>
      <c r="BX78" s="95"/>
      <c r="BY78" s="95"/>
      <c r="BZ78" s="95"/>
      <c r="CA78" s="95"/>
      <c r="CB78" s="95"/>
      <c r="CC78" s="95"/>
    </row>
    <row r="79" spans="1:81" s="86" customFormat="1" hidden="1" x14ac:dyDescent="0.2">
      <c r="A79" s="95"/>
      <c r="B79" s="136" t="s">
        <v>312</v>
      </c>
      <c r="C79" s="133" t="s">
        <v>33</v>
      </c>
      <c r="D79" s="133" t="s">
        <v>134</v>
      </c>
      <c r="E79" s="133" t="s">
        <v>20</v>
      </c>
      <c r="F79" s="133" t="s">
        <v>290</v>
      </c>
      <c r="G79" s="133" t="s">
        <v>146</v>
      </c>
      <c r="H79" s="133" t="s">
        <v>221</v>
      </c>
      <c r="I79" s="133" t="s">
        <v>25</v>
      </c>
      <c r="J79" s="133" t="s">
        <v>83</v>
      </c>
      <c r="K79" s="133" t="s">
        <v>264</v>
      </c>
      <c r="L79" s="133" t="s">
        <v>257</v>
      </c>
      <c r="M79" s="133" t="s">
        <v>233</v>
      </c>
      <c r="N79" s="129">
        <v>65</v>
      </c>
      <c r="O79" s="133" t="s">
        <v>751</v>
      </c>
      <c r="P79" s="137">
        <v>2</v>
      </c>
      <c r="Q79" s="129">
        <f t="shared" si="6"/>
        <v>2</v>
      </c>
      <c r="R79" s="133" t="s">
        <v>45</v>
      </c>
      <c r="S79" s="133" t="s">
        <v>752</v>
      </c>
      <c r="T79" s="133" t="s">
        <v>719</v>
      </c>
      <c r="U79" s="135">
        <v>44562</v>
      </c>
      <c r="V79" s="133" t="s">
        <v>476</v>
      </c>
      <c r="W79" s="133" t="s">
        <v>326</v>
      </c>
      <c r="X79" s="134" t="s">
        <v>477</v>
      </c>
      <c r="Y79" s="137">
        <v>0</v>
      </c>
      <c r="Z79" s="83" t="s">
        <v>479</v>
      </c>
      <c r="AA79" s="133" t="s">
        <v>479</v>
      </c>
      <c r="AB79" s="83" t="s">
        <v>479</v>
      </c>
      <c r="AC79" s="129" t="s">
        <v>479</v>
      </c>
      <c r="AD79" s="133" t="s">
        <v>720</v>
      </c>
      <c r="AE79" s="137">
        <v>1</v>
      </c>
      <c r="AF79" s="133" t="s">
        <v>479</v>
      </c>
      <c r="AG79" s="133" t="s">
        <v>479</v>
      </c>
      <c r="AH79" s="133" t="s">
        <v>479</v>
      </c>
      <c r="AI79" s="133" t="s">
        <v>479</v>
      </c>
      <c r="AJ79" s="128" t="s">
        <v>477</v>
      </c>
      <c r="AK79" s="137">
        <v>0</v>
      </c>
      <c r="AL79" s="133" t="s">
        <v>479</v>
      </c>
      <c r="AM79" s="133" t="s">
        <v>479</v>
      </c>
      <c r="AN79" s="133" t="s">
        <v>479</v>
      </c>
      <c r="AO79" s="133" t="s">
        <v>479</v>
      </c>
      <c r="AP79" s="133" t="s">
        <v>720</v>
      </c>
      <c r="AQ79" s="164">
        <v>1</v>
      </c>
      <c r="AR79" s="121" t="s">
        <v>479</v>
      </c>
      <c r="AS79" s="32" t="s">
        <v>479</v>
      </c>
      <c r="AT79" s="32" t="s">
        <v>479</v>
      </c>
      <c r="AU79" s="32" t="s">
        <v>479</v>
      </c>
      <c r="AV79" s="95"/>
      <c r="AW79" s="101" t="s">
        <v>479</v>
      </c>
      <c r="AX79" s="107" t="s">
        <v>479</v>
      </c>
      <c r="AY79" s="107" t="s">
        <v>479</v>
      </c>
      <c r="AZ79" s="107" t="s">
        <v>479</v>
      </c>
      <c r="BA79" s="95"/>
      <c r="BB79" s="95"/>
      <c r="BC79" s="95"/>
      <c r="BD79" s="95"/>
      <c r="BE79" s="95"/>
      <c r="BF79" s="95"/>
      <c r="BG79" s="95"/>
      <c r="BH79" s="95"/>
      <c r="BI79" s="95"/>
      <c r="BJ79" s="95"/>
      <c r="BK79" s="95"/>
      <c r="BL79" s="95"/>
      <c r="BM79" s="95"/>
      <c r="BN79" s="95"/>
      <c r="BO79" s="95"/>
      <c r="BP79" s="95"/>
      <c r="BQ79" s="95"/>
      <c r="BR79" s="95"/>
      <c r="BS79" s="95"/>
      <c r="BT79" s="95"/>
      <c r="BU79" s="95"/>
      <c r="BV79" s="95"/>
      <c r="BW79" s="95"/>
      <c r="BX79" s="95"/>
      <c r="BY79" s="95"/>
      <c r="BZ79" s="95"/>
      <c r="CA79" s="95"/>
      <c r="CB79" s="95"/>
      <c r="CC79" s="95"/>
    </row>
    <row r="80" spans="1:81" s="86" customFormat="1" hidden="1" x14ac:dyDescent="0.2">
      <c r="A80" s="95"/>
      <c r="B80" s="136" t="s">
        <v>320</v>
      </c>
      <c r="C80" s="128" t="s">
        <v>48</v>
      </c>
      <c r="D80" s="133" t="s">
        <v>631</v>
      </c>
      <c r="E80" s="128" t="s">
        <v>507</v>
      </c>
      <c r="F80" s="133" t="s">
        <v>336</v>
      </c>
      <c r="G80" s="133" t="s">
        <v>93</v>
      </c>
      <c r="H80" s="133" t="s">
        <v>632</v>
      </c>
      <c r="I80" s="133" t="s">
        <v>40</v>
      </c>
      <c r="J80" s="133" t="s">
        <v>222</v>
      </c>
      <c r="K80" s="133" t="s">
        <v>403</v>
      </c>
      <c r="L80" s="133" t="s">
        <v>257</v>
      </c>
      <c r="M80" s="133" t="s">
        <v>225</v>
      </c>
      <c r="N80" s="129">
        <v>66</v>
      </c>
      <c r="O80" s="133" t="s">
        <v>753</v>
      </c>
      <c r="P80" s="137">
        <v>2</v>
      </c>
      <c r="Q80" s="129">
        <f t="shared" si="6"/>
        <v>2</v>
      </c>
      <c r="R80" s="133" t="s">
        <v>45</v>
      </c>
      <c r="S80" s="133" t="s">
        <v>754</v>
      </c>
      <c r="T80" s="133" t="s">
        <v>635</v>
      </c>
      <c r="U80" s="135">
        <v>44562</v>
      </c>
      <c r="V80" s="133" t="s">
        <v>476</v>
      </c>
      <c r="W80" s="133" t="s">
        <v>281</v>
      </c>
      <c r="X80" s="134" t="s">
        <v>477</v>
      </c>
      <c r="Y80" s="137">
        <v>0</v>
      </c>
      <c r="Z80" s="83" t="s">
        <v>479</v>
      </c>
      <c r="AA80" s="133" t="s">
        <v>479</v>
      </c>
      <c r="AB80" s="83" t="s">
        <v>479</v>
      </c>
      <c r="AC80" s="129" t="s">
        <v>479</v>
      </c>
      <c r="AD80" s="133" t="s">
        <v>716</v>
      </c>
      <c r="AE80" s="137">
        <v>1</v>
      </c>
      <c r="AF80" s="133" t="s">
        <v>479</v>
      </c>
      <c r="AG80" s="133" t="s">
        <v>479</v>
      </c>
      <c r="AH80" s="133" t="s">
        <v>479</v>
      </c>
      <c r="AI80" s="133" t="s">
        <v>479</v>
      </c>
      <c r="AJ80" s="128" t="s">
        <v>477</v>
      </c>
      <c r="AK80" s="137">
        <v>0</v>
      </c>
      <c r="AL80" s="133" t="s">
        <v>479</v>
      </c>
      <c r="AM80" s="133" t="s">
        <v>479</v>
      </c>
      <c r="AN80" s="133" t="s">
        <v>479</v>
      </c>
      <c r="AO80" s="133" t="s">
        <v>479</v>
      </c>
      <c r="AP80" s="133" t="s">
        <v>716</v>
      </c>
      <c r="AQ80" s="164">
        <v>1</v>
      </c>
      <c r="AR80" s="121" t="s">
        <v>479</v>
      </c>
      <c r="AS80" s="32" t="s">
        <v>479</v>
      </c>
      <c r="AT80" s="32" t="s">
        <v>479</v>
      </c>
      <c r="AU80" s="32" t="s">
        <v>479</v>
      </c>
      <c r="AV80" s="95"/>
      <c r="AW80" s="101" t="s">
        <v>479</v>
      </c>
      <c r="AX80" s="107" t="s">
        <v>479</v>
      </c>
      <c r="AY80" s="107" t="s">
        <v>479</v>
      </c>
      <c r="AZ80" s="107" t="s">
        <v>479</v>
      </c>
      <c r="BA80" s="95"/>
      <c r="BB80" s="95"/>
      <c r="BC80" s="95"/>
      <c r="BD80" s="95"/>
      <c r="BE80" s="95"/>
      <c r="BF80" s="95"/>
      <c r="BG80" s="95"/>
      <c r="BH80" s="95"/>
      <c r="BI80" s="95"/>
      <c r="BJ80" s="95"/>
      <c r="BK80" s="95"/>
      <c r="BL80" s="95"/>
      <c r="BM80" s="95"/>
      <c r="BN80" s="95"/>
      <c r="BO80" s="95"/>
      <c r="BP80" s="95"/>
      <c r="BQ80" s="95"/>
      <c r="BR80" s="95"/>
      <c r="BS80" s="95"/>
      <c r="BT80" s="95"/>
      <c r="BU80" s="95"/>
      <c r="BV80" s="95"/>
      <c r="BW80" s="95"/>
      <c r="BX80" s="95"/>
      <c r="BY80" s="95"/>
      <c r="BZ80" s="95"/>
      <c r="CA80" s="95"/>
      <c r="CB80" s="95"/>
      <c r="CC80" s="95"/>
    </row>
    <row r="81" spans="1:81" s="86" customFormat="1" hidden="1" x14ac:dyDescent="0.2">
      <c r="A81" s="95"/>
      <c r="B81" s="136" t="s">
        <v>312</v>
      </c>
      <c r="C81" s="133" t="s">
        <v>33</v>
      </c>
      <c r="D81" s="133" t="s">
        <v>134</v>
      </c>
      <c r="E81" s="133" t="s">
        <v>20</v>
      </c>
      <c r="F81" s="133" t="s">
        <v>290</v>
      </c>
      <c r="G81" s="133" t="s">
        <v>146</v>
      </c>
      <c r="H81" s="133" t="s">
        <v>221</v>
      </c>
      <c r="I81" s="133" t="s">
        <v>25</v>
      </c>
      <c r="J81" s="133" t="s">
        <v>83</v>
      </c>
      <c r="K81" s="133" t="s">
        <v>264</v>
      </c>
      <c r="L81" s="133" t="s">
        <v>257</v>
      </c>
      <c r="M81" s="133" t="s">
        <v>233</v>
      </c>
      <c r="N81" s="129">
        <v>67</v>
      </c>
      <c r="O81" s="133" t="s">
        <v>755</v>
      </c>
      <c r="P81" s="137">
        <v>2</v>
      </c>
      <c r="Q81" s="129">
        <f t="shared" si="6"/>
        <v>2</v>
      </c>
      <c r="R81" s="133" t="s">
        <v>45</v>
      </c>
      <c r="S81" s="133" t="s">
        <v>756</v>
      </c>
      <c r="T81" s="133" t="s">
        <v>719</v>
      </c>
      <c r="U81" s="135">
        <v>44562</v>
      </c>
      <c r="V81" s="133" t="s">
        <v>476</v>
      </c>
      <c r="W81" s="133" t="s">
        <v>281</v>
      </c>
      <c r="X81" s="134" t="s">
        <v>477</v>
      </c>
      <c r="Y81" s="137">
        <v>0</v>
      </c>
      <c r="Z81" s="83" t="s">
        <v>479</v>
      </c>
      <c r="AA81" s="133" t="s">
        <v>479</v>
      </c>
      <c r="AB81" s="83" t="s">
        <v>479</v>
      </c>
      <c r="AC81" s="129" t="s">
        <v>479</v>
      </c>
      <c r="AD81" s="133" t="s">
        <v>720</v>
      </c>
      <c r="AE81" s="137">
        <v>1</v>
      </c>
      <c r="AF81" s="133" t="s">
        <v>479</v>
      </c>
      <c r="AG81" s="133" t="s">
        <v>479</v>
      </c>
      <c r="AH81" s="133" t="s">
        <v>479</v>
      </c>
      <c r="AI81" s="133" t="s">
        <v>479</v>
      </c>
      <c r="AJ81" s="128" t="s">
        <v>477</v>
      </c>
      <c r="AK81" s="137">
        <v>0</v>
      </c>
      <c r="AL81" s="133" t="s">
        <v>479</v>
      </c>
      <c r="AM81" s="133" t="s">
        <v>479</v>
      </c>
      <c r="AN81" s="133" t="s">
        <v>479</v>
      </c>
      <c r="AO81" s="133" t="s">
        <v>479</v>
      </c>
      <c r="AP81" s="133" t="s">
        <v>720</v>
      </c>
      <c r="AQ81" s="164">
        <v>1</v>
      </c>
      <c r="AR81" s="121" t="s">
        <v>479</v>
      </c>
      <c r="AS81" s="32" t="s">
        <v>479</v>
      </c>
      <c r="AT81" s="32" t="s">
        <v>479</v>
      </c>
      <c r="AU81" s="32" t="s">
        <v>479</v>
      </c>
      <c r="AV81" s="95"/>
      <c r="AW81" s="101" t="s">
        <v>479</v>
      </c>
      <c r="AX81" s="107" t="s">
        <v>479</v>
      </c>
      <c r="AY81" s="107" t="s">
        <v>479</v>
      </c>
      <c r="AZ81" s="107" t="s">
        <v>479</v>
      </c>
      <c r="BA81" s="95"/>
      <c r="BB81" s="95"/>
      <c r="BC81" s="95"/>
      <c r="BD81" s="95"/>
      <c r="BE81" s="95"/>
      <c r="BF81" s="95"/>
      <c r="BG81" s="95"/>
      <c r="BH81" s="95"/>
      <c r="BI81" s="95"/>
      <c r="BJ81" s="95"/>
      <c r="BK81" s="95"/>
      <c r="BL81" s="95"/>
      <c r="BM81" s="95"/>
      <c r="BN81" s="95"/>
      <c r="BO81" s="95"/>
      <c r="BP81" s="95"/>
      <c r="BQ81" s="95"/>
      <c r="BR81" s="95"/>
      <c r="BS81" s="95"/>
      <c r="BT81" s="95"/>
      <c r="BU81" s="95"/>
      <c r="BV81" s="95"/>
      <c r="BW81" s="95"/>
      <c r="BX81" s="95"/>
      <c r="BY81" s="95"/>
      <c r="BZ81" s="95"/>
      <c r="CA81" s="95"/>
      <c r="CB81" s="95"/>
      <c r="CC81" s="95"/>
    </row>
    <row r="82" spans="1:81" s="86" customFormat="1" hidden="1" x14ac:dyDescent="0.2">
      <c r="A82" s="95"/>
      <c r="B82" s="136" t="s">
        <v>320</v>
      </c>
      <c r="C82" s="128" t="s">
        <v>48</v>
      </c>
      <c r="D82" s="133" t="s">
        <v>631</v>
      </c>
      <c r="E82" s="128" t="s">
        <v>507</v>
      </c>
      <c r="F82" s="133" t="s">
        <v>336</v>
      </c>
      <c r="G82" s="133" t="s">
        <v>93</v>
      </c>
      <c r="H82" s="133" t="s">
        <v>632</v>
      </c>
      <c r="I82" s="133" t="s">
        <v>40</v>
      </c>
      <c r="J82" s="133" t="s">
        <v>222</v>
      </c>
      <c r="K82" s="133" t="s">
        <v>403</v>
      </c>
      <c r="L82" s="133" t="s">
        <v>257</v>
      </c>
      <c r="M82" s="133" t="s">
        <v>225</v>
      </c>
      <c r="N82" s="129">
        <v>68</v>
      </c>
      <c r="O82" s="133" t="s">
        <v>757</v>
      </c>
      <c r="P82" s="137">
        <v>2</v>
      </c>
      <c r="Q82" s="129">
        <f t="shared" si="6"/>
        <v>2</v>
      </c>
      <c r="R82" s="133" t="s">
        <v>45</v>
      </c>
      <c r="S82" s="133" t="s">
        <v>758</v>
      </c>
      <c r="T82" s="133" t="s">
        <v>635</v>
      </c>
      <c r="U82" s="135">
        <v>44562</v>
      </c>
      <c r="V82" s="133" t="s">
        <v>476</v>
      </c>
      <c r="W82" s="133" t="s">
        <v>329</v>
      </c>
      <c r="X82" s="134" t="s">
        <v>477</v>
      </c>
      <c r="Y82" s="137">
        <v>0</v>
      </c>
      <c r="Z82" s="83" t="s">
        <v>479</v>
      </c>
      <c r="AA82" s="133" t="s">
        <v>479</v>
      </c>
      <c r="AB82" s="83" t="s">
        <v>479</v>
      </c>
      <c r="AC82" s="129" t="s">
        <v>479</v>
      </c>
      <c r="AD82" s="133" t="s">
        <v>716</v>
      </c>
      <c r="AE82" s="137">
        <v>1</v>
      </c>
      <c r="AF82" s="133" t="s">
        <v>479</v>
      </c>
      <c r="AG82" s="133" t="s">
        <v>479</v>
      </c>
      <c r="AH82" s="133" t="s">
        <v>479</v>
      </c>
      <c r="AI82" s="133" t="s">
        <v>479</v>
      </c>
      <c r="AJ82" s="128" t="s">
        <v>477</v>
      </c>
      <c r="AK82" s="137">
        <v>0</v>
      </c>
      <c r="AL82" s="133" t="s">
        <v>479</v>
      </c>
      <c r="AM82" s="133" t="s">
        <v>479</v>
      </c>
      <c r="AN82" s="133" t="s">
        <v>479</v>
      </c>
      <c r="AO82" s="133" t="s">
        <v>479</v>
      </c>
      <c r="AP82" s="133" t="s">
        <v>716</v>
      </c>
      <c r="AQ82" s="164">
        <v>1</v>
      </c>
      <c r="AR82" s="121" t="s">
        <v>479</v>
      </c>
      <c r="AS82" s="32" t="s">
        <v>479</v>
      </c>
      <c r="AT82" s="32" t="s">
        <v>479</v>
      </c>
      <c r="AU82" s="32" t="s">
        <v>479</v>
      </c>
      <c r="AV82" s="95"/>
      <c r="AW82" s="101" t="s">
        <v>479</v>
      </c>
      <c r="AX82" s="107" t="s">
        <v>479</v>
      </c>
      <c r="AY82" s="107" t="s">
        <v>479</v>
      </c>
      <c r="AZ82" s="107" t="s">
        <v>479</v>
      </c>
      <c r="BA82" s="95"/>
      <c r="BB82" s="95"/>
      <c r="BC82" s="95"/>
      <c r="BD82" s="95"/>
      <c r="BE82" s="95"/>
      <c r="BF82" s="95"/>
      <c r="BG82" s="95"/>
      <c r="BH82" s="95"/>
      <c r="BI82" s="95"/>
      <c r="BJ82" s="95"/>
      <c r="BK82" s="95"/>
      <c r="BL82" s="95"/>
      <c r="BM82" s="95"/>
      <c r="BN82" s="95"/>
      <c r="BO82" s="95"/>
      <c r="BP82" s="95"/>
      <c r="BQ82" s="95"/>
      <c r="BR82" s="95"/>
      <c r="BS82" s="95"/>
      <c r="BT82" s="95"/>
      <c r="BU82" s="95"/>
      <c r="BV82" s="95"/>
      <c r="BW82" s="95"/>
      <c r="BX82" s="95"/>
      <c r="BY82" s="95"/>
      <c r="BZ82" s="95"/>
      <c r="CA82" s="95"/>
      <c r="CB82" s="95"/>
      <c r="CC82" s="95"/>
    </row>
    <row r="83" spans="1:81" s="86" customFormat="1" hidden="1" x14ac:dyDescent="0.2">
      <c r="A83" s="95"/>
      <c r="B83" s="136" t="s">
        <v>312</v>
      </c>
      <c r="C83" s="133" t="s">
        <v>33</v>
      </c>
      <c r="D83" s="133" t="s">
        <v>134</v>
      </c>
      <c r="E83" s="133" t="s">
        <v>20</v>
      </c>
      <c r="F83" s="133" t="s">
        <v>290</v>
      </c>
      <c r="G83" s="133" t="s">
        <v>146</v>
      </c>
      <c r="H83" s="133" t="s">
        <v>221</v>
      </c>
      <c r="I83" s="133" t="s">
        <v>25</v>
      </c>
      <c r="J83" s="133" t="s">
        <v>83</v>
      </c>
      <c r="K83" s="133" t="s">
        <v>264</v>
      </c>
      <c r="L83" s="133" t="s">
        <v>257</v>
      </c>
      <c r="M83" s="133" t="s">
        <v>233</v>
      </c>
      <c r="N83" s="129">
        <v>69</v>
      </c>
      <c r="O83" s="133" t="s">
        <v>759</v>
      </c>
      <c r="P83" s="137">
        <v>2</v>
      </c>
      <c r="Q83" s="129">
        <f t="shared" si="6"/>
        <v>2</v>
      </c>
      <c r="R83" s="133" t="s">
        <v>45</v>
      </c>
      <c r="S83" s="133" t="s">
        <v>760</v>
      </c>
      <c r="T83" s="133" t="s">
        <v>719</v>
      </c>
      <c r="U83" s="135">
        <v>44562</v>
      </c>
      <c r="V83" s="133" t="s">
        <v>476</v>
      </c>
      <c r="W83" s="133" t="s">
        <v>329</v>
      </c>
      <c r="X83" s="134" t="s">
        <v>477</v>
      </c>
      <c r="Y83" s="137">
        <v>0</v>
      </c>
      <c r="Z83" s="83" t="s">
        <v>479</v>
      </c>
      <c r="AA83" s="133" t="s">
        <v>479</v>
      </c>
      <c r="AB83" s="83" t="s">
        <v>479</v>
      </c>
      <c r="AC83" s="129" t="s">
        <v>479</v>
      </c>
      <c r="AD83" s="133" t="s">
        <v>720</v>
      </c>
      <c r="AE83" s="137">
        <v>1</v>
      </c>
      <c r="AF83" s="133" t="s">
        <v>479</v>
      </c>
      <c r="AG83" s="133" t="s">
        <v>479</v>
      </c>
      <c r="AH83" s="133" t="s">
        <v>479</v>
      </c>
      <c r="AI83" s="133" t="s">
        <v>479</v>
      </c>
      <c r="AJ83" s="128" t="s">
        <v>477</v>
      </c>
      <c r="AK83" s="137">
        <v>0</v>
      </c>
      <c r="AL83" s="133" t="s">
        <v>479</v>
      </c>
      <c r="AM83" s="133" t="s">
        <v>479</v>
      </c>
      <c r="AN83" s="133" t="s">
        <v>479</v>
      </c>
      <c r="AO83" s="133" t="s">
        <v>479</v>
      </c>
      <c r="AP83" s="133" t="s">
        <v>720</v>
      </c>
      <c r="AQ83" s="164">
        <v>1</v>
      </c>
      <c r="AR83" s="121" t="s">
        <v>479</v>
      </c>
      <c r="AS83" s="32" t="s">
        <v>479</v>
      </c>
      <c r="AT83" s="32" t="s">
        <v>479</v>
      </c>
      <c r="AU83" s="32" t="s">
        <v>479</v>
      </c>
      <c r="AV83" s="95"/>
      <c r="AW83" s="101" t="s">
        <v>479</v>
      </c>
      <c r="AX83" s="107" t="s">
        <v>479</v>
      </c>
      <c r="AY83" s="107" t="s">
        <v>479</v>
      </c>
      <c r="AZ83" s="107" t="s">
        <v>479</v>
      </c>
      <c r="BA83" s="95"/>
      <c r="BB83" s="95"/>
      <c r="BC83" s="95"/>
      <c r="BD83" s="95"/>
      <c r="BE83" s="95"/>
      <c r="BF83" s="95"/>
      <c r="BG83" s="95"/>
      <c r="BH83" s="95"/>
      <c r="BI83" s="95"/>
      <c r="BJ83" s="95"/>
      <c r="BK83" s="95"/>
      <c r="BL83" s="95"/>
      <c r="BM83" s="95"/>
      <c r="BN83" s="95"/>
      <c r="BO83" s="95"/>
      <c r="BP83" s="95"/>
      <c r="BQ83" s="95"/>
      <c r="BR83" s="95"/>
      <c r="BS83" s="95"/>
      <c r="BT83" s="95"/>
      <c r="BU83" s="95"/>
      <c r="BV83" s="95"/>
      <c r="BW83" s="95"/>
      <c r="BX83" s="95"/>
      <c r="BY83" s="95"/>
      <c r="BZ83" s="95"/>
      <c r="CA83" s="95"/>
      <c r="CB83" s="95"/>
      <c r="CC83" s="95"/>
    </row>
    <row r="84" spans="1:81" s="86" customFormat="1" hidden="1" x14ac:dyDescent="0.2">
      <c r="A84" s="95"/>
      <c r="B84" s="136" t="s">
        <v>320</v>
      </c>
      <c r="C84" s="128" t="s">
        <v>48</v>
      </c>
      <c r="D84" s="133" t="s">
        <v>631</v>
      </c>
      <c r="E84" s="128" t="s">
        <v>507</v>
      </c>
      <c r="F84" s="133" t="s">
        <v>336</v>
      </c>
      <c r="G84" s="133" t="s">
        <v>93</v>
      </c>
      <c r="H84" s="133" t="s">
        <v>632</v>
      </c>
      <c r="I84" s="133" t="s">
        <v>40</v>
      </c>
      <c r="J84" s="133" t="s">
        <v>222</v>
      </c>
      <c r="K84" s="133" t="s">
        <v>403</v>
      </c>
      <c r="L84" s="133" t="s">
        <v>257</v>
      </c>
      <c r="M84" s="133" t="s">
        <v>225</v>
      </c>
      <c r="N84" s="129">
        <v>70</v>
      </c>
      <c r="O84" s="133" t="s">
        <v>761</v>
      </c>
      <c r="P84" s="137">
        <v>2</v>
      </c>
      <c r="Q84" s="129">
        <f t="shared" si="6"/>
        <v>2</v>
      </c>
      <c r="R84" s="133" t="s">
        <v>45</v>
      </c>
      <c r="S84" s="133" t="s">
        <v>762</v>
      </c>
      <c r="T84" s="133" t="s">
        <v>635</v>
      </c>
      <c r="U84" s="135">
        <v>44562</v>
      </c>
      <c r="V84" s="133" t="s">
        <v>476</v>
      </c>
      <c r="W84" s="133" t="s">
        <v>296</v>
      </c>
      <c r="X84" s="134" t="s">
        <v>477</v>
      </c>
      <c r="Y84" s="137">
        <v>0</v>
      </c>
      <c r="Z84" s="83" t="s">
        <v>479</v>
      </c>
      <c r="AA84" s="133" t="s">
        <v>479</v>
      </c>
      <c r="AB84" s="83" t="s">
        <v>479</v>
      </c>
      <c r="AC84" s="129" t="s">
        <v>479</v>
      </c>
      <c r="AD84" s="133" t="s">
        <v>716</v>
      </c>
      <c r="AE84" s="137">
        <v>1</v>
      </c>
      <c r="AF84" s="133" t="s">
        <v>479</v>
      </c>
      <c r="AG84" s="133" t="s">
        <v>479</v>
      </c>
      <c r="AH84" s="133" t="s">
        <v>479</v>
      </c>
      <c r="AI84" s="133" t="s">
        <v>479</v>
      </c>
      <c r="AJ84" s="128" t="s">
        <v>477</v>
      </c>
      <c r="AK84" s="137">
        <v>0</v>
      </c>
      <c r="AL84" s="133" t="s">
        <v>479</v>
      </c>
      <c r="AM84" s="133" t="s">
        <v>479</v>
      </c>
      <c r="AN84" s="133" t="s">
        <v>479</v>
      </c>
      <c r="AO84" s="133" t="s">
        <v>479</v>
      </c>
      <c r="AP84" s="133" t="s">
        <v>716</v>
      </c>
      <c r="AQ84" s="164">
        <v>1</v>
      </c>
      <c r="AR84" s="121" t="s">
        <v>479</v>
      </c>
      <c r="AS84" s="32" t="s">
        <v>479</v>
      </c>
      <c r="AT84" s="32" t="s">
        <v>479</v>
      </c>
      <c r="AU84" s="32" t="s">
        <v>479</v>
      </c>
      <c r="AV84" s="95"/>
      <c r="AW84" s="101" t="s">
        <v>479</v>
      </c>
      <c r="AX84" s="107" t="s">
        <v>479</v>
      </c>
      <c r="AY84" s="107" t="s">
        <v>479</v>
      </c>
      <c r="AZ84" s="107" t="s">
        <v>479</v>
      </c>
      <c r="BA84" s="95"/>
      <c r="BB84" s="95"/>
      <c r="BC84" s="95"/>
      <c r="BD84" s="95"/>
      <c r="BE84" s="95"/>
      <c r="BF84" s="95"/>
      <c r="BG84" s="95"/>
      <c r="BH84" s="95"/>
      <c r="BI84" s="95"/>
      <c r="BJ84" s="95"/>
      <c r="BK84" s="95"/>
      <c r="BL84" s="95"/>
      <c r="BM84" s="95"/>
      <c r="BN84" s="95"/>
      <c r="BO84" s="95"/>
      <c r="BP84" s="95"/>
      <c r="BQ84" s="95"/>
      <c r="BR84" s="95"/>
      <c r="BS84" s="95"/>
      <c r="BT84" s="95"/>
      <c r="BU84" s="95"/>
      <c r="BV84" s="95"/>
      <c r="BW84" s="95"/>
      <c r="BX84" s="95"/>
      <c r="BY84" s="95"/>
      <c r="BZ84" s="95"/>
      <c r="CA84" s="95"/>
      <c r="CB84" s="95"/>
      <c r="CC84" s="95"/>
    </row>
    <row r="85" spans="1:81" s="86" customFormat="1" hidden="1" x14ac:dyDescent="0.2">
      <c r="A85" s="95"/>
      <c r="B85" s="136" t="s">
        <v>312</v>
      </c>
      <c r="C85" s="133" t="s">
        <v>33</v>
      </c>
      <c r="D85" s="133" t="s">
        <v>134</v>
      </c>
      <c r="E85" s="133" t="s">
        <v>20</v>
      </c>
      <c r="F85" s="133" t="s">
        <v>290</v>
      </c>
      <c r="G85" s="133" t="s">
        <v>146</v>
      </c>
      <c r="H85" s="133" t="s">
        <v>221</v>
      </c>
      <c r="I85" s="133" t="s">
        <v>25</v>
      </c>
      <c r="J85" s="133" t="s">
        <v>83</v>
      </c>
      <c r="K85" s="133" t="s">
        <v>264</v>
      </c>
      <c r="L85" s="133" t="s">
        <v>257</v>
      </c>
      <c r="M85" s="133" t="s">
        <v>233</v>
      </c>
      <c r="N85" s="129">
        <v>71</v>
      </c>
      <c r="O85" s="133" t="s">
        <v>763</v>
      </c>
      <c r="P85" s="137">
        <v>2</v>
      </c>
      <c r="Q85" s="129">
        <f t="shared" si="6"/>
        <v>2</v>
      </c>
      <c r="R85" s="133" t="s">
        <v>45</v>
      </c>
      <c r="S85" s="133" t="s">
        <v>764</v>
      </c>
      <c r="T85" s="133" t="s">
        <v>719</v>
      </c>
      <c r="U85" s="135">
        <v>44562</v>
      </c>
      <c r="V85" s="133" t="s">
        <v>476</v>
      </c>
      <c r="W85" s="133" t="s">
        <v>296</v>
      </c>
      <c r="X85" s="134" t="s">
        <v>477</v>
      </c>
      <c r="Y85" s="137">
        <v>0</v>
      </c>
      <c r="Z85" s="83" t="s">
        <v>479</v>
      </c>
      <c r="AA85" s="133" t="s">
        <v>479</v>
      </c>
      <c r="AB85" s="83" t="s">
        <v>479</v>
      </c>
      <c r="AC85" s="129" t="s">
        <v>479</v>
      </c>
      <c r="AD85" s="133" t="s">
        <v>720</v>
      </c>
      <c r="AE85" s="137">
        <v>1</v>
      </c>
      <c r="AF85" s="133" t="s">
        <v>479</v>
      </c>
      <c r="AG85" s="133" t="s">
        <v>479</v>
      </c>
      <c r="AH85" s="133" t="s">
        <v>479</v>
      </c>
      <c r="AI85" s="133" t="s">
        <v>479</v>
      </c>
      <c r="AJ85" s="128" t="s">
        <v>477</v>
      </c>
      <c r="AK85" s="137">
        <v>0</v>
      </c>
      <c r="AL85" s="133" t="s">
        <v>479</v>
      </c>
      <c r="AM85" s="133" t="s">
        <v>479</v>
      </c>
      <c r="AN85" s="133" t="s">
        <v>479</v>
      </c>
      <c r="AO85" s="133" t="s">
        <v>479</v>
      </c>
      <c r="AP85" s="133" t="s">
        <v>720</v>
      </c>
      <c r="AQ85" s="164">
        <v>1</v>
      </c>
      <c r="AR85" s="121" t="s">
        <v>479</v>
      </c>
      <c r="AS85" s="32" t="s">
        <v>479</v>
      </c>
      <c r="AT85" s="32" t="s">
        <v>479</v>
      </c>
      <c r="AU85" s="32" t="s">
        <v>479</v>
      </c>
      <c r="AV85" s="95"/>
      <c r="AW85" s="101" t="s">
        <v>479</v>
      </c>
      <c r="AX85" s="107" t="s">
        <v>479</v>
      </c>
      <c r="AY85" s="107" t="s">
        <v>479</v>
      </c>
      <c r="AZ85" s="107" t="s">
        <v>479</v>
      </c>
      <c r="BA85" s="95"/>
      <c r="BB85" s="95"/>
      <c r="BC85" s="95"/>
      <c r="BD85" s="95"/>
      <c r="BE85" s="95"/>
      <c r="BF85" s="95"/>
      <c r="BG85" s="95"/>
      <c r="BH85" s="95"/>
      <c r="BI85" s="95"/>
      <c r="BJ85" s="95"/>
      <c r="BK85" s="95"/>
      <c r="BL85" s="95"/>
      <c r="BM85" s="95"/>
      <c r="BN85" s="95"/>
      <c r="BO85" s="95"/>
      <c r="BP85" s="95"/>
      <c r="BQ85" s="95"/>
      <c r="BR85" s="95"/>
      <c r="BS85" s="95"/>
      <c r="BT85" s="95"/>
      <c r="BU85" s="95"/>
      <c r="BV85" s="95"/>
      <c r="BW85" s="95"/>
      <c r="BX85" s="95"/>
      <c r="BY85" s="95"/>
      <c r="BZ85" s="95"/>
      <c r="CA85" s="95"/>
      <c r="CB85" s="95"/>
      <c r="CC85" s="95"/>
    </row>
    <row r="86" spans="1:81" s="95" customFormat="1" hidden="1" x14ac:dyDescent="0.2">
      <c r="B86" s="136" t="s">
        <v>320</v>
      </c>
      <c r="C86" s="128" t="s">
        <v>48</v>
      </c>
      <c r="D86" s="133" t="s">
        <v>631</v>
      </c>
      <c r="E86" s="128" t="s">
        <v>507</v>
      </c>
      <c r="F86" s="133" t="s">
        <v>336</v>
      </c>
      <c r="G86" s="133" t="s">
        <v>93</v>
      </c>
      <c r="H86" s="133" t="s">
        <v>632</v>
      </c>
      <c r="I86" s="133" t="s">
        <v>40</v>
      </c>
      <c r="J86" s="133" t="s">
        <v>222</v>
      </c>
      <c r="K86" s="133" t="s">
        <v>403</v>
      </c>
      <c r="L86" s="133" t="s">
        <v>257</v>
      </c>
      <c r="M86" s="133" t="s">
        <v>225</v>
      </c>
      <c r="N86" s="129">
        <v>72</v>
      </c>
      <c r="O86" s="133" t="s">
        <v>765</v>
      </c>
      <c r="P86" s="137">
        <v>2</v>
      </c>
      <c r="Q86" s="129">
        <f t="shared" si="6"/>
        <v>2</v>
      </c>
      <c r="R86" s="133" t="s">
        <v>45</v>
      </c>
      <c r="S86" s="133" t="s">
        <v>766</v>
      </c>
      <c r="T86" s="133" t="s">
        <v>635</v>
      </c>
      <c r="U86" s="135">
        <v>44562</v>
      </c>
      <c r="V86" s="133" t="s">
        <v>476</v>
      </c>
      <c r="W86" s="133" t="s">
        <v>300</v>
      </c>
      <c r="X86" s="134" t="s">
        <v>477</v>
      </c>
      <c r="Y86" s="137">
        <v>0</v>
      </c>
      <c r="Z86" s="83" t="s">
        <v>479</v>
      </c>
      <c r="AA86" s="133" t="s">
        <v>479</v>
      </c>
      <c r="AB86" s="83" t="s">
        <v>479</v>
      </c>
      <c r="AC86" s="129" t="s">
        <v>479</v>
      </c>
      <c r="AD86" s="133" t="s">
        <v>716</v>
      </c>
      <c r="AE86" s="137">
        <v>1</v>
      </c>
      <c r="AF86" s="133" t="s">
        <v>479</v>
      </c>
      <c r="AG86" s="133" t="s">
        <v>479</v>
      </c>
      <c r="AH86" s="133" t="s">
        <v>479</v>
      </c>
      <c r="AI86" s="133" t="s">
        <v>479</v>
      </c>
      <c r="AJ86" s="128" t="s">
        <v>477</v>
      </c>
      <c r="AK86" s="137">
        <v>0</v>
      </c>
      <c r="AL86" s="133" t="s">
        <v>479</v>
      </c>
      <c r="AM86" s="133" t="s">
        <v>479</v>
      </c>
      <c r="AN86" s="133" t="s">
        <v>479</v>
      </c>
      <c r="AO86" s="133" t="s">
        <v>479</v>
      </c>
      <c r="AP86" s="133" t="s">
        <v>716</v>
      </c>
      <c r="AQ86" s="164">
        <v>1</v>
      </c>
      <c r="AR86" s="121" t="s">
        <v>479</v>
      </c>
      <c r="AS86" s="32" t="s">
        <v>479</v>
      </c>
      <c r="AT86" s="32" t="s">
        <v>479</v>
      </c>
      <c r="AU86" s="32" t="s">
        <v>479</v>
      </c>
      <c r="AW86" s="101" t="s">
        <v>479</v>
      </c>
      <c r="AX86" s="101" t="s">
        <v>479</v>
      </c>
      <c r="AY86" s="101" t="s">
        <v>479</v>
      </c>
      <c r="AZ86" s="101" t="s">
        <v>479</v>
      </c>
    </row>
    <row r="87" spans="1:81" s="95" customFormat="1" hidden="1" x14ac:dyDescent="0.2">
      <c r="B87" s="136" t="s">
        <v>312</v>
      </c>
      <c r="C87" s="133" t="s">
        <v>33</v>
      </c>
      <c r="D87" s="133" t="s">
        <v>134</v>
      </c>
      <c r="E87" s="133" t="s">
        <v>20</v>
      </c>
      <c r="F87" s="133" t="s">
        <v>290</v>
      </c>
      <c r="G87" s="133" t="s">
        <v>146</v>
      </c>
      <c r="H87" s="133" t="s">
        <v>221</v>
      </c>
      <c r="I87" s="133" t="s">
        <v>25</v>
      </c>
      <c r="J87" s="133" t="s">
        <v>83</v>
      </c>
      <c r="K87" s="133" t="s">
        <v>264</v>
      </c>
      <c r="L87" s="133" t="s">
        <v>257</v>
      </c>
      <c r="M87" s="133" t="s">
        <v>233</v>
      </c>
      <c r="N87" s="129">
        <v>73</v>
      </c>
      <c r="O87" s="133" t="s">
        <v>767</v>
      </c>
      <c r="P87" s="137">
        <v>2</v>
      </c>
      <c r="Q87" s="129">
        <f t="shared" si="6"/>
        <v>2</v>
      </c>
      <c r="R87" s="133" t="s">
        <v>45</v>
      </c>
      <c r="S87" s="133" t="s">
        <v>768</v>
      </c>
      <c r="T87" s="133" t="s">
        <v>719</v>
      </c>
      <c r="U87" s="135">
        <v>44562</v>
      </c>
      <c r="V87" s="133" t="s">
        <v>476</v>
      </c>
      <c r="W87" s="133" t="s">
        <v>300</v>
      </c>
      <c r="X87" s="134" t="s">
        <v>477</v>
      </c>
      <c r="Y87" s="137">
        <v>0</v>
      </c>
      <c r="Z87" s="83" t="s">
        <v>479</v>
      </c>
      <c r="AA87" s="133" t="s">
        <v>479</v>
      </c>
      <c r="AB87" s="83" t="s">
        <v>479</v>
      </c>
      <c r="AC87" s="129" t="s">
        <v>479</v>
      </c>
      <c r="AD87" s="133" t="s">
        <v>720</v>
      </c>
      <c r="AE87" s="137">
        <v>1</v>
      </c>
      <c r="AF87" s="133" t="s">
        <v>479</v>
      </c>
      <c r="AG87" s="133" t="s">
        <v>479</v>
      </c>
      <c r="AH87" s="133" t="s">
        <v>479</v>
      </c>
      <c r="AI87" s="133" t="s">
        <v>479</v>
      </c>
      <c r="AJ87" s="128" t="s">
        <v>477</v>
      </c>
      <c r="AK87" s="137">
        <v>0</v>
      </c>
      <c r="AL87" s="133" t="s">
        <v>479</v>
      </c>
      <c r="AM87" s="133" t="s">
        <v>479</v>
      </c>
      <c r="AN87" s="133" t="s">
        <v>479</v>
      </c>
      <c r="AO87" s="133" t="s">
        <v>479</v>
      </c>
      <c r="AP87" s="133" t="s">
        <v>720</v>
      </c>
      <c r="AQ87" s="164">
        <v>1</v>
      </c>
      <c r="AR87" s="121" t="s">
        <v>479</v>
      </c>
      <c r="AS87" s="32" t="s">
        <v>479</v>
      </c>
      <c r="AT87" s="32" t="s">
        <v>479</v>
      </c>
      <c r="AU87" s="32" t="s">
        <v>479</v>
      </c>
      <c r="AW87" s="101" t="s">
        <v>479</v>
      </c>
      <c r="AX87" s="101" t="s">
        <v>479</v>
      </c>
      <c r="AY87" s="101" t="s">
        <v>479</v>
      </c>
      <c r="AZ87" s="101" t="s">
        <v>479</v>
      </c>
    </row>
    <row r="88" spans="1:81" s="95" customFormat="1" hidden="1" x14ac:dyDescent="0.2">
      <c r="B88" s="136" t="s">
        <v>320</v>
      </c>
      <c r="C88" s="128" t="s">
        <v>48</v>
      </c>
      <c r="D88" s="133" t="s">
        <v>631</v>
      </c>
      <c r="E88" s="128" t="s">
        <v>507</v>
      </c>
      <c r="F88" s="133" t="s">
        <v>336</v>
      </c>
      <c r="G88" s="133" t="s">
        <v>93</v>
      </c>
      <c r="H88" s="133" t="s">
        <v>632</v>
      </c>
      <c r="I88" s="133" t="s">
        <v>40</v>
      </c>
      <c r="J88" s="133" t="s">
        <v>222</v>
      </c>
      <c r="K88" s="133" t="s">
        <v>403</v>
      </c>
      <c r="L88" s="133" t="s">
        <v>257</v>
      </c>
      <c r="M88" s="133" t="s">
        <v>225</v>
      </c>
      <c r="N88" s="129">
        <v>74</v>
      </c>
      <c r="O88" s="133" t="s">
        <v>769</v>
      </c>
      <c r="P88" s="137">
        <v>2</v>
      </c>
      <c r="Q88" s="129">
        <f t="shared" si="6"/>
        <v>2</v>
      </c>
      <c r="R88" s="133" t="s">
        <v>45</v>
      </c>
      <c r="S88" s="133" t="s">
        <v>770</v>
      </c>
      <c r="T88" s="133" t="s">
        <v>635</v>
      </c>
      <c r="U88" s="135">
        <v>44562</v>
      </c>
      <c r="V88" s="133" t="s">
        <v>476</v>
      </c>
      <c r="W88" s="133" t="s">
        <v>335</v>
      </c>
      <c r="X88" s="134" t="s">
        <v>477</v>
      </c>
      <c r="Y88" s="137">
        <v>0</v>
      </c>
      <c r="Z88" s="83" t="s">
        <v>479</v>
      </c>
      <c r="AA88" s="133" t="s">
        <v>479</v>
      </c>
      <c r="AB88" s="83" t="s">
        <v>479</v>
      </c>
      <c r="AC88" s="129" t="s">
        <v>479</v>
      </c>
      <c r="AD88" s="133" t="s">
        <v>716</v>
      </c>
      <c r="AE88" s="137">
        <v>1</v>
      </c>
      <c r="AF88" s="133" t="s">
        <v>479</v>
      </c>
      <c r="AG88" s="133" t="s">
        <v>479</v>
      </c>
      <c r="AH88" s="133" t="s">
        <v>479</v>
      </c>
      <c r="AI88" s="133" t="s">
        <v>479</v>
      </c>
      <c r="AJ88" s="128" t="s">
        <v>477</v>
      </c>
      <c r="AK88" s="137">
        <v>0</v>
      </c>
      <c r="AL88" s="133" t="s">
        <v>479</v>
      </c>
      <c r="AM88" s="133" t="s">
        <v>479</v>
      </c>
      <c r="AN88" s="133" t="s">
        <v>479</v>
      </c>
      <c r="AO88" s="133" t="s">
        <v>479</v>
      </c>
      <c r="AP88" s="133" t="s">
        <v>716</v>
      </c>
      <c r="AQ88" s="164">
        <v>1</v>
      </c>
      <c r="AR88" s="121" t="s">
        <v>479</v>
      </c>
      <c r="AS88" s="32" t="s">
        <v>479</v>
      </c>
      <c r="AT88" s="32" t="s">
        <v>479</v>
      </c>
      <c r="AU88" s="32" t="s">
        <v>479</v>
      </c>
      <c r="AW88" s="101" t="s">
        <v>479</v>
      </c>
      <c r="AX88" s="101" t="s">
        <v>479</v>
      </c>
      <c r="AY88" s="101" t="s">
        <v>479</v>
      </c>
      <c r="AZ88" s="101" t="s">
        <v>479</v>
      </c>
    </row>
    <row r="89" spans="1:81" s="95" customFormat="1" hidden="1" x14ac:dyDescent="0.2">
      <c r="B89" s="136" t="s">
        <v>312</v>
      </c>
      <c r="C89" s="133" t="s">
        <v>33</v>
      </c>
      <c r="D89" s="133" t="s">
        <v>134</v>
      </c>
      <c r="E89" s="133" t="s">
        <v>20</v>
      </c>
      <c r="F89" s="133" t="s">
        <v>290</v>
      </c>
      <c r="G89" s="133" t="s">
        <v>146</v>
      </c>
      <c r="H89" s="133" t="s">
        <v>221</v>
      </c>
      <c r="I89" s="133" t="s">
        <v>25</v>
      </c>
      <c r="J89" s="133" t="s">
        <v>83</v>
      </c>
      <c r="K89" s="133" t="s">
        <v>264</v>
      </c>
      <c r="L89" s="133" t="s">
        <v>257</v>
      </c>
      <c r="M89" s="133" t="s">
        <v>233</v>
      </c>
      <c r="N89" s="129">
        <v>75</v>
      </c>
      <c r="O89" s="133" t="s">
        <v>771</v>
      </c>
      <c r="P89" s="137">
        <v>2</v>
      </c>
      <c r="Q89" s="129">
        <f t="shared" si="6"/>
        <v>2</v>
      </c>
      <c r="R89" s="133" t="s">
        <v>45</v>
      </c>
      <c r="S89" s="133" t="s">
        <v>772</v>
      </c>
      <c r="T89" s="133" t="s">
        <v>719</v>
      </c>
      <c r="U89" s="135">
        <v>44562</v>
      </c>
      <c r="V89" s="133" t="s">
        <v>476</v>
      </c>
      <c r="W89" s="133" t="s">
        <v>335</v>
      </c>
      <c r="X89" s="134" t="s">
        <v>477</v>
      </c>
      <c r="Y89" s="137">
        <v>0</v>
      </c>
      <c r="Z89" s="83" t="s">
        <v>479</v>
      </c>
      <c r="AA89" s="133" t="s">
        <v>479</v>
      </c>
      <c r="AB89" s="83" t="s">
        <v>479</v>
      </c>
      <c r="AC89" s="129" t="s">
        <v>479</v>
      </c>
      <c r="AD89" s="133" t="s">
        <v>720</v>
      </c>
      <c r="AE89" s="137">
        <v>1</v>
      </c>
      <c r="AF89" s="133" t="s">
        <v>479</v>
      </c>
      <c r="AG89" s="133" t="s">
        <v>479</v>
      </c>
      <c r="AH89" s="133" t="s">
        <v>479</v>
      </c>
      <c r="AI89" s="133" t="s">
        <v>479</v>
      </c>
      <c r="AJ89" s="128" t="s">
        <v>477</v>
      </c>
      <c r="AK89" s="137">
        <v>0</v>
      </c>
      <c r="AL89" s="133" t="s">
        <v>479</v>
      </c>
      <c r="AM89" s="133" t="s">
        <v>479</v>
      </c>
      <c r="AN89" s="133" t="s">
        <v>479</v>
      </c>
      <c r="AO89" s="133" t="s">
        <v>479</v>
      </c>
      <c r="AP89" s="133" t="s">
        <v>720</v>
      </c>
      <c r="AQ89" s="164">
        <v>1</v>
      </c>
      <c r="AR89" s="121" t="s">
        <v>479</v>
      </c>
      <c r="AS89" s="32" t="s">
        <v>479</v>
      </c>
      <c r="AT89" s="32" t="s">
        <v>479</v>
      </c>
      <c r="AU89" s="32" t="s">
        <v>479</v>
      </c>
      <c r="AW89" s="101" t="s">
        <v>479</v>
      </c>
      <c r="AX89" s="101" t="s">
        <v>479</v>
      </c>
      <c r="AY89" s="101" t="s">
        <v>479</v>
      </c>
      <c r="AZ89" s="101" t="s">
        <v>479</v>
      </c>
    </row>
    <row r="90" spans="1:81" s="99" customFormat="1" hidden="1" x14ac:dyDescent="0.2">
      <c r="A90" s="95"/>
      <c r="B90" s="136" t="s">
        <v>320</v>
      </c>
      <c r="C90" s="128" t="s">
        <v>48</v>
      </c>
      <c r="D90" s="133" t="s">
        <v>631</v>
      </c>
      <c r="E90" s="128" t="s">
        <v>507</v>
      </c>
      <c r="F90" s="133" t="s">
        <v>336</v>
      </c>
      <c r="G90" s="133" t="s">
        <v>93</v>
      </c>
      <c r="H90" s="133" t="s">
        <v>632</v>
      </c>
      <c r="I90" s="133" t="s">
        <v>40</v>
      </c>
      <c r="J90" s="133" t="s">
        <v>222</v>
      </c>
      <c r="K90" s="133" t="s">
        <v>403</v>
      </c>
      <c r="L90" s="133" t="s">
        <v>257</v>
      </c>
      <c r="M90" s="133" t="s">
        <v>225</v>
      </c>
      <c r="N90" s="129">
        <v>76</v>
      </c>
      <c r="O90" s="133" t="s">
        <v>773</v>
      </c>
      <c r="P90" s="137">
        <v>2</v>
      </c>
      <c r="Q90" s="129">
        <f t="shared" si="6"/>
        <v>2</v>
      </c>
      <c r="R90" s="133" t="s">
        <v>45</v>
      </c>
      <c r="S90" s="133" t="s">
        <v>774</v>
      </c>
      <c r="T90" s="133" t="s">
        <v>635</v>
      </c>
      <c r="U90" s="135">
        <v>44562</v>
      </c>
      <c r="V90" s="133" t="s">
        <v>476</v>
      </c>
      <c r="W90" s="133" t="s">
        <v>304</v>
      </c>
      <c r="X90" s="134" t="s">
        <v>477</v>
      </c>
      <c r="Y90" s="137">
        <v>0</v>
      </c>
      <c r="Z90" s="83" t="s">
        <v>479</v>
      </c>
      <c r="AA90" s="133" t="s">
        <v>479</v>
      </c>
      <c r="AB90" s="83" t="s">
        <v>479</v>
      </c>
      <c r="AC90" s="129" t="s">
        <v>479</v>
      </c>
      <c r="AD90" s="133" t="s">
        <v>716</v>
      </c>
      <c r="AE90" s="137">
        <v>1</v>
      </c>
      <c r="AF90" s="133" t="s">
        <v>479</v>
      </c>
      <c r="AG90" s="133" t="s">
        <v>479</v>
      </c>
      <c r="AH90" s="133" t="s">
        <v>479</v>
      </c>
      <c r="AI90" s="133" t="s">
        <v>479</v>
      </c>
      <c r="AJ90" s="128" t="s">
        <v>477</v>
      </c>
      <c r="AK90" s="137">
        <v>0</v>
      </c>
      <c r="AL90" s="133" t="s">
        <v>479</v>
      </c>
      <c r="AM90" s="133" t="s">
        <v>479</v>
      </c>
      <c r="AN90" s="133" t="s">
        <v>479</v>
      </c>
      <c r="AO90" s="133" t="s">
        <v>479</v>
      </c>
      <c r="AP90" s="133" t="s">
        <v>716</v>
      </c>
      <c r="AQ90" s="164">
        <v>1</v>
      </c>
      <c r="AR90" s="121" t="s">
        <v>479</v>
      </c>
      <c r="AS90" s="32" t="s">
        <v>479</v>
      </c>
      <c r="AT90" s="32" t="s">
        <v>479</v>
      </c>
      <c r="AU90" s="32" t="s">
        <v>479</v>
      </c>
      <c r="AV90" s="95"/>
      <c r="AW90" s="101" t="s">
        <v>479</v>
      </c>
      <c r="AX90" s="101" t="s">
        <v>479</v>
      </c>
      <c r="AY90" s="101" t="s">
        <v>479</v>
      </c>
      <c r="AZ90" s="101" t="s">
        <v>479</v>
      </c>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row>
    <row r="91" spans="1:81" s="99" customFormat="1" hidden="1" x14ac:dyDescent="0.2">
      <c r="A91" s="95"/>
      <c r="B91" s="136" t="s">
        <v>312</v>
      </c>
      <c r="C91" s="133" t="s">
        <v>33</v>
      </c>
      <c r="D91" s="133" t="s">
        <v>134</v>
      </c>
      <c r="E91" s="133" t="s">
        <v>20</v>
      </c>
      <c r="F91" s="133" t="s">
        <v>290</v>
      </c>
      <c r="G91" s="133" t="s">
        <v>146</v>
      </c>
      <c r="H91" s="133" t="s">
        <v>221</v>
      </c>
      <c r="I91" s="133" t="s">
        <v>25</v>
      </c>
      <c r="J91" s="133" t="s">
        <v>83</v>
      </c>
      <c r="K91" s="133" t="s">
        <v>264</v>
      </c>
      <c r="L91" s="133" t="s">
        <v>257</v>
      </c>
      <c r="M91" s="133" t="s">
        <v>233</v>
      </c>
      <c r="N91" s="129">
        <v>77</v>
      </c>
      <c r="O91" s="133" t="s">
        <v>775</v>
      </c>
      <c r="P91" s="137">
        <v>2</v>
      </c>
      <c r="Q91" s="129">
        <f t="shared" si="6"/>
        <v>2</v>
      </c>
      <c r="R91" s="133" t="s">
        <v>45</v>
      </c>
      <c r="S91" s="133" t="s">
        <v>776</v>
      </c>
      <c r="T91" s="133" t="s">
        <v>719</v>
      </c>
      <c r="U91" s="135">
        <v>44562</v>
      </c>
      <c r="V91" s="133" t="s">
        <v>476</v>
      </c>
      <c r="W91" s="133" t="s">
        <v>304</v>
      </c>
      <c r="X91" s="134" t="s">
        <v>477</v>
      </c>
      <c r="Y91" s="137">
        <v>0</v>
      </c>
      <c r="Z91" s="83" t="s">
        <v>479</v>
      </c>
      <c r="AA91" s="133" t="s">
        <v>479</v>
      </c>
      <c r="AB91" s="83" t="s">
        <v>479</v>
      </c>
      <c r="AC91" s="129" t="s">
        <v>479</v>
      </c>
      <c r="AD91" s="133" t="s">
        <v>720</v>
      </c>
      <c r="AE91" s="137">
        <v>1</v>
      </c>
      <c r="AF91" s="133" t="s">
        <v>479</v>
      </c>
      <c r="AG91" s="133" t="s">
        <v>479</v>
      </c>
      <c r="AH91" s="133" t="s">
        <v>479</v>
      </c>
      <c r="AI91" s="133" t="s">
        <v>479</v>
      </c>
      <c r="AJ91" s="128" t="s">
        <v>477</v>
      </c>
      <c r="AK91" s="137">
        <v>0</v>
      </c>
      <c r="AL91" s="133" t="s">
        <v>479</v>
      </c>
      <c r="AM91" s="133" t="s">
        <v>479</v>
      </c>
      <c r="AN91" s="133" t="s">
        <v>479</v>
      </c>
      <c r="AO91" s="133" t="s">
        <v>479</v>
      </c>
      <c r="AP91" s="133" t="s">
        <v>720</v>
      </c>
      <c r="AQ91" s="164">
        <v>1</v>
      </c>
      <c r="AR91" s="121" t="s">
        <v>479</v>
      </c>
      <c r="AS91" s="32" t="s">
        <v>479</v>
      </c>
      <c r="AT91" s="32" t="s">
        <v>479</v>
      </c>
      <c r="AU91" s="32" t="s">
        <v>479</v>
      </c>
      <c r="AV91" s="95"/>
      <c r="AW91" s="101" t="s">
        <v>479</v>
      </c>
      <c r="AX91" s="107" t="s">
        <v>479</v>
      </c>
      <c r="AY91" s="107" t="s">
        <v>479</v>
      </c>
      <c r="AZ91" s="107" t="s">
        <v>479</v>
      </c>
      <c r="BA91" s="95"/>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row>
    <row r="92" spans="1:81" s="99" customFormat="1" hidden="1" x14ac:dyDescent="0.2">
      <c r="A92" s="95"/>
      <c r="B92" s="136" t="s">
        <v>320</v>
      </c>
      <c r="C92" s="128" t="s">
        <v>48</v>
      </c>
      <c r="D92" s="133" t="s">
        <v>631</v>
      </c>
      <c r="E92" s="128" t="s">
        <v>507</v>
      </c>
      <c r="F92" s="133" t="s">
        <v>336</v>
      </c>
      <c r="G92" s="133" t="s">
        <v>93</v>
      </c>
      <c r="H92" s="133" t="s">
        <v>632</v>
      </c>
      <c r="I92" s="133" t="s">
        <v>40</v>
      </c>
      <c r="J92" s="133" t="s">
        <v>222</v>
      </c>
      <c r="K92" s="133" t="s">
        <v>403</v>
      </c>
      <c r="L92" s="133" t="s">
        <v>257</v>
      </c>
      <c r="M92" s="133" t="s">
        <v>225</v>
      </c>
      <c r="N92" s="129">
        <v>78</v>
      </c>
      <c r="O92" s="133" t="s">
        <v>777</v>
      </c>
      <c r="P92" s="137">
        <v>2</v>
      </c>
      <c r="Q92" s="129">
        <f t="shared" si="6"/>
        <v>2</v>
      </c>
      <c r="R92" s="133" t="s">
        <v>45</v>
      </c>
      <c r="S92" s="133" t="s">
        <v>778</v>
      </c>
      <c r="T92" s="133" t="s">
        <v>635</v>
      </c>
      <c r="U92" s="135">
        <v>44562</v>
      </c>
      <c r="V92" s="133" t="s">
        <v>476</v>
      </c>
      <c r="W92" s="133" t="s">
        <v>311</v>
      </c>
      <c r="X92" s="134" t="s">
        <v>477</v>
      </c>
      <c r="Y92" s="137">
        <v>0</v>
      </c>
      <c r="Z92" s="83" t="s">
        <v>479</v>
      </c>
      <c r="AA92" s="133" t="s">
        <v>479</v>
      </c>
      <c r="AB92" s="83" t="s">
        <v>479</v>
      </c>
      <c r="AC92" s="129" t="s">
        <v>479</v>
      </c>
      <c r="AD92" s="133" t="s">
        <v>716</v>
      </c>
      <c r="AE92" s="137">
        <v>1</v>
      </c>
      <c r="AF92" s="133" t="s">
        <v>479</v>
      </c>
      <c r="AG92" s="133" t="s">
        <v>479</v>
      </c>
      <c r="AH92" s="133" t="s">
        <v>479</v>
      </c>
      <c r="AI92" s="133" t="s">
        <v>479</v>
      </c>
      <c r="AJ92" s="128" t="s">
        <v>477</v>
      </c>
      <c r="AK92" s="137">
        <v>0</v>
      </c>
      <c r="AL92" s="133" t="s">
        <v>479</v>
      </c>
      <c r="AM92" s="133" t="s">
        <v>479</v>
      </c>
      <c r="AN92" s="133" t="s">
        <v>479</v>
      </c>
      <c r="AO92" s="133" t="s">
        <v>479</v>
      </c>
      <c r="AP92" s="133" t="s">
        <v>716</v>
      </c>
      <c r="AQ92" s="164">
        <v>1</v>
      </c>
      <c r="AR92" s="121" t="s">
        <v>479</v>
      </c>
      <c r="AS92" s="32" t="s">
        <v>479</v>
      </c>
      <c r="AT92" s="32" t="s">
        <v>479</v>
      </c>
      <c r="AU92" s="32" t="s">
        <v>479</v>
      </c>
      <c r="AV92" s="95"/>
      <c r="AW92" s="101" t="s">
        <v>479</v>
      </c>
      <c r="AX92" s="107" t="s">
        <v>479</v>
      </c>
      <c r="AY92" s="107" t="s">
        <v>479</v>
      </c>
      <c r="AZ92" s="107" t="s">
        <v>479</v>
      </c>
      <c r="BA92" s="95"/>
      <c r="BB92" s="95"/>
      <c r="BC92" s="95"/>
      <c r="BD92" s="95"/>
      <c r="BE92" s="95"/>
      <c r="BF92" s="95"/>
      <c r="BG92" s="95"/>
      <c r="BH92" s="95"/>
      <c r="BI92" s="95"/>
      <c r="BJ92" s="95"/>
      <c r="BK92" s="95"/>
      <c r="BL92" s="95"/>
      <c r="BM92" s="95"/>
      <c r="BN92" s="95"/>
      <c r="BO92" s="95"/>
      <c r="BP92" s="95"/>
      <c r="BQ92" s="95"/>
      <c r="BR92" s="95"/>
      <c r="BS92" s="95"/>
      <c r="BT92" s="95"/>
      <c r="BU92" s="95"/>
      <c r="BV92" s="95"/>
      <c r="BW92" s="95"/>
      <c r="BX92" s="95"/>
      <c r="BY92" s="95"/>
      <c r="BZ92" s="95"/>
      <c r="CA92" s="95"/>
      <c r="CB92" s="95"/>
      <c r="CC92" s="95"/>
    </row>
    <row r="93" spans="1:81" s="99" customFormat="1" hidden="1" x14ac:dyDescent="0.2">
      <c r="A93" s="95"/>
      <c r="B93" s="136" t="s">
        <v>312</v>
      </c>
      <c r="C93" s="133" t="s">
        <v>33</v>
      </c>
      <c r="D93" s="133" t="s">
        <v>134</v>
      </c>
      <c r="E93" s="133" t="s">
        <v>20</v>
      </c>
      <c r="F93" s="133" t="s">
        <v>290</v>
      </c>
      <c r="G93" s="133" t="s">
        <v>146</v>
      </c>
      <c r="H93" s="133" t="s">
        <v>221</v>
      </c>
      <c r="I93" s="133" t="s">
        <v>25</v>
      </c>
      <c r="J93" s="133" t="s">
        <v>83</v>
      </c>
      <c r="K93" s="133" t="s">
        <v>264</v>
      </c>
      <c r="L93" s="133" t="s">
        <v>257</v>
      </c>
      <c r="M93" s="133" t="s">
        <v>233</v>
      </c>
      <c r="N93" s="129">
        <v>79</v>
      </c>
      <c r="O93" s="133" t="s">
        <v>779</v>
      </c>
      <c r="P93" s="137">
        <v>2</v>
      </c>
      <c r="Q93" s="129">
        <f t="shared" si="6"/>
        <v>2</v>
      </c>
      <c r="R93" s="133" t="s">
        <v>45</v>
      </c>
      <c r="S93" s="133" t="s">
        <v>780</v>
      </c>
      <c r="T93" s="133" t="s">
        <v>719</v>
      </c>
      <c r="U93" s="135">
        <v>44562</v>
      </c>
      <c r="V93" s="133" t="s">
        <v>476</v>
      </c>
      <c r="W93" s="133" t="s">
        <v>311</v>
      </c>
      <c r="X93" s="134" t="s">
        <v>477</v>
      </c>
      <c r="Y93" s="137">
        <v>0</v>
      </c>
      <c r="Z93" s="83" t="s">
        <v>479</v>
      </c>
      <c r="AA93" s="133" t="s">
        <v>479</v>
      </c>
      <c r="AB93" s="83" t="s">
        <v>479</v>
      </c>
      <c r="AC93" s="129" t="s">
        <v>479</v>
      </c>
      <c r="AD93" s="133" t="s">
        <v>720</v>
      </c>
      <c r="AE93" s="137">
        <v>1</v>
      </c>
      <c r="AF93" s="133" t="s">
        <v>479</v>
      </c>
      <c r="AG93" s="133" t="s">
        <v>479</v>
      </c>
      <c r="AH93" s="133" t="s">
        <v>479</v>
      </c>
      <c r="AI93" s="133" t="s">
        <v>479</v>
      </c>
      <c r="AJ93" s="128" t="s">
        <v>477</v>
      </c>
      <c r="AK93" s="137">
        <v>0</v>
      </c>
      <c r="AL93" s="133" t="s">
        <v>479</v>
      </c>
      <c r="AM93" s="133" t="s">
        <v>479</v>
      </c>
      <c r="AN93" s="133" t="s">
        <v>479</v>
      </c>
      <c r="AO93" s="133" t="s">
        <v>479</v>
      </c>
      <c r="AP93" s="133" t="s">
        <v>720</v>
      </c>
      <c r="AQ93" s="164">
        <v>1</v>
      </c>
      <c r="AR93" s="121" t="s">
        <v>479</v>
      </c>
      <c r="AS93" s="32" t="s">
        <v>479</v>
      </c>
      <c r="AT93" s="32" t="s">
        <v>479</v>
      </c>
      <c r="AU93" s="32" t="s">
        <v>479</v>
      </c>
      <c r="AV93" s="95"/>
      <c r="AW93" s="101" t="s">
        <v>479</v>
      </c>
      <c r="AX93" s="107" t="s">
        <v>479</v>
      </c>
      <c r="AY93" s="107" t="s">
        <v>479</v>
      </c>
      <c r="AZ93" s="107" t="s">
        <v>479</v>
      </c>
      <c r="BA93" s="95"/>
      <c r="BB93" s="95"/>
      <c r="BC93" s="95"/>
      <c r="BD93" s="95"/>
      <c r="BE93" s="95"/>
      <c r="BF93" s="95"/>
      <c r="BG93" s="95"/>
      <c r="BH93" s="95"/>
      <c r="BI93" s="95"/>
      <c r="BJ93" s="95"/>
      <c r="BK93" s="95"/>
      <c r="BL93" s="95"/>
      <c r="BM93" s="95"/>
      <c r="BN93" s="95"/>
      <c r="BO93" s="95"/>
      <c r="BP93" s="95"/>
      <c r="BQ93" s="95"/>
      <c r="BR93" s="95"/>
      <c r="BS93" s="95"/>
      <c r="BT93" s="95"/>
      <c r="BU93" s="95"/>
      <c r="BV93" s="95"/>
      <c r="BW93" s="95"/>
      <c r="BX93" s="95"/>
      <c r="BY93" s="95"/>
      <c r="BZ93" s="95"/>
      <c r="CA93" s="95"/>
      <c r="CB93" s="95"/>
      <c r="CC93" s="95"/>
    </row>
    <row r="94" spans="1:81" s="99" customFormat="1" hidden="1" x14ac:dyDescent="0.2">
      <c r="A94" s="95"/>
      <c r="B94" s="140" t="s">
        <v>305</v>
      </c>
      <c r="C94" s="128" t="s">
        <v>48</v>
      </c>
      <c r="D94" s="134" t="s">
        <v>541</v>
      </c>
      <c r="E94" s="128" t="s">
        <v>507</v>
      </c>
      <c r="F94" s="134" t="s">
        <v>548</v>
      </c>
      <c r="G94" s="134" t="s">
        <v>167</v>
      </c>
      <c r="H94" s="134" t="s">
        <v>167</v>
      </c>
      <c r="I94" s="134" t="s">
        <v>25</v>
      </c>
      <c r="J94" s="134" t="s">
        <v>138</v>
      </c>
      <c r="K94" s="134" t="s">
        <v>363</v>
      </c>
      <c r="L94" s="134" t="s">
        <v>206</v>
      </c>
      <c r="M94" s="134" t="s">
        <v>225</v>
      </c>
      <c r="N94" s="129">
        <v>80</v>
      </c>
      <c r="O94" s="134" t="s">
        <v>781</v>
      </c>
      <c r="P94" s="131">
        <v>2</v>
      </c>
      <c r="Q94" s="129">
        <f t="shared" si="6"/>
        <v>2</v>
      </c>
      <c r="R94" s="134" t="s">
        <v>45</v>
      </c>
      <c r="S94" s="134" t="s">
        <v>782</v>
      </c>
      <c r="T94" s="134" t="s">
        <v>783</v>
      </c>
      <c r="U94" s="142">
        <v>44593</v>
      </c>
      <c r="V94" s="142">
        <v>44926</v>
      </c>
      <c r="W94" s="134" t="s">
        <v>132</v>
      </c>
      <c r="X94" s="134" t="s">
        <v>477</v>
      </c>
      <c r="Y94" s="131">
        <v>0</v>
      </c>
      <c r="Z94" s="116">
        <v>1</v>
      </c>
      <c r="AA94" s="134"/>
      <c r="AB94" s="104" t="s">
        <v>784</v>
      </c>
      <c r="AC94" s="166"/>
      <c r="AD94" s="134" t="s">
        <v>785</v>
      </c>
      <c r="AE94" s="131">
        <v>1</v>
      </c>
      <c r="AF94" s="134"/>
      <c r="AG94" s="134"/>
      <c r="AH94" s="134"/>
      <c r="AI94" s="134"/>
      <c r="AJ94" s="128" t="s">
        <v>477</v>
      </c>
      <c r="AK94" s="129">
        <v>0</v>
      </c>
      <c r="AL94" s="134"/>
      <c r="AM94" s="134"/>
      <c r="AN94" s="134"/>
      <c r="AO94" s="134"/>
      <c r="AP94" s="134" t="s">
        <v>786</v>
      </c>
      <c r="AQ94" s="168">
        <v>1</v>
      </c>
      <c r="AR94" s="123"/>
      <c r="AS94" s="90"/>
      <c r="AT94" s="90"/>
      <c r="AU94" s="90"/>
      <c r="AV94" s="95"/>
      <c r="AW94" s="97"/>
      <c r="AX94" s="98"/>
      <c r="AY94" s="98"/>
      <c r="AZ94" s="98"/>
      <c r="BA94" s="95"/>
      <c r="BB94" s="95"/>
      <c r="BC94" s="95"/>
      <c r="BD94" s="9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row>
    <row r="95" spans="1:81" s="99" customFormat="1" hidden="1" x14ac:dyDescent="0.2">
      <c r="A95" s="95"/>
      <c r="B95" s="140" t="s">
        <v>305</v>
      </c>
      <c r="C95" s="128" t="s">
        <v>48</v>
      </c>
      <c r="D95" s="134" t="s">
        <v>541</v>
      </c>
      <c r="E95" s="128" t="s">
        <v>507</v>
      </c>
      <c r="F95" s="134" t="s">
        <v>548</v>
      </c>
      <c r="G95" s="134" t="s">
        <v>167</v>
      </c>
      <c r="H95" s="134" t="s">
        <v>167</v>
      </c>
      <c r="I95" s="134" t="s">
        <v>25</v>
      </c>
      <c r="J95" s="134" t="s">
        <v>787</v>
      </c>
      <c r="K95" s="134" t="s">
        <v>357</v>
      </c>
      <c r="L95" s="134" t="s">
        <v>232</v>
      </c>
      <c r="M95" s="134" t="s">
        <v>225</v>
      </c>
      <c r="N95" s="129">
        <v>81</v>
      </c>
      <c r="O95" s="134" t="s">
        <v>788</v>
      </c>
      <c r="P95" s="131">
        <v>2</v>
      </c>
      <c r="Q95" s="129">
        <f t="shared" si="6"/>
        <v>2</v>
      </c>
      <c r="R95" s="134" t="s">
        <v>45</v>
      </c>
      <c r="S95" s="134" t="s">
        <v>789</v>
      </c>
      <c r="T95" s="134" t="s">
        <v>790</v>
      </c>
      <c r="U95" s="142">
        <v>44593</v>
      </c>
      <c r="V95" s="142">
        <v>44926</v>
      </c>
      <c r="W95" s="134" t="s">
        <v>132</v>
      </c>
      <c r="X95" s="134" t="s">
        <v>477</v>
      </c>
      <c r="Y95" s="131">
        <v>0</v>
      </c>
      <c r="Z95" s="116">
        <v>1</v>
      </c>
      <c r="AA95" s="134"/>
      <c r="AB95" s="104" t="s">
        <v>784</v>
      </c>
      <c r="AC95" s="166"/>
      <c r="AD95" s="134" t="s">
        <v>790</v>
      </c>
      <c r="AE95" s="131">
        <v>1</v>
      </c>
      <c r="AF95" s="134"/>
      <c r="AG95" s="134"/>
      <c r="AH95" s="134"/>
      <c r="AI95" s="134"/>
      <c r="AJ95" s="128" t="s">
        <v>477</v>
      </c>
      <c r="AK95" s="129">
        <v>0</v>
      </c>
      <c r="AL95" s="134"/>
      <c r="AM95" s="134"/>
      <c r="AN95" s="134"/>
      <c r="AO95" s="134"/>
      <c r="AP95" s="134" t="s">
        <v>790</v>
      </c>
      <c r="AQ95" s="168">
        <v>1</v>
      </c>
      <c r="AR95" s="123"/>
      <c r="AS95" s="90"/>
      <c r="AT95" s="90"/>
      <c r="AU95" s="90"/>
      <c r="AV95" s="95"/>
      <c r="AW95" s="97"/>
      <c r="AX95" s="97"/>
      <c r="AY95" s="97"/>
      <c r="AZ95" s="97"/>
      <c r="BA95" s="95"/>
      <c r="BB95" s="95"/>
      <c r="BC95" s="95"/>
      <c r="BD95" s="9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row>
    <row r="96" spans="1:81" s="109" customFormat="1" x14ac:dyDescent="0.2">
      <c r="A96" s="95"/>
      <c r="B96" s="177" t="s">
        <v>305</v>
      </c>
      <c r="C96" s="128" t="s">
        <v>48</v>
      </c>
      <c r="D96" s="146" t="s">
        <v>541</v>
      </c>
      <c r="E96" s="128" t="s">
        <v>507</v>
      </c>
      <c r="F96" s="146" t="s">
        <v>548</v>
      </c>
      <c r="G96" s="146" t="s">
        <v>93</v>
      </c>
      <c r="H96" s="146" t="s">
        <v>195</v>
      </c>
      <c r="I96" s="146" t="s">
        <v>25</v>
      </c>
      <c r="J96" s="146" t="s">
        <v>138</v>
      </c>
      <c r="K96" s="146" t="s">
        <v>357</v>
      </c>
      <c r="L96" s="146" t="s">
        <v>257</v>
      </c>
      <c r="M96" s="146" t="s">
        <v>225</v>
      </c>
      <c r="N96" s="129">
        <v>82</v>
      </c>
      <c r="O96" s="146" t="s">
        <v>791</v>
      </c>
      <c r="P96" s="147">
        <v>1</v>
      </c>
      <c r="Q96" s="132">
        <f>(+Y96+AE96+AK96+AQ96)/4</f>
        <v>1</v>
      </c>
      <c r="R96" s="146" t="s">
        <v>30</v>
      </c>
      <c r="S96" s="146" t="s">
        <v>792</v>
      </c>
      <c r="T96" s="146" t="s">
        <v>793</v>
      </c>
      <c r="U96" s="149">
        <v>44562</v>
      </c>
      <c r="V96" s="149">
        <v>44926</v>
      </c>
      <c r="W96" s="146" t="s">
        <v>132</v>
      </c>
      <c r="X96" s="146" t="s">
        <v>794</v>
      </c>
      <c r="Y96" s="147">
        <v>1</v>
      </c>
      <c r="Z96" s="105">
        <v>1</v>
      </c>
      <c r="AA96" s="160">
        <f t="shared" ref="AA96:AA99" si="7">(Z96/Y96)</f>
        <v>1</v>
      </c>
      <c r="AB96" s="819" t="s">
        <v>795</v>
      </c>
      <c r="AC96" s="220" t="s">
        <v>796</v>
      </c>
      <c r="AD96" s="146" t="s">
        <v>794</v>
      </c>
      <c r="AE96" s="147">
        <v>1</v>
      </c>
      <c r="AF96" s="134"/>
      <c r="AG96" s="134"/>
      <c r="AH96" s="134"/>
      <c r="AI96" s="134"/>
      <c r="AJ96" s="146" t="s">
        <v>794</v>
      </c>
      <c r="AK96" s="147">
        <v>1</v>
      </c>
      <c r="AL96" s="134"/>
      <c r="AM96" s="134"/>
      <c r="AN96" s="134"/>
      <c r="AO96" s="134"/>
      <c r="AP96" s="146" t="s">
        <v>794</v>
      </c>
      <c r="AQ96" s="170">
        <v>1</v>
      </c>
      <c r="AR96" s="123"/>
      <c r="AS96" s="90"/>
      <c r="AT96" s="90"/>
      <c r="AU96" s="90"/>
      <c r="AV96" s="95"/>
      <c r="AW96" s="97"/>
      <c r="AX96" s="98"/>
      <c r="AY96" s="98"/>
      <c r="AZ96" s="98"/>
      <c r="BA96" s="95"/>
      <c r="BB96" s="95"/>
      <c r="BC96" s="95"/>
      <c r="BD96" s="9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row>
    <row r="97" spans="1:81" s="109" customFormat="1" x14ac:dyDescent="0.2">
      <c r="A97" s="95"/>
      <c r="B97" s="177" t="s">
        <v>305</v>
      </c>
      <c r="C97" s="128" t="s">
        <v>48</v>
      </c>
      <c r="D97" s="146" t="s">
        <v>541</v>
      </c>
      <c r="E97" s="128" t="s">
        <v>507</v>
      </c>
      <c r="F97" s="146" t="s">
        <v>548</v>
      </c>
      <c r="G97" s="146" t="s">
        <v>93</v>
      </c>
      <c r="H97" s="146" t="s">
        <v>195</v>
      </c>
      <c r="I97" s="146" t="s">
        <v>25</v>
      </c>
      <c r="J97" s="146" t="s">
        <v>138</v>
      </c>
      <c r="K97" s="146" t="s">
        <v>357</v>
      </c>
      <c r="L97" s="146" t="s">
        <v>257</v>
      </c>
      <c r="M97" s="146" t="s">
        <v>225</v>
      </c>
      <c r="N97" s="129">
        <v>83</v>
      </c>
      <c r="O97" s="146" t="s">
        <v>797</v>
      </c>
      <c r="P97" s="166">
        <v>4</v>
      </c>
      <c r="Q97" s="129">
        <f>+Y97+AE97+AK97+AQ97</f>
        <v>4</v>
      </c>
      <c r="R97" s="146" t="s">
        <v>45</v>
      </c>
      <c r="S97" s="146" t="s">
        <v>798</v>
      </c>
      <c r="T97" s="146" t="s">
        <v>799</v>
      </c>
      <c r="U97" s="149">
        <v>44562</v>
      </c>
      <c r="V97" s="149">
        <v>44926</v>
      </c>
      <c r="W97" s="146" t="s">
        <v>132</v>
      </c>
      <c r="X97" s="146" t="s">
        <v>800</v>
      </c>
      <c r="Y97" s="166">
        <v>1</v>
      </c>
      <c r="Z97" s="116">
        <v>1</v>
      </c>
      <c r="AA97" s="160">
        <f t="shared" si="7"/>
        <v>1</v>
      </c>
      <c r="AB97" s="819" t="s">
        <v>801</v>
      </c>
      <c r="AC97" s="220" t="s">
        <v>603</v>
      </c>
      <c r="AD97" s="146" t="s">
        <v>800</v>
      </c>
      <c r="AE97" s="166">
        <v>1</v>
      </c>
      <c r="AF97" s="134"/>
      <c r="AG97" s="134"/>
      <c r="AH97" s="134"/>
      <c r="AI97" s="134"/>
      <c r="AJ97" s="146" t="s">
        <v>800</v>
      </c>
      <c r="AK97" s="166">
        <v>1</v>
      </c>
      <c r="AL97" s="134"/>
      <c r="AM97" s="134"/>
      <c r="AN97" s="134"/>
      <c r="AO97" s="134"/>
      <c r="AP97" s="146" t="s">
        <v>800</v>
      </c>
      <c r="AQ97" s="820">
        <v>1</v>
      </c>
      <c r="AR97" s="123"/>
      <c r="AS97" s="90"/>
      <c r="AT97" s="90"/>
      <c r="AU97" s="90"/>
      <c r="AV97" s="95"/>
      <c r="AW97" s="97"/>
      <c r="AX97" s="98"/>
      <c r="AY97" s="98"/>
      <c r="AZ97" s="98"/>
      <c r="BA97" s="95"/>
      <c r="BB97" s="95"/>
      <c r="BC97" s="95"/>
      <c r="BD97" s="9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row>
    <row r="98" spans="1:81" s="99" customFormat="1" x14ac:dyDescent="0.2">
      <c r="A98" s="95"/>
      <c r="B98" s="177" t="s">
        <v>305</v>
      </c>
      <c r="C98" s="128" t="s">
        <v>48</v>
      </c>
      <c r="D98" s="146" t="s">
        <v>541</v>
      </c>
      <c r="E98" s="128" t="s">
        <v>507</v>
      </c>
      <c r="F98" s="146" t="s">
        <v>548</v>
      </c>
      <c r="G98" s="146" t="s">
        <v>93</v>
      </c>
      <c r="H98" s="146" t="s">
        <v>195</v>
      </c>
      <c r="I98" s="146" t="s">
        <v>25</v>
      </c>
      <c r="J98" s="146" t="s">
        <v>138</v>
      </c>
      <c r="K98" s="146" t="s">
        <v>357</v>
      </c>
      <c r="L98" s="146" t="s">
        <v>257</v>
      </c>
      <c r="M98" s="146" t="s">
        <v>225</v>
      </c>
      <c r="N98" s="129">
        <v>84</v>
      </c>
      <c r="O98" s="146" t="s">
        <v>802</v>
      </c>
      <c r="P98" s="147">
        <v>1</v>
      </c>
      <c r="Q98" s="132">
        <f>(+Y98+AE98+AK98+AQ98)/4</f>
        <v>1</v>
      </c>
      <c r="R98" s="146" t="s">
        <v>30</v>
      </c>
      <c r="S98" s="146" t="s">
        <v>803</v>
      </c>
      <c r="T98" s="146" t="s">
        <v>804</v>
      </c>
      <c r="U98" s="149">
        <v>44562</v>
      </c>
      <c r="V98" s="149">
        <v>44926</v>
      </c>
      <c r="W98" s="146" t="s">
        <v>132</v>
      </c>
      <c r="X98" s="146" t="s">
        <v>805</v>
      </c>
      <c r="Y98" s="147">
        <v>1</v>
      </c>
      <c r="Z98" s="105">
        <v>1</v>
      </c>
      <c r="AA98" s="160">
        <f t="shared" si="7"/>
        <v>1</v>
      </c>
      <c r="AB98" s="819" t="s">
        <v>806</v>
      </c>
      <c r="AC98" s="220" t="s">
        <v>603</v>
      </c>
      <c r="AD98" s="146" t="s">
        <v>805</v>
      </c>
      <c r="AE98" s="147">
        <v>1</v>
      </c>
      <c r="AF98" s="134"/>
      <c r="AG98" s="134"/>
      <c r="AH98" s="134"/>
      <c r="AI98" s="134"/>
      <c r="AJ98" s="146" t="s">
        <v>805</v>
      </c>
      <c r="AK98" s="147">
        <v>1</v>
      </c>
      <c r="AL98" s="134"/>
      <c r="AM98" s="134"/>
      <c r="AN98" s="134"/>
      <c r="AO98" s="134"/>
      <c r="AP98" s="146" t="s">
        <v>805</v>
      </c>
      <c r="AQ98" s="170">
        <v>1</v>
      </c>
      <c r="AR98" s="123"/>
      <c r="AS98" s="90"/>
      <c r="AT98" s="90"/>
      <c r="AU98" s="90"/>
      <c r="AV98" s="95"/>
      <c r="AW98" s="97"/>
      <c r="AX98" s="98"/>
      <c r="AY98" s="98"/>
      <c r="AZ98" s="98"/>
      <c r="BA98" s="95"/>
      <c r="BB98" s="95"/>
      <c r="BC98" s="95"/>
      <c r="BD98" s="9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row>
    <row r="99" spans="1:81" s="99" customFormat="1" x14ac:dyDescent="0.2">
      <c r="A99" s="95"/>
      <c r="B99" s="177" t="s">
        <v>308</v>
      </c>
      <c r="C99" s="128" t="s">
        <v>48</v>
      </c>
      <c r="D99" s="146" t="s">
        <v>541</v>
      </c>
      <c r="E99" s="128" t="s">
        <v>507</v>
      </c>
      <c r="F99" s="146" t="s">
        <v>548</v>
      </c>
      <c r="G99" s="146" t="s">
        <v>93</v>
      </c>
      <c r="H99" s="146" t="s">
        <v>137</v>
      </c>
      <c r="I99" s="146" t="s">
        <v>25</v>
      </c>
      <c r="J99" s="146" t="s">
        <v>138</v>
      </c>
      <c r="K99" s="146" t="s">
        <v>362</v>
      </c>
      <c r="L99" s="146" t="s">
        <v>252</v>
      </c>
      <c r="M99" s="146" t="s">
        <v>225</v>
      </c>
      <c r="N99" s="129">
        <v>85</v>
      </c>
      <c r="O99" s="146" t="s">
        <v>807</v>
      </c>
      <c r="P99" s="147">
        <v>1</v>
      </c>
      <c r="Q99" s="132">
        <f>(+Y99+AE99+AK99+AQ99)/4</f>
        <v>1</v>
      </c>
      <c r="R99" s="146" t="s">
        <v>30</v>
      </c>
      <c r="S99" s="146" t="s">
        <v>808</v>
      </c>
      <c r="T99" s="146" t="s">
        <v>538</v>
      </c>
      <c r="U99" s="149">
        <v>44562</v>
      </c>
      <c r="V99" s="149">
        <v>44592</v>
      </c>
      <c r="W99" s="146" t="s">
        <v>132</v>
      </c>
      <c r="X99" s="146" t="s">
        <v>539</v>
      </c>
      <c r="Y99" s="147">
        <v>1</v>
      </c>
      <c r="Z99" s="105">
        <v>1</v>
      </c>
      <c r="AA99" s="160">
        <f t="shared" si="7"/>
        <v>1</v>
      </c>
      <c r="AB99" s="819" t="s">
        <v>809</v>
      </c>
      <c r="AC99" s="220" t="s">
        <v>487</v>
      </c>
      <c r="AD99" s="146" t="s">
        <v>539</v>
      </c>
      <c r="AE99" s="147">
        <v>1</v>
      </c>
      <c r="AF99" s="134"/>
      <c r="AG99" s="134"/>
      <c r="AH99" s="134"/>
      <c r="AI99" s="134"/>
      <c r="AJ99" s="146" t="s">
        <v>539</v>
      </c>
      <c r="AK99" s="147">
        <v>1</v>
      </c>
      <c r="AL99" s="134"/>
      <c r="AM99" s="134"/>
      <c r="AN99" s="134"/>
      <c r="AO99" s="134"/>
      <c r="AP99" s="146" t="s">
        <v>539</v>
      </c>
      <c r="AQ99" s="170">
        <v>1</v>
      </c>
      <c r="AR99" s="123"/>
      <c r="AS99" s="90"/>
      <c r="AT99" s="90"/>
      <c r="AU99" s="90"/>
      <c r="AV99" s="95"/>
      <c r="AW99" s="97"/>
      <c r="AX99" s="98"/>
      <c r="AY99" s="98"/>
      <c r="AZ99" s="98"/>
      <c r="BA99" s="95"/>
      <c r="BB99" s="95"/>
      <c r="BC99" s="95"/>
      <c r="BD99" s="9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row>
    <row r="100" spans="1:81" s="99" customFormat="1" hidden="1" x14ac:dyDescent="0.2">
      <c r="A100" s="95"/>
      <c r="B100" s="140" t="s">
        <v>209</v>
      </c>
      <c r="C100" s="128" t="s">
        <v>48</v>
      </c>
      <c r="D100" s="134" t="s">
        <v>541</v>
      </c>
      <c r="E100" s="128" t="s">
        <v>507</v>
      </c>
      <c r="F100" s="134" t="s">
        <v>548</v>
      </c>
      <c r="G100" s="134" t="s">
        <v>68</v>
      </c>
      <c r="H100" s="134" t="s">
        <v>221</v>
      </c>
      <c r="I100" s="134" t="s">
        <v>25</v>
      </c>
      <c r="J100" s="134" t="s">
        <v>128</v>
      </c>
      <c r="K100" s="134" t="s">
        <v>128</v>
      </c>
      <c r="L100" s="134" t="s">
        <v>215</v>
      </c>
      <c r="M100" s="134" t="s">
        <v>161</v>
      </c>
      <c r="N100" s="129">
        <v>86</v>
      </c>
      <c r="O100" s="134" t="s">
        <v>810</v>
      </c>
      <c r="P100" s="132">
        <v>1</v>
      </c>
      <c r="Q100" s="29">
        <f>(+Y100+AE100+AK100+AQ100)/3</f>
        <v>1</v>
      </c>
      <c r="R100" s="128" t="s">
        <v>30</v>
      </c>
      <c r="S100" s="134" t="s">
        <v>811</v>
      </c>
      <c r="T100" s="134" t="s">
        <v>812</v>
      </c>
      <c r="U100" s="142">
        <v>44621</v>
      </c>
      <c r="V100" s="142">
        <v>44926</v>
      </c>
      <c r="W100" s="134" t="s">
        <v>277</v>
      </c>
      <c r="X100" s="139" t="s">
        <v>477</v>
      </c>
      <c r="Y100" s="129">
        <v>0</v>
      </c>
      <c r="Z100" s="116"/>
      <c r="AA100" s="134"/>
      <c r="AB100" s="116"/>
      <c r="AC100" s="166"/>
      <c r="AD100" s="139" t="s">
        <v>811</v>
      </c>
      <c r="AE100" s="132">
        <v>1</v>
      </c>
      <c r="AF100" s="134"/>
      <c r="AG100" s="134"/>
      <c r="AH100" s="134"/>
      <c r="AI100" s="134"/>
      <c r="AJ100" s="139" t="s">
        <v>811</v>
      </c>
      <c r="AK100" s="132">
        <v>1</v>
      </c>
      <c r="AL100" s="134"/>
      <c r="AM100" s="134"/>
      <c r="AN100" s="134"/>
      <c r="AO100" s="134"/>
      <c r="AP100" s="139" t="s">
        <v>811</v>
      </c>
      <c r="AQ100" s="163">
        <v>1</v>
      </c>
      <c r="AR100" s="123"/>
      <c r="AS100" s="90"/>
      <c r="AT100" s="90"/>
      <c r="AU100" s="90"/>
      <c r="AV100" s="95"/>
      <c r="AW100" s="97"/>
      <c r="AX100" s="97"/>
      <c r="AY100" s="97"/>
      <c r="AZ100" s="97"/>
      <c r="BA100" s="95"/>
      <c r="BB100" s="95"/>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row>
    <row r="101" spans="1:81" s="99" customFormat="1" hidden="1" x14ac:dyDescent="0.2">
      <c r="A101" s="95"/>
      <c r="B101" s="140" t="s">
        <v>209</v>
      </c>
      <c r="C101" s="128" t="s">
        <v>48</v>
      </c>
      <c r="D101" s="134" t="s">
        <v>174</v>
      </c>
      <c r="E101" s="128" t="s">
        <v>507</v>
      </c>
      <c r="F101" s="134" t="s">
        <v>548</v>
      </c>
      <c r="G101" s="134" t="s">
        <v>68</v>
      </c>
      <c r="H101" s="134" t="s">
        <v>221</v>
      </c>
      <c r="I101" s="134" t="s">
        <v>25</v>
      </c>
      <c r="J101" s="134" t="s">
        <v>128</v>
      </c>
      <c r="K101" s="134" t="s">
        <v>128</v>
      </c>
      <c r="L101" s="134" t="s">
        <v>215</v>
      </c>
      <c r="M101" s="134" t="s">
        <v>161</v>
      </c>
      <c r="N101" s="129">
        <v>87</v>
      </c>
      <c r="O101" s="134" t="s">
        <v>813</v>
      </c>
      <c r="P101" s="132">
        <v>1</v>
      </c>
      <c r="Q101" s="29">
        <f>(+Y101+AE101+AK101+AQ101)/2</f>
        <v>1</v>
      </c>
      <c r="R101" s="128" t="s">
        <v>30</v>
      </c>
      <c r="S101" s="134" t="s">
        <v>814</v>
      </c>
      <c r="T101" s="134" t="s">
        <v>815</v>
      </c>
      <c r="U101" s="142">
        <v>44743</v>
      </c>
      <c r="V101" s="142">
        <v>44926</v>
      </c>
      <c r="W101" s="134" t="s">
        <v>277</v>
      </c>
      <c r="X101" s="139" t="s">
        <v>477</v>
      </c>
      <c r="Y101" s="129">
        <v>0</v>
      </c>
      <c r="Z101" s="116"/>
      <c r="AA101" s="134"/>
      <c r="AB101" s="116"/>
      <c r="AC101" s="166"/>
      <c r="AD101" s="139" t="s">
        <v>477</v>
      </c>
      <c r="AE101" s="129">
        <v>0</v>
      </c>
      <c r="AF101" s="134"/>
      <c r="AG101" s="134"/>
      <c r="AH101" s="134"/>
      <c r="AI101" s="134"/>
      <c r="AJ101" s="139" t="s">
        <v>814</v>
      </c>
      <c r="AK101" s="132">
        <v>1</v>
      </c>
      <c r="AL101" s="134"/>
      <c r="AM101" s="134"/>
      <c r="AN101" s="134"/>
      <c r="AO101" s="134"/>
      <c r="AP101" s="139" t="s">
        <v>814</v>
      </c>
      <c r="AQ101" s="163">
        <v>1</v>
      </c>
      <c r="AR101" s="123"/>
      <c r="AS101" s="90"/>
      <c r="AT101" s="90"/>
      <c r="AU101" s="90"/>
      <c r="AV101" s="95"/>
      <c r="AW101" s="97"/>
      <c r="AX101" s="97"/>
      <c r="AY101" s="97"/>
      <c r="AZ101" s="97"/>
      <c r="BA101" s="95"/>
      <c r="BB101" s="95"/>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row>
    <row r="102" spans="1:81" s="99" customFormat="1" x14ac:dyDescent="0.2">
      <c r="A102" s="95"/>
      <c r="B102" s="127" t="s">
        <v>209</v>
      </c>
      <c r="C102" s="128" t="s">
        <v>18</v>
      </c>
      <c r="D102" s="128" t="s">
        <v>134</v>
      </c>
      <c r="E102" s="128" t="s">
        <v>50</v>
      </c>
      <c r="F102" s="128" t="s">
        <v>816</v>
      </c>
      <c r="G102" s="146" t="s">
        <v>81</v>
      </c>
      <c r="H102" s="146" t="s">
        <v>105</v>
      </c>
      <c r="I102" s="146" t="s">
        <v>25</v>
      </c>
      <c r="J102" s="146" t="s">
        <v>138</v>
      </c>
      <c r="K102" s="146" t="s">
        <v>360</v>
      </c>
      <c r="L102" s="146" t="s">
        <v>215</v>
      </c>
      <c r="M102" s="146" t="s">
        <v>225</v>
      </c>
      <c r="N102" s="129">
        <v>88</v>
      </c>
      <c r="O102" s="146" t="s">
        <v>817</v>
      </c>
      <c r="P102" s="166">
        <v>1</v>
      </c>
      <c r="Q102" s="129">
        <f>+Y102+AE102+AK102+AQ102</f>
        <v>1</v>
      </c>
      <c r="R102" s="146" t="s">
        <v>45</v>
      </c>
      <c r="S102" s="146" t="s">
        <v>818</v>
      </c>
      <c r="T102" s="146" t="s">
        <v>819</v>
      </c>
      <c r="U102" s="149">
        <v>44562</v>
      </c>
      <c r="V102" s="149">
        <v>44926</v>
      </c>
      <c r="W102" s="146" t="s">
        <v>121</v>
      </c>
      <c r="X102" s="146" t="s">
        <v>820</v>
      </c>
      <c r="Y102" s="166">
        <v>1</v>
      </c>
      <c r="Z102" s="116">
        <v>1</v>
      </c>
      <c r="AA102" s="160">
        <f t="shared" ref="AA102:AA113" si="8">(Z102/Y102)</f>
        <v>1</v>
      </c>
      <c r="AB102" s="819" t="s">
        <v>821</v>
      </c>
      <c r="AC102" s="220" t="s">
        <v>487</v>
      </c>
      <c r="AD102" s="146" t="s">
        <v>477</v>
      </c>
      <c r="AE102" s="166">
        <v>0</v>
      </c>
      <c r="AF102" s="134"/>
      <c r="AG102" s="134"/>
      <c r="AH102" s="134"/>
      <c r="AI102" s="134"/>
      <c r="AJ102" s="128" t="s">
        <v>477</v>
      </c>
      <c r="AK102" s="166">
        <v>0</v>
      </c>
      <c r="AL102" s="134"/>
      <c r="AM102" s="134"/>
      <c r="AN102" s="134"/>
      <c r="AO102" s="134"/>
      <c r="AP102" s="146" t="s">
        <v>477</v>
      </c>
      <c r="AQ102" s="820">
        <v>0</v>
      </c>
      <c r="AR102" s="123"/>
      <c r="AS102" s="90"/>
      <c r="AT102" s="90"/>
      <c r="AU102" s="90"/>
      <c r="AV102" s="95"/>
      <c r="AW102" s="97"/>
      <c r="AX102" s="97"/>
      <c r="AY102" s="97"/>
      <c r="AZ102" s="97"/>
      <c r="BA102" s="95"/>
      <c r="BB102" s="95"/>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row>
    <row r="103" spans="1:81" s="99" customFormat="1" x14ac:dyDescent="0.2">
      <c r="A103" s="95"/>
      <c r="B103" s="127" t="s">
        <v>209</v>
      </c>
      <c r="C103" s="128" t="s">
        <v>18</v>
      </c>
      <c r="D103" s="128" t="s">
        <v>134</v>
      </c>
      <c r="E103" s="128" t="s">
        <v>50</v>
      </c>
      <c r="F103" s="128" t="s">
        <v>165</v>
      </c>
      <c r="G103" s="146" t="s">
        <v>93</v>
      </c>
      <c r="H103" s="146" t="s">
        <v>137</v>
      </c>
      <c r="I103" s="146" t="s">
        <v>25</v>
      </c>
      <c r="J103" s="146" t="s">
        <v>138</v>
      </c>
      <c r="K103" s="146" t="s">
        <v>362</v>
      </c>
      <c r="L103" s="146" t="s">
        <v>252</v>
      </c>
      <c r="M103" s="146" t="s">
        <v>225</v>
      </c>
      <c r="N103" s="129">
        <v>89</v>
      </c>
      <c r="O103" s="146" t="s">
        <v>822</v>
      </c>
      <c r="P103" s="147">
        <v>1</v>
      </c>
      <c r="Q103" s="132">
        <f>(+Y103+AE103+AK103+AQ103)/4</f>
        <v>1</v>
      </c>
      <c r="R103" s="146" t="s">
        <v>30</v>
      </c>
      <c r="S103" s="146" t="s">
        <v>823</v>
      </c>
      <c r="T103" s="146" t="s">
        <v>538</v>
      </c>
      <c r="U103" s="149">
        <v>44562</v>
      </c>
      <c r="V103" s="149">
        <v>44592</v>
      </c>
      <c r="W103" s="146" t="s">
        <v>121</v>
      </c>
      <c r="X103" s="146" t="s">
        <v>539</v>
      </c>
      <c r="Y103" s="147">
        <v>1</v>
      </c>
      <c r="Z103" s="105">
        <v>1</v>
      </c>
      <c r="AA103" s="160">
        <f t="shared" si="8"/>
        <v>1</v>
      </c>
      <c r="AB103" s="819" t="s">
        <v>824</v>
      </c>
      <c r="AC103" s="220" t="s">
        <v>487</v>
      </c>
      <c r="AD103" s="146" t="s">
        <v>539</v>
      </c>
      <c r="AE103" s="147">
        <v>1</v>
      </c>
      <c r="AF103" s="134"/>
      <c r="AG103" s="134"/>
      <c r="AH103" s="134"/>
      <c r="AI103" s="134"/>
      <c r="AJ103" s="146" t="s">
        <v>539</v>
      </c>
      <c r="AK103" s="147">
        <v>1</v>
      </c>
      <c r="AL103" s="134"/>
      <c r="AM103" s="134"/>
      <c r="AN103" s="134"/>
      <c r="AO103" s="134"/>
      <c r="AP103" s="146" t="s">
        <v>539</v>
      </c>
      <c r="AQ103" s="170">
        <v>1</v>
      </c>
      <c r="AR103" s="123"/>
      <c r="AS103" s="90"/>
      <c r="AT103" s="90"/>
      <c r="AU103" s="90"/>
      <c r="AV103" s="95"/>
      <c r="AW103" s="97"/>
      <c r="AX103" s="97"/>
      <c r="AY103" s="97"/>
      <c r="AZ103" s="97"/>
      <c r="BA103" s="95"/>
      <c r="BB103" s="95"/>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row>
    <row r="104" spans="1:81" s="99" customFormat="1" x14ac:dyDescent="0.2">
      <c r="A104" s="81"/>
      <c r="B104" s="127" t="s">
        <v>320</v>
      </c>
      <c r="C104" s="128" t="s">
        <v>48</v>
      </c>
      <c r="D104" s="128" t="s">
        <v>174</v>
      </c>
      <c r="E104" s="128" t="s">
        <v>507</v>
      </c>
      <c r="F104" s="128" t="s">
        <v>825</v>
      </c>
      <c r="G104" s="128" t="s">
        <v>186</v>
      </c>
      <c r="H104" s="128" t="s">
        <v>632</v>
      </c>
      <c r="I104" s="128" t="s">
        <v>25</v>
      </c>
      <c r="J104" s="128" t="s">
        <v>106</v>
      </c>
      <c r="K104" s="128" t="s">
        <v>328</v>
      </c>
      <c r="L104" s="128" t="s">
        <v>252</v>
      </c>
      <c r="M104" s="128" t="s">
        <v>225</v>
      </c>
      <c r="N104" s="129">
        <v>90</v>
      </c>
      <c r="O104" s="128" t="s">
        <v>826</v>
      </c>
      <c r="P104" s="129">
        <v>4</v>
      </c>
      <c r="Q104" s="129">
        <f>+Y104+AE104+AK104+AQ104</f>
        <v>4</v>
      </c>
      <c r="R104" s="128" t="s">
        <v>45</v>
      </c>
      <c r="S104" s="128" t="s">
        <v>827</v>
      </c>
      <c r="T104" s="128" t="s">
        <v>828</v>
      </c>
      <c r="U104" s="130">
        <v>44562</v>
      </c>
      <c r="V104" s="128" t="s">
        <v>476</v>
      </c>
      <c r="W104" s="128" t="s">
        <v>172</v>
      </c>
      <c r="X104" s="128" t="s">
        <v>829</v>
      </c>
      <c r="Y104" s="129">
        <v>1</v>
      </c>
      <c r="Z104" s="83">
        <v>1</v>
      </c>
      <c r="AA104" s="160">
        <f t="shared" si="8"/>
        <v>1</v>
      </c>
      <c r="AB104" s="818" t="s">
        <v>830</v>
      </c>
      <c r="AC104" s="220" t="s">
        <v>487</v>
      </c>
      <c r="AD104" s="128" t="s">
        <v>831</v>
      </c>
      <c r="AE104" s="129">
        <v>1</v>
      </c>
      <c r="AF104" s="128" t="s">
        <v>479</v>
      </c>
      <c r="AG104" s="128" t="s">
        <v>479</v>
      </c>
      <c r="AH104" s="128" t="s">
        <v>479</v>
      </c>
      <c r="AI104" s="128" t="s">
        <v>479</v>
      </c>
      <c r="AJ104" s="128" t="s">
        <v>832</v>
      </c>
      <c r="AK104" s="129">
        <v>1</v>
      </c>
      <c r="AL104" s="128" t="s">
        <v>479</v>
      </c>
      <c r="AM104" s="128" t="s">
        <v>479</v>
      </c>
      <c r="AN104" s="128" t="s">
        <v>479</v>
      </c>
      <c r="AO104" s="128" t="s">
        <v>479</v>
      </c>
      <c r="AP104" s="128" t="s">
        <v>833</v>
      </c>
      <c r="AQ104" s="162">
        <v>1</v>
      </c>
      <c r="AR104" s="120" t="s">
        <v>479</v>
      </c>
      <c r="AS104" s="82" t="s">
        <v>479</v>
      </c>
      <c r="AT104" s="82" t="s">
        <v>479</v>
      </c>
      <c r="AU104" s="82" t="s">
        <v>479</v>
      </c>
      <c r="AV104" s="81"/>
      <c r="AW104" s="87" t="s">
        <v>479</v>
      </c>
      <c r="AX104" s="87" t="s">
        <v>479</v>
      </c>
      <c r="AY104" s="87" t="s">
        <v>479</v>
      </c>
      <c r="AZ104" s="87" t="s">
        <v>479</v>
      </c>
      <c r="BA104" s="81"/>
      <c r="BB104" s="86"/>
      <c r="BC104" s="86"/>
      <c r="BD104" s="86"/>
      <c r="BE104" s="86"/>
      <c r="BF104" s="86"/>
      <c r="BG104" s="86"/>
      <c r="BH104" s="86"/>
      <c r="BI104" s="86"/>
      <c r="BJ104" s="86"/>
      <c r="BK104" s="86"/>
      <c r="BL104" s="86"/>
      <c r="BM104" s="86"/>
      <c r="BN104" s="86"/>
      <c r="BO104" s="86"/>
      <c r="BP104" s="86"/>
      <c r="BQ104" s="86"/>
      <c r="BR104" s="86"/>
      <c r="BS104" s="86"/>
      <c r="BT104" s="86"/>
      <c r="BU104" s="86"/>
      <c r="BV104" s="86"/>
      <c r="BW104" s="86"/>
      <c r="BX104" s="86"/>
      <c r="BY104" s="86"/>
      <c r="BZ104" s="86"/>
      <c r="CA104" s="86"/>
      <c r="CB104" s="86"/>
      <c r="CC104" s="86"/>
    </row>
    <row r="105" spans="1:81" s="99" customFormat="1" x14ac:dyDescent="0.2">
      <c r="A105" s="91"/>
      <c r="B105" s="127" t="s">
        <v>320</v>
      </c>
      <c r="C105" s="128" t="s">
        <v>48</v>
      </c>
      <c r="D105" s="128" t="s">
        <v>174</v>
      </c>
      <c r="E105" s="128" t="s">
        <v>507</v>
      </c>
      <c r="F105" s="128" t="s">
        <v>834</v>
      </c>
      <c r="G105" s="128" t="s">
        <v>229</v>
      </c>
      <c r="H105" s="128" t="s">
        <v>632</v>
      </c>
      <c r="I105" s="128" t="s">
        <v>25</v>
      </c>
      <c r="J105" s="128" t="s">
        <v>106</v>
      </c>
      <c r="K105" s="128" t="s">
        <v>328</v>
      </c>
      <c r="L105" s="128" t="s">
        <v>257</v>
      </c>
      <c r="M105" s="128" t="s">
        <v>225</v>
      </c>
      <c r="N105" s="129">
        <v>91</v>
      </c>
      <c r="O105" s="128" t="s">
        <v>835</v>
      </c>
      <c r="P105" s="132">
        <v>1</v>
      </c>
      <c r="Q105" s="132">
        <f>(+Y105+AE105+AK105+AQ105)/4</f>
        <v>1</v>
      </c>
      <c r="R105" s="128" t="s">
        <v>30</v>
      </c>
      <c r="S105" s="128" t="s">
        <v>836</v>
      </c>
      <c r="T105" s="128" t="s">
        <v>837</v>
      </c>
      <c r="U105" s="130">
        <v>44562</v>
      </c>
      <c r="V105" s="128" t="s">
        <v>476</v>
      </c>
      <c r="W105" s="128" t="s">
        <v>172</v>
      </c>
      <c r="X105" s="128" t="s">
        <v>838</v>
      </c>
      <c r="Y105" s="132">
        <v>1</v>
      </c>
      <c r="Z105" s="89">
        <v>1</v>
      </c>
      <c r="AA105" s="160">
        <f t="shared" si="8"/>
        <v>1</v>
      </c>
      <c r="AB105" s="818" t="s">
        <v>839</v>
      </c>
      <c r="AC105" s="220" t="s">
        <v>487</v>
      </c>
      <c r="AD105" s="128" t="s">
        <v>840</v>
      </c>
      <c r="AE105" s="132">
        <v>1</v>
      </c>
      <c r="AF105" s="128" t="s">
        <v>479</v>
      </c>
      <c r="AG105" s="128" t="s">
        <v>479</v>
      </c>
      <c r="AH105" s="128" t="s">
        <v>479</v>
      </c>
      <c r="AI105" s="128" t="s">
        <v>479</v>
      </c>
      <c r="AJ105" s="128" t="s">
        <v>841</v>
      </c>
      <c r="AK105" s="132">
        <v>1</v>
      </c>
      <c r="AL105" s="128" t="s">
        <v>479</v>
      </c>
      <c r="AM105" s="128" t="s">
        <v>479</v>
      </c>
      <c r="AN105" s="128" t="s">
        <v>479</v>
      </c>
      <c r="AO105" s="128" t="s">
        <v>479</v>
      </c>
      <c r="AP105" s="128" t="s">
        <v>842</v>
      </c>
      <c r="AQ105" s="163">
        <v>1</v>
      </c>
      <c r="AR105" s="120" t="s">
        <v>479</v>
      </c>
      <c r="AS105" s="82" t="s">
        <v>479</v>
      </c>
      <c r="AT105" s="82" t="s">
        <v>479</v>
      </c>
      <c r="AU105" s="82" t="s">
        <v>479</v>
      </c>
      <c r="AV105" s="91"/>
      <c r="AW105" s="92" t="s">
        <v>479</v>
      </c>
      <c r="AX105" s="92" t="s">
        <v>479</v>
      </c>
      <c r="AY105" s="92" t="s">
        <v>479</v>
      </c>
      <c r="AZ105" s="92" t="s">
        <v>479</v>
      </c>
      <c r="BA105" s="91"/>
      <c r="BB105" s="86"/>
      <c r="BC105" s="86"/>
      <c r="BD105" s="86"/>
      <c r="BE105" s="86"/>
      <c r="BF105" s="86"/>
      <c r="BG105" s="86"/>
      <c r="BH105" s="86"/>
      <c r="BI105" s="86"/>
      <c r="BJ105" s="86"/>
      <c r="BK105" s="86"/>
      <c r="BL105" s="86"/>
      <c r="BM105" s="86"/>
      <c r="BN105" s="86"/>
      <c r="BO105" s="86"/>
      <c r="BP105" s="86"/>
      <c r="BQ105" s="86"/>
      <c r="BR105" s="86"/>
      <c r="BS105" s="86"/>
      <c r="BT105" s="86"/>
      <c r="BU105" s="86"/>
      <c r="BV105" s="86"/>
      <c r="BW105" s="86"/>
      <c r="BX105" s="86"/>
      <c r="BY105" s="86"/>
      <c r="BZ105" s="86"/>
      <c r="CA105" s="86"/>
      <c r="CB105" s="86"/>
      <c r="CC105" s="86"/>
    </row>
    <row r="106" spans="1:81" s="99" customFormat="1" x14ac:dyDescent="0.2">
      <c r="A106" s="91"/>
      <c r="B106" s="127" t="s">
        <v>320</v>
      </c>
      <c r="C106" s="128" t="s">
        <v>48</v>
      </c>
      <c r="D106" s="128" t="s">
        <v>174</v>
      </c>
      <c r="E106" s="128" t="s">
        <v>507</v>
      </c>
      <c r="F106" s="128" t="s">
        <v>843</v>
      </c>
      <c r="G106" s="128" t="s">
        <v>146</v>
      </c>
      <c r="H106" s="128" t="s">
        <v>212</v>
      </c>
      <c r="I106" s="128" t="s">
        <v>25</v>
      </c>
      <c r="J106" s="128" t="s">
        <v>106</v>
      </c>
      <c r="K106" s="128" t="s">
        <v>325</v>
      </c>
      <c r="L106" s="128" t="s">
        <v>844</v>
      </c>
      <c r="M106" s="128" t="s">
        <v>233</v>
      </c>
      <c r="N106" s="129">
        <v>92</v>
      </c>
      <c r="O106" s="128" t="s">
        <v>845</v>
      </c>
      <c r="P106" s="129">
        <v>4</v>
      </c>
      <c r="Q106" s="129">
        <f>+Y106+AE106+AK106+AQ106</f>
        <v>4</v>
      </c>
      <c r="R106" s="128" t="s">
        <v>45</v>
      </c>
      <c r="S106" s="128" t="s">
        <v>846</v>
      </c>
      <c r="T106" s="128" t="s">
        <v>847</v>
      </c>
      <c r="U106" s="130">
        <v>44562</v>
      </c>
      <c r="V106" s="128" t="s">
        <v>476</v>
      </c>
      <c r="W106" s="128" t="s">
        <v>172</v>
      </c>
      <c r="X106" s="128" t="s">
        <v>848</v>
      </c>
      <c r="Y106" s="129">
        <v>1</v>
      </c>
      <c r="Z106" s="83">
        <v>1</v>
      </c>
      <c r="AA106" s="160">
        <f t="shared" si="8"/>
        <v>1</v>
      </c>
      <c r="AB106" s="818" t="s">
        <v>849</v>
      </c>
      <c r="AC106" s="220" t="s">
        <v>603</v>
      </c>
      <c r="AD106" s="128" t="s">
        <v>850</v>
      </c>
      <c r="AE106" s="129">
        <v>1</v>
      </c>
      <c r="AF106" s="128" t="s">
        <v>479</v>
      </c>
      <c r="AG106" s="128" t="s">
        <v>479</v>
      </c>
      <c r="AH106" s="128" t="s">
        <v>479</v>
      </c>
      <c r="AI106" s="128" t="s">
        <v>479</v>
      </c>
      <c r="AJ106" s="128" t="s">
        <v>851</v>
      </c>
      <c r="AK106" s="129">
        <v>1</v>
      </c>
      <c r="AL106" s="128" t="s">
        <v>479</v>
      </c>
      <c r="AM106" s="128" t="s">
        <v>479</v>
      </c>
      <c r="AN106" s="128" t="s">
        <v>479</v>
      </c>
      <c r="AO106" s="128" t="s">
        <v>479</v>
      </c>
      <c r="AP106" s="128" t="s">
        <v>852</v>
      </c>
      <c r="AQ106" s="162">
        <v>1</v>
      </c>
      <c r="AR106" s="120" t="s">
        <v>479</v>
      </c>
      <c r="AS106" s="82" t="s">
        <v>479</v>
      </c>
      <c r="AT106" s="82" t="s">
        <v>479</v>
      </c>
      <c r="AU106" s="82" t="s">
        <v>479</v>
      </c>
      <c r="AV106" s="91" t="s">
        <v>479</v>
      </c>
      <c r="AW106" s="92" t="s">
        <v>479</v>
      </c>
      <c r="AX106" s="92" t="s">
        <v>479</v>
      </c>
      <c r="AY106" s="92" t="s">
        <v>479</v>
      </c>
      <c r="AZ106" s="92" t="s">
        <v>479</v>
      </c>
      <c r="BA106" s="91"/>
      <c r="BB106" s="86"/>
      <c r="BC106" s="86"/>
      <c r="BD106" s="86"/>
      <c r="BE106" s="86"/>
      <c r="BF106" s="86"/>
      <c r="BG106" s="86"/>
      <c r="BH106" s="86"/>
      <c r="BI106" s="86"/>
      <c r="BJ106" s="86"/>
      <c r="BK106" s="86"/>
      <c r="BL106" s="86"/>
      <c r="BM106" s="86"/>
      <c r="BN106" s="86"/>
      <c r="BO106" s="86"/>
      <c r="BP106" s="86"/>
      <c r="BQ106" s="86"/>
      <c r="BR106" s="86"/>
      <c r="BS106" s="86"/>
      <c r="BT106" s="86"/>
      <c r="BU106" s="86"/>
      <c r="BV106" s="86"/>
      <c r="BW106" s="86"/>
      <c r="BX106" s="86"/>
      <c r="BY106" s="86"/>
      <c r="BZ106" s="86"/>
      <c r="CA106" s="86"/>
      <c r="CB106" s="86"/>
      <c r="CC106" s="86"/>
    </row>
    <row r="107" spans="1:81" s="99" customFormat="1" x14ac:dyDescent="0.2">
      <c r="A107" s="91"/>
      <c r="B107" s="127" t="s">
        <v>320</v>
      </c>
      <c r="C107" s="128" t="s">
        <v>48</v>
      </c>
      <c r="D107" s="128" t="s">
        <v>174</v>
      </c>
      <c r="E107" s="128" t="s">
        <v>507</v>
      </c>
      <c r="F107" s="128" t="s">
        <v>853</v>
      </c>
      <c r="G107" s="128" t="s">
        <v>514</v>
      </c>
      <c r="H107" s="128" t="s">
        <v>515</v>
      </c>
      <c r="I107" s="128" t="s">
        <v>25</v>
      </c>
      <c r="J107" s="128" t="s">
        <v>106</v>
      </c>
      <c r="K107" s="128" t="s">
        <v>325</v>
      </c>
      <c r="L107" s="128" t="s">
        <v>257</v>
      </c>
      <c r="M107" s="128" t="s">
        <v>225</v>
      </c>
      <c r="N107" s="129">
        <v>93</v>
      </c>
      <c r="O107" s="128" t="s">
        <v>854</v>
      </c>
      <c r="P107" s="132">
        <v>1</v>
      </c>
      <c r="Q107" s="132">
        <f>(+Y107+AE107+AK107+AQ107)/4</f>
        <v>1</v>
      </c>
      <c r="R107" s="128" t="s">
        <v>30</v>
      </c>
      <c r="S107" s="128" t="s">
        <v>855</v>
      </c>
      <c r="T107" s="128" t="s">
        <v>856</v>
      </c>
      <c r="U107" s="130">
        <v>44562</v>
      </c>
      <c r="V107" s="128" t="s">
        <v>476</v>
      </c>
      <c r="W107" s="128" t="s">
        <v>172</v>
      </c>
      <c r="X107" s="128" t="s">
        <v>857</v>
      </c>
      <c r="Y107" s="132">
        <v>1</v>
      </c>
      <c r="Z107" s="89">
        <v>1</v>
      </c>
      <c r="AA107" s="160">
        <f t="shared" si="8"/>
        <v>1</v>
      </c>
      <c r="AB107" s="818" t="s">
        <v>858</v>
      </c>
      <c r="AC107" s="220" t="s">
        <v>487</v>
      </c>
      <c r="AD107" s="128" t="s">
        <v>857</v>
      </c>
      <c r="AE107" s="132">
        <v>1</v>
      </c>
      <c r="AF107" s="128" t="s">
        <v>479</v>
      </c>
      <c r="AG107" s="128" t="s">
        <v>479</v>
      </c>
      <c r="AH107" s="128" t="s">
        <v>479</v>
      </c>
      <c r="AI107" s="128" t="s">
        <v>479</v>
      </c>
      <c r="AJ107" s="128" t="s">
        <v>857</v>
      </c>
      <c r="AK107" s="132">
        <v>1</v>
      </c>
      <c r="AL107" s="128" t="s">
        <v>479</v>
      </c>
      <c r="AM107" s="128" t="s">
        <v>479</v>
      </c>
      <c r="AN107" s="128" t="s">
        <v>479</v>
      </c>
      <c r="AO107" s="128" t="s">
        <v>479</v>
      </c>
      <c r="AP107" s="128" t="s">
        <v>857</v>
      </c>
      <c r="AQ107" s="163">
        <v>1</v>
      </c>
      <c r="AR107" s="120" t="s">
        <v>479</v>
      </c>
      <c r="AS107" s="82" t="s">
        <v>479</v>
      </c>
      <c r="AT107" s="82" t="s">
        <v>479</v>
      </c>
      <c r="AU107" s="82" t="s">
        <v>479</v>
      </c>
      <c r="AV107" s="91"/>
      <c r="AW107" s="92" t="s">
        <v>479</v>
      </c>
      <c r="AX107" s="92" t="s">
        <v>479</v>
      </c>
      <c r="AY107" s="92" t="s">
        <v>479</v>
      </c>
      <c r="AZ107" s="92" t="s">
        <v>479</v>
      </c>
      <c r="BA107" s="91"/>
      <c r="BB107" s="86"/>
      <c r="BC107" s="86"/>
      <c r="BD107" s="86"/>
      <c r="BE107" s="86"/>
      <c r="BF107" s="86"/>
      <c r="BG107" s="86"/>
      <c r="BH107" s="86"/>
      <c r="BI107" s="86"/>
      <c r="BJ107" s="86"/>
      <c r="BK107" s="86"/>
      <c r="BL107" s="86"/>
      <c r="BM107" s="86"/>
      <c r="BN107" s="86"/>
      <c r="BO107" s="86"/>
      <c r="BP107" s="86"/>
      <c r="BQ107" s="86"/>
      <c r="BR107" s="86"/>
      <c r="BS107" s="86"/>
      <c r="BT107" s="86"/>
      <c r="BU107" s="86"/>
      <c r="BV107" s="86"/>
      <c r="BW107" s="86"/>
      <c r="BX107" s="86"/>
      <c r="BY107" s="86"/>
      <c r="BZ107" s="86"/>
      <c r="CA107" s="86"/>
      <c r="CB107" s="86"/>
      <c r="CC107" s="86"/>
    </row>
    <row r="108" spans="1:81" s="99" customFormat="1" hidden="1" x14ac:dyDescent="0.2">
      <c r="A108" s="91"/>
      <c r="B108" s="127" t="s">
        <v>320</v>
      </c>
      <c r="C108" s="128" t="s">
        <v>48</v>
      </c>
      <c r="D108" s="128" t="s">
        <v>174</v>
      </c>
      <c r="E108" s="128" t="s">
        <v>50</v>
      </c>
      <c r="F108" s="128" t="s">
        <v>859</v>
      </c>
      <c r="G108" s="128" t="s">
        <v>93</v>
      </c>
      <c r="H108" s="128" t="s">
        <v>69</v>
      </c>
      <c r="I108" s="128" t="s">
        <v>25</v>
      </c>
      <c r="J108" s="128" t="s">
        <v>106</v>
      </c>
      <c r="K108" s="128" t="s">
        <v>331</v>
      </c>
      <c r="L108" s="128" t="s">
        <v>257</v>
      </c>
      <c r="M108" s="128" t="s">
        <v>225</v>
      </c>
      <c r="N108" s="129">
        <v>94</v>
      </c>
      <c r="O108" s="128" t="s">
        <v>860</v>
      </c>
      <c r="P108" s="129">
        <v>3</v>
      </c>
      <c r="Q108" s="129">
        <f>+Y108+AE108+AK108+AQ108</f>
        <v>3</v>
      </c>
      <c r="R108" s="128" t="s">
        <v>861</v>
      </c>
      <c r="S108" s="128" t="s">
        <v>862</v>
      </c>
      <c r="T108" s="128" t="s">
        <v>863</v>
      </c>
      <c r="U108" s="130">
        <v>44562</v>
      </c>
      <c r="V108" s="128" t="s">
        <v>476</v>
      </c>
      <c r="W108" s="128" t="s">
        <v>172</v>
      </c>
      <c r="X108" s="134" t="s">
        <v>477</v>
      </c>
      <c r="Y108" s="129">
        <v>0</v>
      </c>
      <c r="Z108" s="83">
        <v>1</v>
      </c>
      <c r="AA108" s="180" t="s">
        <v>479</v>
      </c>
      <c r="AB108" s="185" t="s">
        <v>864</v>
      </c>
      <c r="AC108" s="129" t="s">
        <v>479</v>
      </c>
      <c r="AD108" s="128" t="s">
        <v>865</v>
      </c>
      <c r="AE108" s="129">
        <v>1</v>
      </c>
      <c r="AF108" s="128" t="s">
        <v>479</v>
      </c>
      <c r="AG108" s="128" t="s">
        <v>479</v>
      </c>
      <c r="AH108" s="128" t="s">
        <v>479</v>
      </c>
      <c r="AI108" s="128" t="s">
        <v>479</v>
      </c>
      <c r="AJ108" s="128" t="s">
        <v>477</v>
      </c>
      <c r="AK108" s="129">
        <v>0</v>
      </c>
      <c r="AL108" s="128" t="s">
        <v>479</v>
      </c>
      <c r="AM108" s="128" t="s">
        <v>479</v>
      </c>
      <c r="AN108" s="128" t="s">
        <v>479</v>
      </c>
      <c r="AO108" s="128" t="s">
        <v>479</v>
      </c>
      <c r="AP108" s="128" t="s">
        <v>865</v>
      </c>
      <c r="AQ108" s="162">
        <v>2</v>
      </c>
      <c r="AR108" s="120" t="s">
        <v>479</v>
      </c>
      <c r="AS108" s="82" t="s">
        <v>479</v>
      </c>
      <c r="AT108" s="82" t="s">
        <v>479</v>
      </c>
      <c r="AU108" s="82" t="s">
        <v>479</v>
      </c>
      <c r="AV108" s="91"/>
      <c r="AW108" s="92" t="s">
        <v>479</v>
      </c>
      <c r="AX108" s="92" t="s">
        <v>479</v>
      </c>
      <c r="AY108" s="92" t="s">
        <v>479</v>
      </c>
      <c r="AZ108" s="92" t="s">
        <v>479</v>
      </c>
      <c r="BA108" s="91"/>
      <c r="BB108" s="86"/>
      <c r="BC108" s="86"/>
      <c r="BD108" s="86"/>
      <c r="BE108" s="86"/>
      <c r="BF108" s="86"/>
      <c r="BG108" s="86"/>
      <c r="BH108" s="86"/>
      <c r="BI108" s="86"/>
      <c r="BJ108" s="86"/>
      <c r="BK108" s="86"/>
      <c r="BL108" s="86"/>
      <c r="BM108" s="86"/>
      <c r="BN108" s="86"/>
      <c r="BO108" s="86"/>
      <c r="BP108" s="86"/>
      <c r="BQ108" s="86"/>
      <c r="BR108" s="86"/>
      <c r="BS108" s="86"/>
      <c r="BT108" s="86"/>
      <c r="BU108" s="86"/>
      <c r="BV108" s="86"/>
      <c r="BW108" s="86"/>
      <c r="BX108" s="86"/>
      <c r="BY108" s="86"/>
      <c r="BZ108" s="86"/>
      <c r="CA108" s="86"/>
      <c r="CB108" s="86"/>
      <c r="CC108" s="86"/>
    </row>
    <row r="109" spans="1:81" s="235" customFormat="1" x14ac:dyDescent="0.2">
      <c r="A109" s="230"/>
      <c r="B109" s="219" t="s">
        <v>320</v>
      </c>
      <c r="C109" s="220" t="s">
        <v>48</v>
      </c>
      <c r="D109" s="220" t="s">
        <v>174</v>
      </c>
      <c r="E109" s="220" t="s">
        <v>507</v>
      </c>
      <c r="F109" s="220" t="s">
        <v>853</v>
      </c>
      <c r="G109" s="220" t="s">
        <v>211</v>
      </c>
      <c r="H109" s="220" t="s">
        <v>212</v>
      </c>
      <c r="I109" s="220" t="s">
        <v>25</v>
      </c>
      <c r="J109" s="220" t="s">
        <v>106</v>
      </c>
      <c r="K109" s="220" t="s">
        <v>318</v>
      </c>
      <c r="L109" s="220" t="s">
        <v>257</v>
      </c>
      <c r="M109" s="220" t="s">
        <v>225</v>
      </c>
      <c r="N109" s="224">
        <v>95</v>
      </c>
      <c r="O109" s="220" t="s">
        <v>866</v>
      </c>
      <c r="P109" s="231">
        <v>1</v>
      </c>
      <c r="Q109" s="132">
        <f>(+Y109+AE109+AK109+AQ109)/4</f>
        <v>1</v>
      </c>
      <c r="R109" s="220" t="s">
        <v>30</v>
      </c>
      <c r="S109" s="220" t="s">
        <v>867</v>
      </c>
      <c r="T109" s="220" t="s">
        <v>868</v>
      </c>
      <c r="U109" s="232">
        <v>44562</v>
      </c>
      <c r="V109" s="220" t="s">
        <v>476</v>
      </c>
      <c r="W109" s="220" t="s">
        <v>172</v>
      </c>
      <c r="X109" s="220" t="s">
        <v>869</v>
      </c>
      <c r="Y109" s="132">
        <v>1</v>
      </c>
      <c r="Z109" s="837">
        <v>0.99250000000000005</v>
      </c>
      <c r="AA109" s="823">
        <f t="shared" si="8"/>
        <v>0.99250000000000005</v>
      </c>
      <c r="AB109" s="817" t="s">
        <v>870</v>
      </c>
      <c r="AC109" s="220" t="s">
        <v>487</v>
      </c>
      <c r="AD109" s="220" t="s">
        <v>871</v>
      </c>
      <c r="AE109" s="231">
        <v>1</v>
      </c>
      <c r="AF109" s="128" t="s">
        <v>479</v>
      </c>
      <c r="AG109" s="128" t="s">
        <v>479</v>
      </c>
      <c r="AH109" s="128" t="s">
        <v>479</v>
      </c>
      <c r="AI109" s="128" t="s">
        <v>479</v>
      </c>
      <c r="AJ109" s="220" t="s">
        <v>872</v>
      </c>
      <c r="AK109" s="231">
        <v>1</v>
      </c>
      <c r="AL109" s="128" t="s">
        <v>479</v>
      </c>
      <c r="AM109" s="128" t="s">
        <v>479</v>
      </c>
      <c r="AN109" s="128" t="s">
        <v>479</v>
      </c>
      <c r="AO109" s="128" t="s">
        <v>479</v>
      </c>
      <c r="AP109" s="220" t="s">
        <v>873</v>
      </c>
      <c r="AQ109" s="233">
        <v>1</v>
      </c>
      <c r="AR109" s="120" t="s">
        <v>479</v>
      </c>
      <c r="AS109" s="82" t="s">
        <v>479</v>
      </c>
      <c r="AT109" s="82" t="s">
        <v>479</v>
      </c>
      <c r="AU109" s="82" t="s">
        <v>479</v>
      </c>
      <c r="AV109" s="230"/>
      <c r="AW109" s="92" t="s">
        <v>479</v>
      </c>
      <c r="AX109" s="92" t="s">
        <v>479</v>
      </c>
      <c r="AY109" s="92" t="s">
        <v>479</v>
      </c>
      <c r="AZ109" s="92" t="s">
        <v>479</v>
      </c>
      <c r="BA109" s="230"/>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row>
    <row r="110" spans="1:81" s="86" customFormat="1" x14ac:dyDescent="0.2">
      <c r="A110" s="91"/>
      <c r="B110" s="127" t="s">
        <v>320</v>
      </c>
      <c r="C110" s="128" t="s">
        <v>48</v>
      </c>
      <c r="D110" s="128" t="s">
        <v>174</v>
      </c>
      <c r="E110" s="128" t="s">
        <v>91</v>
      </c>
      <c r="F110" s="128" t="s">
        <v>874</v>
      </c>
      <c r="G110" s="128" t="s">
        <v>68</v>
      </c>
      <c r="H110" s="128" t="s">
        <v>212</v>
      </c>
      <c r="I110" s="128" t="s">
        <v>25</v>
      </c>
      <c r="J110" s="128" t="s">
        <v>106</v>
      </c>
      <c r="K110" s="128" t="s">
        <v>325</v>
      </c>
      <c r="L110" s="128" t="s">
        <v>215</v>
      </c>
      <c r="M110" s="128" t="s">
        <v>225</v>
      </c>
      <c r="N110" s="129">
        <v>96</v>
      </c>
      <c r="O110" s="128" t="s">
        <v>875</v>
      </c>
      <c r="P110" s="129">
        <v>12</v>
      </c>
      <c r="Q110" s="129">
        <f>+Y110+AE110+AK110+AQ110</f>
        <v>12</v>
      </c>
      <c r="R110" s="128" t="s">
        <v>45</v>
      </c>
      <c r="S110" s="128" t="s">
        <v>876</v>
      </c>
      <c r="T110" s="128" t="s">
        <v>877</v>
      </c>
      <c r="U110" s="130">
        <v>44562</v>
      </c>
      <c r="V110" s="128" t="s">
        <v>476</v>
      </c>
      <c r="W110" s="128" t="s">
        <v>172</v>
      </c>
      <c r="X110" s="128" t="s">
        <v>878</v>
      </c>
      <c r="Y110" s="129">
        <v>3</v>
      </c>
      <c r="Z110" s="83">
        <v>3</v>
      </c>
      <c r="AA110" s="160">
        <f t="shared" si="8"/>
        <v>1</v>
      </c>
      <c r="AB110" s="817" t="s">
        <v>879</v>
      </c>
      <c r="AC110" s="220" t="s">
        <v>487</v>
      </c>
      <c r="AD110" s="128" t="s">
        <v>880</v>
      </c>
      <c r="AE110" s="129">
        <v>3</v>
      </c>
      <c r="AF110" s="128" t="s">
        <v>479</v>
      </c>
      <c r="AG110" s="128" t="s">
        <v>479</v>
      </c>
      <c r="AH110" s="128" t="s">
        <v>479</v>
      </c>
      <c r="AI110" s="128" t="s">
        <v>479</v>
      </c>
      <c r="AJ110" s="128" t="s">
        <v>881</v>
      </c>
      <c r="AK110" s="129">
        <v>3</v>
      </c>
      <c r="AL110" s="128" t="s">
        <v>479</v>
      </c>
      <c r="AM110" s="128" t="s">
        <v>479</v>
      </c>
      <c r="AN110" s="128" t="s">
        <v>479</v>
      </c>
      <c r="AO110" s="128" t="s">
        <v>479</v>
      </c>
      <c r="AP110" s="128" t="s">
        <v>882</v>
      </c>
      <c r="AQ110" s="162">
        <v>3</v>
      </c>
      <c r="AR110" s="120" t="s">
        <v>479</v>
      </c>
      <c r="AS110" s="82" t="s">
        <v>479</v>
      </c>
      <c r="AT110" s="82" t="s">
        <v>479</v>
      </c>
      <c r="AU110" s="82" t="s">
        <v>479</v>
      </c>
      <c r="AV110" s="91"/>
      <c r="AW110" s="92" t="s">
        <v>479</v>
      </c>
      <c r="AX110" s="92" t="s">
        <v>479</v>
      </c>
      <c r="AY110" s="92" t="s">
        <v>479</v>
      </c>
      <c r="AZ110" s="92" t="s">
        <v>479</v>
      </c>
      <c r="BA110" s="91"/>
    </row>
    <row r="111" spans="1:81" s="95" customFormat="1" x14ac:dyDescent="0.2">
      <c r="A111" s="91"/>
      <c r="B111" s="127" t="s">
        <v>320</v>
      </c>
      <c r="C111" s="128" t="s">
        <v>48</v>
      </c>
      <c r="D111" s="128" t="s">
        <v>174</v>
      </c>
      <c r="E111" s="128" t="s">
        <v>507</v>
      </c>
      <c r="F111" s="128" t="s">
        <v>883</v>
      </c>
      <c r="G111" s="128" t="s">
        <v>186</v>
      </c>
      <c r="H111" s="128" t="s">
        <v>212</v>
      </c>
      <c r="I111" s="128" t="s">
        <v>25</v>
      </c>
      <c r="J111" s="128" t="s">
        <v>106</v>
      </c>
      <c r="K111" s="128" t="s">
        <v>325</v>
      </c>
      <c r="L111" s="128" t="s">
        <v>257</v>
      </c>
      <c r="M111" s="128" t="s">
        <v>233</v>
      </c>
      <c r="N111" s="129">
        <v>97</v>
      </c>
      <c r="O111" s="128" t="s">
        <v>884</v>
      </c>
      <c r="P111" s="129">
        <v>5</v>
      </c>
      <c r="Q111" s="129">
        <f>+Y111+AE111+AK111+AQ111</f>
        <v>5</v>
      </c>
      <c r="R111" s="128" t="s">
        <v>45</v>
      </c>
      <c r="S111" s="128" t="s">
        <v>885</v>
      </c>
      <c r="T111" s="128" t="s">
        <v>886</v>
      </c>
      <c r="U111" s="130">
        <v>44562</v>
      </c>
      <c r="V111" s="128" t="s">
        <v>476</v>
      </c>
      <c r="W111" s="128" t="s">
        <v>172</v>
      </c>
      <c r="X111" s="128" t="s">
        <v>887</v>
      </c>
      <c r="Y111" s="129">
        <v>2</v>
      </c>
      <c r="Z111" s="83">
        <v>2</v>
      </c>
      <c r="AA111" s="160">
        <f t="shared" si="8"/>
        <v>1</v>
      </c>
      <c r="AB111" s="817" t="s">
        <v>888</v>
      </c>
      <c r="AC111" s="220" t="s">
        <v>487</v>
      </c>
      <c r="AD111" s="128" t="s">
        <v>889</v>
      </c>
      <c r="AE111" s="129">
        <v>1</v>
      </c>
      <c r="AF111" s="128" t="s">
        <v>479</v>
      </c>
      <c r="AG111" s="128" t="s">
        <v>479</v>
      </c>
      <c r="AH111" s="128" t="s">
        <v>479</v>
      </c>
      <c r="AI111" s="128" t="s">
        <v>479</v>
      </c>
      <c r="AJ111" s="128" t="s">
        <v>890</v>
      </c>
      <c r="AK111" s="129">
        <v>1</v>
      </c>
      <c r="AL111" s="128" t="s">
        <v>479</v>
      </c>
      <c r="AM111" s="128" t="s">
        <v>479</v>
      </c>
      <c r="AN111" s="128" t="s">
        <v>479</v>
      </c>
      <c r="AO111" s="128" t="s">
        <v>479</v>
      </c>
      <c r="AP111" s="128" t="s">
        <v>891</v>
      </c>
      <c r="AQ111" s="162">
        <v>1</v>
      </c>
      <c r="AR111" s="120" t="s">
        <v>479</v>
      </c>
      <c r="AS111" s="82" t="s">
        <v>479</v>
      </c>
      <c r="AT111" s="82" t="s">
        <v>479</v>
      </c>
      <c r="AU111" s="82" t="s">
        <v>479</v>
      </c>
      <c r="AV111" s="91"/>
      <c r="AW111" s="92" t="s">
        <v>479</v>
      </c>
      <c r="AX111" s="92" t="s">
        <v>479</v>
      </c>
      <c r="AY111" s="92" t="s">
        <v>479</v>
      </c>
      <c r="AZ111" s="92" t="s">
        <v>479</v>
      </c>
      <c r="BA111" s="91"/>
      <c r="BB111" s="86"/>
      <c r="BC111" s="86"/>
      <c r="BD111" s="86"/>
      <c r="BE111" s="86"/>
      <c r="BF111" s="86"/>
      <c r="BG111" s="86"/>
      <c r="BH111" s="86"/>
      <c r="BI111" s="86"/>
      <c r="BJ111" s="86"/>
      <c r="BK111" s="86"/>
      <c r="BL111" s="86"/>
      <c r="BM111" s="86"/>
      <c r="BN111" s="86"/>
      <c r="BO111" s="86"/>
      <c r="BP111" s="86"/>
      <c r="BQ111" s="86"/>
      <c r="BR111" s="86"/>
      <c r="BS111" s="86"/>
      <c r="BT111" s="86"/>
      <c r="BU111" s="86"/>
      <c r="BV111" s="86"/>
      <c r="BW111" s="86"/>
      <c r="BX111" s="86"/>
      <c r="BY111" s="86"/>
      <c r="BZ111" s="86"/>
      <c r="CA111" s="86"/>
      <c r="CB111" s="86"/>
      <c r="CC111" s="86"/>
    </row>
    <row r="112" spans="1:81" s="229" customFormat="1" x14ac:dyDescent="0.2">
      <c r="A112" s="227"/>
      <c r="B112" s="219" t="s">
        <v>320</v>
      </c>
      <c r="C112" s="220" t="s">
        <v>48</v>
      </c>
      <c r="D112" s="220" t="s">
        <v>174</v>
      </c>
      <c r="E112" s="220" t="s">
        <v>507</v>
      </c>
      <c r="F112" s="220" t="s">
        <v>892</v>
      </c>
      <c r="G112" s="220" t="s">
        <v>186</v>
      </c>
      <c r="H112" s="220" t="s">
        <v>212</v>
      </c>
      <c r="I112" s="220" t="s">
        <v>25</v>
      </c>
      <c r="J112" s="220" t="s">
        <v>106</v>
      </c>
      <c r="K112" s="220" t="s">
        <v>325</v>
      </c>
      <c r="L112" s="220" t="s">
        <v>257</v>
      </c>
      <c r="M112" s="220" t="s">
        <v>225</v>
      </c>
      <c r="N112" s="224">
        <v>98</v>
      </c>
      <c r="O112" s="220" t="s">
        <v>893</v>
      </c>
      <c r="P112" s="231">
        <v>1</v>
      </c>
      <c r="Q112" s="132">
        <f>(+Y112+AE112+AK112+AQ112)/4</f>
        <v>1</v>
      </c>
      <c r="R112" s="220" t="s">
        <v>30</v>
      </c>
      <c r="S112" s="220" t="s">
        <v>894</v>
      </c>
      <c r="T112" s="220" t="s">
        <v>895</v>
      </c>
      <c r="U112" s="232">
        <v>44562</v>
      </c>
      <c r="V112" s="220" t="s">
        <v>476</v>
      </c>
      <c r="W112" s="220" t="s">
        <v>172</v>
      </c>
      <c r="X112" s="220" t="s">
        <v>896</v>
      </c>
      <c r="Y112" s="132">
        <v>1</v>
      </c>
      <c r="Z112" s="89">
        <v>0.94</v>
      </c>
      <c r="AA112" s="823">
        <f t="shared" si="8"/>
        <v>0.94</v>
      </c>
      <c r="AB112" s="817" t="s">
        <v>897</v>
      </c>
      <c r="AC112" s="220" t="s">
        <v>487</v>
      </c>
      <c r="AD112" s="220" t="s">
        <v>898</v>
      </c>
      <c r="AE112" s="231">
        <v>1</v>
      </c>
      <c r="AF112" s="128" t="s">
        <v>479</v>
      </c>
      <c r="AG112" s="128" t="s">
        <v>479</v>
      </c>
      <c r="AH112" s="128" t="s">
        <v>479</v>
      </c>
      <c r="AI112" s="128" t="s">
        <v>479</v>
      </c>
      <c r="AJ112" s="220" t="s">
        <v>899</v>
      </c>
      <c r="AK112" s="231">
        <v>1</v>
      </c>
      <c r="AL112" s="128" t="s">
        <v>479</v>
      </c>
      <c r="AM112" s="128" t="s">
        <v>479</v>
      </c>
      <c r="AN112" s="128" t="s">
        <v>479</v>
      </c>
      <c r="AO112" s="128" t="s">
        <v>479</v>
      </c>
      <c r="AP112" s="220" t="s">
        <v>900</v>
      </c>
      <c r="AQ112" s="233">
        <v>1</v>
      </c>
      <c r="AR112" s="120" t="s">
        <v>479</v>
      </c>
      <c r="AS112" s="82" t="s">
        <v>479</v>
      </c>
      <c r="AT112" s="82" t="s">
        <v>479</v>
      </c>
      <c r="AU112" s="82" t="s">
        <v>479</v>
      </c>
      <c r="AV112" s="227"/>
      <c r="AW112" s="92" t="s">
        <v>479</v>
      </c>
      <c r="AX112" s="92" t="s">
        <v>479</v>
      </c>
      <c r="AY112" s="92" t="s">
        <v>479</v>
      </c>
      <c r="AZ112" s="92" t="s">
        <v>479</v>
      </c>
      <c r="BA112" s="227"/>
      <c r="BB112" s="228"/>
      <c r="BC112" s="228"/>
      <c r="BD112" s="228"/>
      <c r="BE112" s="228"/>
      <c r="BF112" s="228"/>
      <c r="BG112" s="228"/>
      <c r="BH112" s="228"/>
      <c r="BI112" s="228"/>
      <c r="BJ112" s="228"/>
      <c r="BK112" s="228"/>
      <c r="BL112" s="228"/>
      <c r="BM112" s="228"/>
      <c r="BN112" s="228"/>
      <c r="BO112" s="228"/>
      <c r="BP112" s="228"/>
      <c r="BQ112" s="228"/>
      <c r="BR112" s="228"/>
      <c r="BS112" s="228"/>
      <c r="BT112" s="228"/>
      <c r="BU112" s="228"/>
      <c r="BV112" s="228"/>
      <c r="BW112" s="228"/>
      <c r="BX112" s="228"/>
      <c r="BY112" s="228"/>
      <c r="BZ112" s="228"/>
      <c r="CA112" s="228"/>
      <c r="CB112" s="228"/>
      <c r="CC112" s="228"/>
    </row>
    <row r="113" spans="1:81" s="95" customFormat="1" x14ac:dyDescent="0.2">
      <c r="A113" s="91"/>
      <c r="B113" s="177" t="s">
        <v>320</v>
      </c>
      <c r="C113" s="146" t="s">
        <v>48</v>
      </c>
      <c r="D113" s="146" t="s">
        <v>174</v>
      </c>
      <c r="E113" s="146" t="s">
        <v>507</v>
      </c>
      <c r="F113" s="146" t="s">
        <v>901</v>
      </c>
      <c r="G113" s="146" t="s">
        <v>104</v>
      </c>
      <c r="H113" s="146" t="s">
        <v>212</v>
      </c>
      <c r="I113" s="146" t="s">
        <v>55</v>
      </c>
      <c r="J113" s="146" t="s">
        <v>902</v>
      </c>
      <c r="K113" s="146" t="s">
        <v>325</v>
      </c>
      <c r="L113" s="146" t="s">
        <v>903</v>
      </c>
      <c r="M113" s="146" t="s">
        <v>225</v>
      </c>
      <c r="N113" s="166">
        <v>99</v>
      </c>
      <c r="O113" s="146" t="s">
        <v>904</v>
      </c>
      <c r="P113" s="166">
        <v>3</v>
      </c>
      <c r="Q113" s="129">
        <f>+Y113+AE113+AK113+AQ113</f>
        <v>3</v>
      </c>
      <c r="R113" s="146" t="s">
        <v>45</v>
      </c>
      <c r="S113" s="146" t="s">
        <v>905</v>
      </c>
      <c r="T113" s="146" t="s">
        <v>906</v>
      </c>
      <c r="U113" s="149">
        <v>44562</v>
      </c>
      <c r="V113" s="146" t="s">
        <v>476</v>
      </c>
      <c r="W113" s="146" t="s">
        <v>172</v>
      </c>
      <c r="X113" s="146" t="s">
        <v>907</v>
      </c>
      <c r="Y113" s="166">
        <v>1</v>
      </c>
      <c r="Z113" s="116">
        <v>1</v>
      </c>
      <c r="AA113" s="178">
        <f t="shared" si="8"/>
        <v>1</v>
      </c>
      <c r="AB113" s="817" t="s">
        <v>908</v>
      </c>
      <c r="AC113" s="220" t="s">
        <v>487</v>
      </c>
      <c r="AD113" s="146" t="s">
        <v>909</v>
      </c>
      <c r="AE113" s="166">
        <v>1</v>
      </c>
      <c r="AF113" s="161" t="s">
        <v>479</v>
      </c>
      <c r="AG113" s="161" t="s">
        <v>479</v>
      </c>
      <c r="AH113" s="161" t="s">
        <v>479</v>
      </c>
      <c r="AI113" s="161" t="s">
        <v>479</v>
      </c>
      <c r="AJ113" s="146" t="s">
        <v>910</v>
      </c>
      <c r="AK113" s="166">
        <v>1</v>
      </c>
      <c r="AL113" s="161" t="s">
        <v>479</v>
      </c>
      <c r="AM113" s="161" t="s">
        <v>479</v>
      </c>
      <c r="AN113" s="161" t="s">
        <v>479</v>
      </c>
      <c r="AO113" s="161" t="s">
        <v>479</v>
      </c>
      <c r="AP113" s="146" t="s">
        <v>477</v>
      </c>
      <c r="AQ113" s="820">
        <v>0</v>
      </c>
      <c r="AR113" s="122" t="s">
        <v>479</v>
      </c>
      <c r="AS113" s="96" t="s">
        <v>479</v>
      </c>
      <c r="AT113" s="96" t="s">
        <v>479</v>
      </c>
      <c r="AU113" s="96" t="s">
        <v>479</v>
      </c>
      <c r="AV113" s="91"/>
      <c r="AW113" s="92" t="s">
        <v>479</v>
      </c>
      <c r="AX113" s="92" t="s">
        <v>479</v>
      </c>
      <c r="AY113" s="92" t="s">
        <v>479</v>
      </c>
      <c r="AZ113" s="92" t="s">
        <v>479</v>
      </c>
      <c r="BA113" s="91"/>
      <c r="BB113" s="86"/>
      <c r="BC113" s="86"/>
      <c r="BD113" s="86"/>
      <c r="BE113" s="86"/>
      <c r="BF113" s="86"/>
      <c r="BG113" s="86"/>
      <c r="BH113" s="86"/>
      <c r="BI113" s="86"/>
      <c r="BJ113" s="86"/>
      <c r="BK113" s="86"/>
      <c r="BL113" s="86"/>
      <c r="BM113" s="86"/>
      <c r="BN113" s="86"/>
      <c r="BO113" s="86"/>
      <c r="BP113" s="86"/>
      <c r="BQ113" s="86"/>
      <c r="BR113" s="86"/>
      <c r="BS113" s="86"/>
      <c r="BT113" s="86"/>
      <c r="BU113" s="86"/>
      <c r="BV113" s="86"/>
      <c r="BW113" s="86"/>
      <c r="BX113" s="86"/>
      <c r="BY113" s="86"/>
      <c r="BZ113" s="86"/>
      <c r="CA113" s="86"/>
      <c r="CB113" s="86"/>
      <c r="CC113" s="86"/>
    </row>
    <row r="114" spans="1:81" s="95" customFormat="1" x14ac:dyDescent="0.2">
      <c r="B114" s="127" t="s">
        <v>320</v>
      </c>
      <c r="C114" s="128" t="s">
        <v>48</v>
      </c>
      <c r="D114" s="146" t="s">
        <v>174</v>
      </c>
      <c r="E114" s="146" t="s">
        <v>102</v>
      </c>
      <c r="F114" s="146" t="s">
        <v>336</v>
      </c>
      <c r="G114" s="146" t="s">
        <v>186</v>
      </c>
      <c r="H114" s="146" t="s">
        <v>79</v>
      </c>
      <c r="I114" s="146" t="s">
        <v>55</v>
      </c>
      <c r="J114" s="146" t="s">
        <v>106</v>
      </c>
      <c r="K114" s="146" t="s">
        <v>402</v>
      </c>
      <c r="L114" s="146" t="s">
        <v>252</v>
      </c>
      <c r="M114" s="128" t="s">
        <v>225</v>
      </c>
      <c r="N114" s="129">
        <v>100</v>
      </c>
      <c r="O114" s="146" t="s">
        <v>911</v>
      </c>
      <c r="P114" s="147">
        <v>1</v>
      </c>
      <c r="Q114" s="132">
        <f>(+Y114+AE114+AK114+AQ114)/4</f>
        <v>1</v>
      </c>
      <c r="R114" s="146" t="s">
        <v>30</v>
      </c>
      <c r="S114" s="146" t="s">
        <v>912</v>
      </c>
      <c r="T114" s="146" t="s">
        <v>538</v>
      </c>
      <c r="U114" s="149">
        <v>44562</v>
      </c>
      <c r="V114" s="149">
        <v>44926</v>
      </c>
      <c r="W114" s="146" t="s">
        <v>172</v>
      </c>
      <c r="X114" s="146" t="s">
        <v>539</v>
      </c>
      <c r="Y114" s="147">
        <v>1</v>
      </c>
      <c r="Z114" s="105">
        <v>0.5</v>
      </c>
      <c r="AA114" s="160">
        <f t="shared" ref="AA114" si="9">(Z114/Y114)</f>
        <v>0.5</v>
      </c>
      <c r="AB114" s="824" t="s">
        <v>913</v>
      </c>
      <c r="AC114" s="220" t="s">
        <v>487</v>
      </c>
      <c r="AD114" s="146" t="s">
        <v>539</v>
      </c>
      <c r="AE114" s="147">
        <v>1</v>
      </c>
      <c r="AF114" s="134"/>
      <c r="AG114" s="134"/>
      <c r="AH114" s="134"/>
      <c r="AI114" s="134"/>
      <c r="AJ114" s="146" t="s">
        <v>539</v>
      </c>
      <c r="AK114" s="147">
        <v>1</v>
      </c>
      <c r="AL114" s="134"/>
      <c r="AM114" s="134"/>
      <c r="AN114" s="134"/>
      <c r="AO114" s="134"/>
      <c r="AP114" s="146" t="s">
        <v>539</v>
      </c>
      <c r="AQ114" s="170">
        <v>1</v>
      </c>
      <c r="AR114" s="123"/>
      <c r="AS114" s="90"/>
      <c r="AT114" s="90"/>
      <c r="AU114" s="90"/>
      <c r="AW114" s="97"/>
      <c r="AX114" s="97"/>
      <c r="AY114" s="97"/>
      <c r="AZ114" s="97"/>
    </row>
    <row r="115" spans="1:81" s="95" customFormat="1" ht="171" hidden="1" x14ac:dyDescent="0.2">
      <c r="B115" s="140" t="s">
        <v>308</v>
      </c>
      <c r="C115" s="128" t="s">
        <v>48</v>
      </c>
      <c r="D115" s="134" t="s">
        <v>541</v>
      </c>
      <c r="E115" s="128" t="s">
        <v>507</v>
      </c>
      <c r="F115" s="134" t="s">
        <v>914</v>
      </c>
      <c r="G115" s="134" t="s">
        <v>23</v>
      </c>
      <c r="H115" s="134" t="s">
        <v>137</v>
      </c>
      <c r="I115" s="134" t="s">
        <v>25</v>
      </c>
      <c r="J115" s="134" t="s">
        <v>138</v>
      </c>
      <c r="K115" s="134" t="s">
        <v>363</v>
      </c>
      <c r="L115" s="134" t="s">
        <v>43</v>
      </c>
      <c r="M115" s="134" t="s">
        <v>225</v>
      </c>
      <c r="N115" s="129">
        <v>101</v>
      </c>
      <c r="O115" s="134" t="s">
        <v>915</v>
      </c>
      <c r="P115" s="141">
        <v>1</v>
      </c>
      <c r="Q115" s="29">
        <f>+AK115</f>
        <v>1</v>
      </c>
      <c r="R115" s="134" t="s">
        <v>60</v>
      </c>
      <c r="S115" s="134" t="s">
        <v>916</v>
      </c>
      <c r="T115" s="134" t="s">
        <v>917</v>
      </c>
      <c r="U115" s="142">
        <v>44562</v>
      </c>
      <c r="V115" s="142">
        <v>44834</v>
      </c>
      <c r="W115" s="134" t="s">
        <v>152</v>
      </c>
      <c r="X115" s="134" t="s">
        <v>477</v>
      </c>
      <c r="Y115" s="141">
        <v>0</v>
      </c>
      <c r="Z115" s="206">
        <v>1</v>
      </c>
      <c r="AA115" s="131"/>
      <c r="AB115" s="207" t="s">
        <v>918</v>
      </c>
      <c r="AC115" s="166"/>
      <c r="AD115" s="134" t="s">
        <v>919</v>
      </c>
      <c r="AE115" s="141">
        <v>0.5</v>
      </c>
      <c r="AF115" s="134"/>
      <c r="AG115" s="134"/>
      <c r="AH115" s="134"/>
      <c r="AI115" s="134"/>
      <c r="AJ115" s="134" t="s">
        <v>920</v>
      </c>
      <c r="AK115" s="141">
        <v>1</v>
      </c>
      <c r="AL115" s="134"/>
      <c r="AM115" s="134"/>
      <c r="AN115" s="134"/>
      <c r="AO115" s="134"/>
      <c r="AP115" s="133" t="s">
        <v>477</v>
      </c>
      <c r="AQ115" s="167">
        <v>0</v>
      </c>
      <c r="AR115" s="123"/>
      <c r="AS115" s="90"/>
      <c r="AT115" s="90"/>
      <c r="AU115" s="90"/>
      <c r="AW115" s="97"/>
      <c r="AX115" s="97"/>
      <c r="AY115" s="97"/>
      <c r="AZ115" s="97"/>
    </row>
    <row r="116" spans="1:81" s="95" customFormat="1" x14ac:dyDescent="0.2">
      <c r="B116" s="177" t="s">
        <v>308</v>
      </c>
      <c r="C116" s="128" t="s">
        <v>48</v>
      </c>
      <c r="D116" s="146" t="s">
        <v>541</v>
      </c>
      <c r="E116" s="128" t="s">
        <v>507</v>
      </c>
      <c r="F116" s="146" t="s">
        <v>914</v>
      </c>
      <c r="G116" s="146" t="s">
        <v>23</v>
      </c>
      <c r="H116" s="146" t="s">
        <v>137</v>
      </c>
      <c r="I116" s="146" t="s">
        <v>25</v>
      </c>
      <c r="J116" s="146" t="s">
        <v>138</v>
      </c>
      <c r="K116" s="146" t="s">
        <v>360</v>
      </c>
      <c r="L116" s="146" t="s">
        <v>58</v>
      </c>
      <c r="M116" s="146"/>
      <c r="N116" s="129">
        <v>102</v>
      </c>
      <c r="O116" s="146" t="s">
        <v>921</v>
      </c>
      <c r="P116" s="147">
        <v>1</v>
      </c>
      <c r="Q116" s="132">
        <f t="shared" ref="Q116:Q121" si="10">(+Y116+AE116+AK116+AQ116)/4</f>
        <v>1</v>
      </c>
      <c r="R116" s="146" t="s">
        <v>30</v>
      </c>
      <c r="S116" s="146" t="s">
        <v>922</v>
      </c>
      <c r="T116" s="146" t="s">
        <v>923</v>
      </c>
      <c r="U116" s="149">
        <v>44562</v>
      </c>
      <c r="V116" s="149">
        <v>44926</v>
      </c>
      <c r="W116" s="146" t="s">
        <v>152</v>
      </c>
      <c r="X116" s="146" t="s">
        <v>924</v>
      </c>
      <c r="Y116" s="147">
        <v>1</v>
      </c>
      <c r="Z116" s="838">
        <v>1</v>
      </c>
      <c r="AA116" s="178">
        <f t="shared" ref="AA116:AA121" si="11">(Z116/Y116)</f>
        <v>1</v>
      </c>
      <c r="AB116" s="825" t="s">
        <v>925</v>
      </c>
      <c r="AC116" s="220" t="s">
        <v>487</v>
      </c>
      <c r="AD116" s="146" t="s">
        <v>926</v>
      </c>
      <c r="AE116" s="147">
        <v>1</v>
      </c>
      <c r="AF116" s="134"/>
      <c r="AG116" s="134"/>
      <c r="AH116" s="134"/>
      <c r="AI116" s="134"/>
      <c r="AJ116" s="146" t="s">
        <v>926</v>
      </c>
      <c r="AK116" s="147">
        <v>1</v>
      </c>
      <c r="AL116" s="134"/>
      <c r="AM116" s="134"/>
      <c r="AN116" s="134"/>
      <c r="AO116" s="134"/>
      <c r="AP116" s="146" t="s">
        <v>926</v>
      </c>
      <c r="AQ116" s="170">
        <v>1</v>
      </c>
      <c r="AR116" s="123"/>
      <c r="AS116" s="90"/>
      <c r="AT116" s="90"/>
      <c r="AU116" s="90"/>
      <c r="AW116" s="97"/>
      <c r="AX116" s="97"/>
      <c r="AY116" s="97"/>
      <c r="AZ116" s="97"/>
    </row>
    <row r="117" spans="1:81" s="95" customFormat="1" x14ac:dyDescent="0.2">
      <c r="B117" s="177" t="s">
        <v>308</v>
      </c>
      <c r="C117" s="128" t="s">
        <v>48</v>
      </c>
      <c r="D117" s="146" t="s">
        <v>541</v>
      </c>
      <c r="E117" s="128" t="s">
        <v>507</v>
      </c>
      <c r="F117" s="146" t="s">
        <v>914</v>
      </c>
      <c r="G117" s="146" t="s">
        <v>23</v>
      </c>
      <c r="H117" s="146" t="s">
        <v>137</v>
      </c>
      <c r="I117" s="146" t="s">
        <v>25</v>
      </c>
      <c r="J117" s="146" t="s">
        <v>138</v>
      </c>
      <c r="K117" s="146" t="s">
        <v>360</v>
      </c>
      <c r="L117" s="146" t="s">
        <v>72</v>
      </c>
      <c r="M117" s="146" t="s">
        <v>225</v>
      </c>
      <c r="N117" s="129">
        <v>103</v>
      </c>
      <c r="O117" s="146" t="s">
        <v>927</v>
      </c>
      <c r="P117" s="147">
        <v>1</v>
      </c>
      <c r="Q117" s="132">
        <f t="shared" si="10"/>
        <v>1</v>
      </c>
      <c r="R117" s="146" t="s">
        <v>30</v>
      </c>
      <c r="S117" s="146" t="s">
        <v>928</v>
      </c>
      <c r="T117" s="146" t="s">
        <v>923</v>
      </c>
      <c r="U117" s="149">
        <v>44562</v>
      </c>
      <c r="V117" s="149">
        <v>44926</v>
      </c>
      <c r="W117" s="146" t="s">
        <v>152</v>
      </c>
      <c r="X117" s="146" t="s">
        <v>924</v>
      </c>
      <c r="Y117" s="147">
        <v>1</v>
      </c>
      <c r="Z117" s="838">
        <v>1</v>
      </c>
      <c r="AA117" s="178">
        <f t="shared" si="11"/>
        <v>1</v>
      </c>
      <c r="AB117" s="825" t="s">
        <v>929</v>
      </c>
      <c r="AC117" s="220" t="s">
        <v>487</v>
      </c>
      <c r="AD117" s="146" t="s">
        <v>926</v>
      </c>
      <c r="AE117" s="147">
        <v>1</v>
      </c>
      <c r="AF117" s="134"/>
      <c r="AG117" s="134"/>
      <c r="AH117" s="134"/>
      <c r="AI117" s="134"/>
      <c r="AJ117" s="146" t="s">
        <v>926</v>
      </c>
      <c r="AK117" s="147">
        <v>1</v>
      </c>
      <c r="AL117" s="134"/>
      <c r="AM117" s="134"/>
      <c r="AN117" s="134"/>
      <c r="AO117" s="134"/>
      <c r="AP117" s="146" t="s">
        <v>926</v>
      </c>
      <c r="AQ117" s="170">
        <v>1</v>
      </c>
      <c r="AR117" s="123"/>
      <c r="AS117" s="90"/>
      <c r="AT117" s="90"/>
      <c r="AU117" s="90"/>
      <c r="AW117" s="97"/>
      <c r="AX117" s="97"/>
      <c r="AY117" s="97"/>
      <c r="AZ117" s="97"/>
    </row>
    <row r="118" spans="1:81" s="95" customFormat="1" x14ac:dyDescent="0.2">
      <c r="B118" s="177" t="s">
        <v>308</v>
      </c>
      <c r="C118" s="128" t="s">
        <v>48</v>
      </c>
      <c r="D118" s="146" t="s">
        <v>541</v>
      </c>
      <c r="E118" s="128" t="s">
        <v>507</v>
      </c>
      <c r="F118" s="146" t="s">
        <v>914</v>
      </c>
      <c r="G118" s="146" t="s">
        <v>23</v>
      </c>
      <c r="H118" s="146" t="s">
        <v>137</v>
      </c>
      <c r="I118" s="146" t="s">
        <v>25</v>
      </c>
      <c r="J118" s="146" t="s">
        <v>138</v>
      </c>
      <c r="K118" s="146" t="s">
        <v>363</v>
      </c>
      <c r="L118" s="146" t="s">
        <v>85</v>
      </c>
      <c r="M118" s="146" t="s">
        <v>225</v>
      </c>
      <c r="N118" s="129">
        <v>104</v>
      </c>
      <c r="O118" s="146" t="s">
        <v>930</v>
      </c>
      <c r="P118" s="147">
        <v>1</v>
      </c>
      <c r="Q118" s="132">
        <f t="shared" si="10"/>
        <v>1</v>
      </c>
      <c r="R118" s="146" t="s">
        <v>30</v>
      </c>
      <c r="S118" s="146" t="s">
        <v>931</v>
      </c>
      <c r="T118" s="146" t="s">
        <v>932</v>
      </c>
      <c r="U118" s="149">
        <v>44562</v>
      </c>
      <c r="V118" s="149">
        <v>44926</v>
      </c>
      <c r="W118" s="146" t="s">
        <v>152</v>
      </c>
      <c r="X118" s="146" t="s">
        <v>924</v>
      </c>
      <c r="Y118" s="147">
        <v>1</v>
      </c>
      <c r="Z118" s="838">
        <v>1</v>
      </c>
      <c r="AA118" s="178">
        <f t="shared" si="11"/>
        <v>1</v>
      </c>
      <c r="AB118" s="825" t="s">
        <v>933</v>
      </c>
      <c r="AC118" s="220" t="s">
        <v>487</v>
      </c>
      <c r="AD118" s="146" t="s">
        <v>926</v>
      </c>
      <c r="AE118" s="147">
        <v>1</v>
      </c>
      <c r="AF118" s="134"/>
      <c r="AG118" s="134"/>
      <c r="AH118" s="134"/>
      <c r="AI118" s="134"/>
      <c r="AJ118" s="146" t="s">
        <v>926</v>
      </c>
      <c r="AK118" s="147">
        <v>1</v>
      </c>
      <c r="AL118" s="134"/>
      <c r="AM118" s="134"/>
      <c r="AN118" s="134"/>
      <c r="AO118" s="134"/>
      <c r="AP118" s="146" t="s">
        <v>926</v>
      </c>
      <c r="AQ118" s="170">
        <v>1</v>
      </c>
      <c r="AR118" s="123"/>
      <c r="AS118" s="90"/>
      <c r="AT118" s="90"/>
      <c r="AU118" s="90"/>
      <c r="AW118" s="97"/>
      <c r="AX118" s="97"/>
      <c r="AY118" s="97"/>
      <c r="AZ118" s="97"/>
    </row>
    <row r="119" spans="1:81" s="95" customFormat="1" x14ac:dyDescent="0.2">
      <c r="B119" s="177" t="s">
        <v>308</v>
      </c>
      <c r="C119" s="128" t="s">
        <v>48</v>
      </c>
      <c r="D119" s="146" t="s">
        <v>541</v>
      </c>
      <c r="E119" s="128" t="s">
        <v>507</v>
      </c>
      <c r="F119" s="146" t="s">
        <v>914</v>
      </c>
      <c r="G119" s="146" t="s">
        <v>23</v>
      </c>
      <c r="H119" s="146" t="s">
        <v>137</v>
      </c>
      <c r="I119" s="146" t="s">
        <v>25</v>
      </c>
      <c r="J119" s="146" t="s">
        <v>138</v>
      </c>
      <c r="K119" s="146" t="s">
        <v>363</v>
      </c>
      <c r="L119" s="146" t="s">
        <v>130</v>
      </c>
      <c r="M119" s="146" t="s">
        <v>225</v>
      </c>
      <c r="N119" s="129">
        <v>105</v>
      </c>
      <c r="O119" s="146" t="s">
        <v>934</v>
      </c>
      <c r="P119" s="147">
        <v>1</v>
      </c>
      <c r="Q119" s="132">
        <f t="shared" si="10"/>
        <v>1</v>
      </c>
      <c r="R119" s="146" t="s">
        <v>30</v>
      </c>
      <c r="S119" s="146" t="s">
        <v>935</v>
      </c>
      <c r="T119" s="146" t="s">
        <v>932</v>
      </c>
      <c r="U119" s="149">
        <v>44562</v>
      </c>
      <c r="V119" s="149">
        <v>44926</v>
      </c>
      <c r="W119" s="146" t="s">
        <v>152</v>
      </c>
      <c r="X119" s="146" t="s">
        <v>924</v>
      </c>
      <c r="Y119" s="147">
        <v>1</v>
      </c>
      <c r="Z119" s="838">
        <v>1</v>
      </c>
      <c r="AA119" s="178">
        <f t="shared" si="11"/>
        <v>1</v>
      </c>
      <c r="AB119" s="825" t="s">
        <v>936</v>
      </c>
      <c r="AC119" s="220" t="s">
        <v>487</v>
      </c>
      <c r="AD119" s="146" t="s">
        <v>926</v>
      </c>
      <c r="AE119" s="147">
        <v>1</v>
      </c>
      <c r="AF119" s="134"/>
      <c r="AG119" s="134"/>
      <c r="AH119" s="134"/>
      <c r="AI119" s="134"/>
      <c r="AJ119" s="146" t="s">
        <v>926</v>
      </c>
      <c r="AK119" s="147">
        <v>1</v>
      </c>
      <c r="AL119" s="134"/>
      <c r="AM119" s="134"/>
      <c r="AN119" s="134"/>
      <c r="AO119" s="134"/>
      <c r="AP119" s="146" t="s">
        <v>926</v>
      </c>
      <c r="AQ119" s="170">
        <v>1</v>
      </c>
      <c r="AR119" s="123"/>
      <c r="AS119" s="90"/>
      <c r="AT119" s="90"/>
      <c r="AU119" s="90"/>
      <c r="AW119" s="97"/>
      <c r="AX119" s="97"/>
      <c r="AY119" s="97"/>
      <c r="AZ119" s="97"/>
    </row>
    <row r="120" spans="1:81" s="95" customFormat="1" x14ac:dyDescent="0.2">
      <c r="B120" s="177" t="s">
        <v>308</v>
      </c>
      <c r="C120" s="128" t="s">
        <v>48</v>
      </c>
      <c r="D120" s="146" t="s">
        <v>541</v>
      </c>
      <c r="E120" s="128" t="s">
        <v>507</v>
      </c>
      <c r="F120" s="146" t="s">
        <v>914</v>
      </c>
      <c r="G120" s="146" t="s">
        <v>23</v>
      </c>
      <c r="H120" s="146" t="s">
        <v>137</v>
      </c>
      <c r="I120" s="146" t="s">
        <v>25</v>
      </c>
      <c r="J120" s="146" t="s">
        <v>138</v>
      </c>
      <c r="K120" s="146" t="s">
        <v>363</v>
      </c>
      <c r="L120" s="146" t="s">
        <v>97</v>
      </c>
      <c r="M120" s="146" t="s">
        <v>225</v>
      </c>
      <c r="N120" s="129">
        <v>106</v>
      </c>
      <c r="O120" s="146" t="s">
        <v>937</v>
      </c>
      <c r="P120" s="147">
        <v>1</v>
      </c>
      <c r="Q120" s="132">
        <f t="shared" si="10"/>
        <v>1</v>
      </c>
      <c r="R120" s="146" t="s">
        <v>30</v>
      </c>
      <c r="S120" s="146" t="s">
        <v>938</v>
      </c>
      <c r="T120" s="146" t="s">
        <v>932</v>
      </c>
      <c r="U120" s="149">
        <v>44562</v>
      </c>
      <c r="V120" s="149">
        <v>44926</v>
      </c>
      <c r="W120" s="146" t="s">
        <v>152</v>
      </c>
      <c r="X120" s="146" t="s">
        <v>924</v>
      </c>
      <c r="Y120" s="147">
        <v>1</v>
      </c>
      <c r="Z120" s="838">
        <v>1</v>
      </c>
      <c r="AA120" s="178">
        <f t="shared" si="11"/>
        <v>1</v>
      </c>
      <c r="AB120" s="825" t="s">
        <v>939</v>
      </c>
      <c r="AC120" s="220" t="s">
        <v>487</v>
      </c>
      <c r="AD120" s="146" t="s">
        <v>926</v>
      </c>
      <c r="AE120" s="147">
        <v>1</v>
      </c>
      <c r="AF120" s="134"/>
      <c r="AG120" s="134"/>
      <c r="AH120" s="134"/>
      <c r="AI120" s="134"/>
      <c r="AJ120" s="146" t="s">
        <v>926</v>
      </c>
      <c r="AK120" s="147">
        <v>1</v>
      </c>
      <c r="AL120" s="134"/>
      <c r="AM120" s="134"/>
      <c r="AN120" s="134"/>
      <c r="AO120" s="134"/>
      <c r="AP120" s="146" t="s">
        <v>926</v>
      </c>
      <c r="AQ120" s="170">
        <v>1</v>
      </c>
      <c r="AR120" s="123"/>
      <c r="AS120" s="90"/>
      <c r="AT120" s="90"/>
      <c r="AU120" s="90"/>
      <c r="AW120" s="97"/>
      <c r="AX120" s="98"/>
      <c r="AY120" s="98"/>
      <c r="AZ120" s="98"/>
    </row>
    <row r="121" spans="1:81" s="95" customFormat="1" ht="15" x14ac:dyDescent="0.2">
      <c r="B121" s="177" t="s">
        <v>308</v>
      </c>
      <c r="C121" s="128" t="s">
        <v>48</v>
      </c>
      <c r="D121" s="146" t="s">
        <v>541</v>
      </c>
      <c r="E121" s="128" t="s">
        <v>507</v>
      </c>
      <c r="F121" s="146" t="s">
        <v>914</v>
      </c>
      <c r="G121" s="146" t="s">
        <v>23</v>
      </c>
      <c r="H121" s="146" t="s">
        <v>137</v>
      </c>
      <c r="I121" s="146" t="s">
        <v>25</v>
      </c>
      <c r="J121" s="146" t="s">
        <v>138</v>
      </c>
      <c r="K121" s="146" t="s">
        <v>362</v>
      </c>
      <c r="L121" s="146" t="s">
        <v>108</v>
      </c>
      <c r="M121" s="146" t="s">
        <v>225</v>
      </c>
      <c r="N121" s="129">
        <v>107</v>
      </c>
      <c r="O121" s="146" t="s">
        <v>940</v>
      </c>
      <c r="P121" s="147">
        <v>1</v>
      </c>
      <c r="Q121" s="132">
        <f t="shared" si="10"/>
        <v>1</v>
      </c>
      <c r="R121" s="146" t="s">
        <v>30</v>
      </c>
      <c r="S121" s="146" t="s">
        <v>941</v>
      </c>
      <c r="T121" s="146" t="s">
        <v>932</v>
      </c>
      <c r="U121" s="149">
        <v>44562</v>
      </c>
      <c r="V121" s="149">
        <v>44926</v>
      </c>
      <c r="W121" s="146" t="s">
        <v>152</v>
      </c>
      <c r="X121" s="146" t="s">
        <v>924</v>
      </c>
      <c r="Y121" s="147">
        <v>1</v>
      </c>
      <c r="Z121" s="838">
        <v>1</v>
      </c>
      <c r="AA121" s="178">
        <f t="shared" si="11"/>
        <v>1</v>
      </c>
      <c r="AB121" s="825" t="s">
        <v>3401</v>
      </c>
      <c r="AC121" s="220" t="s">
        <v>487</v>
      </c>
      <c r="AD121" s="146" t="s">
        <v>926</v>
      </c>
      <c r="AE121" s="147">
        <v>1</v>
      </c>
      <c r="AF121" s="134"/>
      <c r="AG121" s="134"/>
      <c r="AH121" s="134"/>
      <c r="AI121" s="134"/>
      <c r="AJ121" s="146" t="s">
        <v>926</v>
      </c>
      <c r="AK121" s="147">
        <v>1</v>
      </c>
      <c r="AL121" s="134"/>
      <c r="AM121" s="134"/>
      <c r="AN121" s="134"/>
      <c r="AO121" s="134"/>
      <c r="AP121" s="146" t="s">
        <v>926</v>
      </c>
      <c r="AQ121" s="170">
        <v>1</v>
      </c>
      <c r="AR121" s="123"/>
      <c r="AS121" s="90"/>
      <c r="AT121" s="90"/>
      <c r="AU121" s="90"/>
      <c r="AW121" s="97"/>
      <c r="AX121" s="98"/>
      <c r="AY121" s="98"/>
      <c r="AZ121" s="98"/>
    </row>
    <row r="122" spans="1:81" s="95" customFormat="1" ht="28.5" hidden="1" x14ac:dyDescent="0.2">
      <c r="B122" s="140" t="s">
        <v>308</v>
      </c>
      <c r="C122" s="128" t="s">
        <v>48</v>
      </c>
      <c r="D122" s="134" t="s">
        <v>541</v>
      </c>
      <c r="E122" s="128" t="s">
        <v>507</v>
      </c>
      <c r="F122" s="134" t="s">
        <v>914</v>
      </c>
      <c r="G122" s="134" t="s">
        <v>23</v>
      </c>
      <c r="H122" s="134" t="s">
        <v>137</v>
      </c>
      <c r="I122" s="134" t="s">
        <v>25</v>
      </c>
      <c r="J122" s="134" t="s">
        <v>138</v>
      </c>
      <c r="K122" s="134" t="s">
        <v>363</v>
      </c>
      <c r="L122" s="134" t="s">
        <v>108</v>
      </c>
      <c r="M122" s="134" t="s">
        <v>225</v>
      </c>
      <c r="N122" s="129">
        <v>108</v>
      </c>
      <c r="O122" s="134" t="s">
        <v>942</v>
      </c>
      <c r="P122" s="141">
        <v>1</v>
      </c>
      <c r="Q122" s="29">
        <f>+Y122+AE122+AK122+AQ122</f>
        <v>1</v>
      </c>
      <c r="R122" s="134" t="s">
        <v>45</v>
      </c>
      <c r="S122" s="134" t="s">
        <v>943</v>
      </c>
      <c r="T122" s="134" t="s">
        <v>932</v>
      </c>
      <c r="U122" s="142">
        <v>44562</v>
      </c>
      <c r="V122" s="142">
        <v>44926</v>
      </c>
      <c r="W122" s="134" t="s">
        <v>152</v>
      </c>
      <c r="X122" s="134" t="s">
        <v>477</v>
      </c>
      <c r="Y122" s="31">
        <v>0</v>
      </c>
      <c r="Z122" s="208">
        <v>0</v>
      </c>
      <c r="AA122" s="131"/>
      <c r="AB122" s="209" t="s">
        <v>944</v>
      </c>
      <c r="AC122" s="166"/>
      <c r="AD122" s="134" t="s">
        <v>477</v>
      </c>
      <c r="AE122" s="31">
        <v>0</v>
      </c>
      <c r="AF122" s="134"/>
      <c r="AG122" s="134"/>
      <c r="AH122" s="134"/>
      <c r="AI122" s="134"/>
      <c r="AJ122" s="128" t="s">
        <v>477</v>
      </c>
      <c r="AK122" s="131">
        <v>0</v>
      </c>
      <c r="AL122" s="134"/>
      <c r="AM122" s="134"/>
      <c r="AN122" s="134"/>
      <c r="AO122" s="134"/>
      <c r="AP122" s="134" t="s">
        <v>945</v>
      </c>
      <c r="AQ122" s="167">
        <v>1</v>
      </c>
      <c r="AR122" s="123"/>
      <c r="AS122" s="90"/>
      <c r="AT122" s="90"/>
      <c r="AU122" s="90"/>
      <c r="AW122" s="97"/>
      <c r="AX122" s="98"/>
      <c r="AY122" s="98"/>
      <c r="AZ122" s="98"/>
    </row>
    <row r="123" spans="1:81" s="95" customFormat="1" x14ac:dyDescent="0.2">
      <c r="B123" s="177" t="s">
        <v>308</v>
      </c>
      <c r="C123" s="128" t="s">
        <v>48</v>
      </c>
      <c r="D123" s="146" t="s">
        <v>541</v>
      </c>
      <c r="E123" s="128" t="s">
        <v>507</v>
      </c>
      <c r="F123" s="146" t="s">
        <v>914</v>
      </c>
      <c r="G123" s="146" t="s">
        <v>23</v>
      </c>
      <c r="H123" s="146" t="s">
        <v>137</v>
      </c>
      <c r="I123" s="146" t="s">
        <v>25</v>
      </c>
      <c r="J123" s="146" t="s">
        <v>138</v>
      </c>
      <c r="K123" s="146" t="s">
        <v>363</v>
      </c>
      <c r="L123" s="146" t="s">
        <v>257</v>
      </c>
      <c r="M123" s="146" t="s">
        <v>225</v>
      </c>
      <c r="N123" s="129">
        <v>109</v>
      </c>
      <c r="O123" s="146" t="s">
        <v>946</v>
      </c>
      <c r="P123" s="147">
        <v>1</v>
      </c>
      <c r="Q123" s="132">
        <f>(+Y123+AE123+AK123+AQ123)/4</f>
        <v>1</v>
      </c>
      <c r="R123" s="146" t="s">
        <v>30</v>
      </c>
      <c r="S123" s="146" t="s">
        <v>947</v>
      </c>
      <c r="T123" s="146" t="s">
        <v>948</v>
      </c>
      <c r="U123" s="149">
        <v>44562</v>
      </c>
      <c r="V123" s="149">
        <v>44926</v>
      </c>
      <c r="W123" s="146" t="s">
        <v>152</v>
      </c>
      <c r="X123" s="146" t="s">
        <v>949</v>
      </c>
      <c r="Y123" s="147">
        <v>1</v>
      </c>
      <c r="Z123" s="838">
        <v>1</v>
      </c>
      <c r="AA123" s="178">
        <f t="shared" ref="AA123:AA125" si="12">(Z123/Y123)</f>
        <v>1</v>
      </c>
      <c r="AB123" s="825" t="s">
        <v>950</v>
      </c>
      <c r="AC123" s="220" t="s">
        <v>487</v>
      </c>
      <c r="AD123" s="146" t="s">
        <v>949</v>
      </c>
      <c r="AE123" s="147">
        <v>1</v>
      </c>
      <c r="AF123" s="134"/>
      <c r="AG123" s="134"/>
      <c r="AH123" s="134"/>
      <c r="AI123" s="134"/>
      <c r="AJ123" s="146" t="s">
        <v>949</v>
      </c>
      <c r="AK123" s="147">
        <v>1</v>
      </c>
      <c r="AL123" s="134"/>
      <c r="AM123" s="134"/>
      <c r="AN123" s="134"/>
      <c r="AO123" s="134"/>
      <c r="AP123" s="146" t="s">
        <v>926</v>
      </c>
      <c r="AQ123" s="170">
        <v>1</v>
      </c>
      <c r="AR123" s="123"/>
      <c r="AS123" s="90"/>
      <c r="AT123" s="90"/>
      <c r="AU123" s="90"/>
      <c r="AW123" s="97"/>
      <c r="AX123" s="98"/>
      <c r="AY123" s="98"/>
      <c r="AZ123" s="98"/>
    </row>
    <row r="124" spans="1:81" s="95" customFormat="1" x14ac:dyDescent="0.2">
      <c r="B124" s="177" t="s">
        <v>308</v>
      </c>
      <c r="C124" s="128" t="s">
        <v>48</v>
      </c>
      <c r="D124" s="146" t="s">
        <v>541</v>
      </c>
      <c r="E124" s="128" t="s">
        <v>507</v>
      </c>
      <c r="F124" s="146" t="s">
        <v>914</v>
      </c>
      <c r="G124" s="146" t="s">
        <v>38</v>
      </c>
      <c r="H124" s="146" t="s">
        <v>137</v>
      </c>
      <c r="I124" s="146" t="s">
        <v>25</v>
      </c>
      <c r="J124" s="146" t="s">
        <v>138</v>
      </c>
      <c r="K124" s="146" t="s">
        <v>363</v>
      </c>
      <c r="L124" s="146" t="s">
        <v>119</v>
      </c>
      <c r="M124" s="146" t="s">
        <v>225</v>
      </c>
      <c r="N124" s="129">
        <v>110</v>
      </c>
      <c r="O124" s="146" t="s">
        <v>951</v>
      </c>
      <c r="P124" s="147">
        <v>1</v>
      </c>
      <c r="Q124" s="132">
        <f>(+Y124+AE124+AK124+AQ124)/4</f>
        <v>1</v>
      </c>
      <c r="R124" s="146" t="s">
        <v>30</v>
      </c>
      <c r="S124" s="146" t="s">
        <v>952</v>
      </c>
      <c r="T124" s="146" t="s">
        <v>953</v>
      </c>
      <c r="U124" s="149">
        <v>44562</v>
      </c>
      <c r="V124" s="149">
        <v>44926</v>
      </c>
      <c r="W124" s="146" t="s">
        <v>152</v>
      </c>
      <c r="X124" s="146" t="s">
        <v>924</v>
      </c>
      <c r="Y124" s="147">
        <v>1</v>
      </c>
      <c r="Z124" s="838">
        <v>1</v>
      </c>
      <c r="AA124" s="178">
        <f t="shared" si="12"/>
        <v>1</v>
      </c>
      <c r="AB124" s="825" t="s">
        <v>954</v>
      </c>
      <c r="AC124" s="220" t="s">
        <v>487</v>
      </c>
      <c r="AD124" s="146" t="s">
        <v>926</v>
      </c>
      <c r="AE124" s="147">
        <v>1</v>
      </c>
      <c r="AF124" s="134"/>
      <c r="AG124" s="134"/>
      <c r="AH124" s="134"/>
      <c r="AI124" s="134"/>
      <c r="AJ124" s="146" t="s">
        <v>926</v>
      </c>
      <c r="AK124" s="147">
        <v>1</v>
      </c>
      <c r="AL124" s="134"/>
      <c r="AM124" s="134"/>
      <c r="AN124" s="134"/>
      <c r="AO124" s="134"/>
      <c r="AP124" s="146" t="s">
        <v>926</v>
      </c>
      <c r="AQ124" s="170">
        <v>1</v>
      </c>
      <c r="AR124" s="123"/>
      <c r="AS124" s="90"/>
      <c r="AT124" s="90"/>
      <c r="AU124" s="90"/>
      <c r="AW124" s="97"/>
      <c r="AX124" s="98"/>
      <c r="AY124" s="98"/>
      <c r="AZ124" s="98"/>
    </row>
    <row r="125" spans="1:81" s="95" customFormat="1" ht="15.75" customHeight="1" x14ac:dyDescent="0.2">
      <c r="B125" s="177" t="s">
        <v>308</v>
      </c>
      <c r="C125" s="128" t="s">
        <v>48</v>
      </c>
      <c r="D125" s="146" t="s">
        <v>174</v>
      </c>
      <c r="E125" s="128" t="s">
        <v>507</v>
      </c>
      <c r="F125" s="146" t="s">
        <v>914</v>
      </c>
      <c r="G125" s="146" t="s">
        <v>23</v>
      </c>
      <c r="H125" s="146" t="s">
        <v>137</v>
      </c>
      <c r="I125" s="146" t="s">
        <v>25</v>
      </c>
      <c r="J125" s="146" t="s">
        <v>138</v>
      </c>
      <c r="K125" s="146" t="s">
        <v>363</v>
      </c>
      <c r="L125" s="146" t="s">
        <v>252</v>
      </c>
      <c r="M125" s="146" t="s">
        <v>225</v>
      </c>
      <c r="N125" s="129">
        <v>111</v>
      </c>
      <c r="O125" s="146" t="s">
        <v>955</v>
      </c>
      <c r="P125" s="147">
        <v>1</v>
      </c>
      <c r="Q125" s="132">
        <f>(+Y125+AE125+AK125+AQ125)/4</f>
        <v>1</v>
      </c>
      <c r="R125" s="146" t="s">
        <v>30</v>
      </c>
      <c r="S125" s="146" t="s">
        <v>956</v>
      </c>
      <c r="T125" s="146" t="s">
        <v>538</v>
      </c>
      <c r="U125" s="149">
        <v>44562</v>
      </c>
      <c r="V125" s="149">
        <v>44592</v>
      </c>
      <c r="W125" s="146" t="s">
        <v>152</v>
      </c>
      <c r="X125" s="146" t="s">
        <v>539</v>
      </c>
      <c r="Y125" s="147">
        <v>1</v>
      </c>
      <c r="Z125" s="839">
        <v>1</v>
      </c>
      <c r="AA125" s="178">
        <f t="shared" si="12"/>
        <v>1</v>
      </c>
      <c r="AB125" s="825" t="s">
        <v>957</v>
      </c>
      <c r="AC125" s="220" t="s">
        <v>487</v>
      </c>
      <c r="AD125" s="146" t="s">
        <v>539</v>
      </c>
      <c r="AE125" s="147">
        <v>1</v>
      </c>
      <c r="AF125" s="134"/>
      <c r="AG125" s="134"/>
      <c r="AH125" s="134"/>
      <c r="AI125" s="134"/>
      <c r="AJ125" s="146" t="s">
        <v>539</v>
      </c>
      <c r="AK125" s="147">
        <v>1</v>
      </c>
      <c r="AL125" s="134"/>
      <c r="AM125" s="134"/>
      <c r="AN125" s="134"/>
      <c r="AO125" s="134"/>
      <c r="AP125" s="146" t="s">
        <v>539</v>
      </c>
      <c r="AQ125" s="170">
        <v>1</v>
      </c>
      <c r="AR125" s="123"/>
      <c r="AS125" s="90"/>
      <c r="AT125" s="90"/>
      <c r="AU125" s="90"/>
      <c r="AW125" s="97"/>
      <c r="AX125" s="98"/>
      <c r="AY125" s="98"/>
      <c r="AZ125" s="98"/>
    </row>
    <row r="126" spans="1:81" s="95" customFormat="1" hidden="1" x14ac:dyDescent="0.2">
      <c r="A126" s="91"/>
      <c r="B126" s="127" t="s">
        <v>293</v>
      </c>
      <c r="C126" s="128" t="s">
        <v>48</v>
      </c>
      <c r="D126" s="128" t="s">
        <v>174</v>
      </c>
      <c r="E126" s="133" t="s">
        <v>91</v>
      </c>
      <c r="F126" s="133" t="s">
        <v>958</v>
      </c>
      <c r="G126" s="133" t="s">
        <v>156</v>
      </c>
      <c r="H126" s="133" t="s">
        <v>959</v>
      </c>
      <c r="I126" s="133" t="s">
        <v>960</v>
      </c>
      <c r="J126" s="128" t="s">
        <v>902</v>
      </c>
      <c r="K126" s="133" t="s">
        <v>961</v>
      </c>
      <c r="L126" s="133" t="s">
        <v>962</v>
      </c>
      <c r="M126" s="128" t="s">
        <v>225</v>
      </c>
      <c r="N126" s="129">
        <v>112</v>
      </c>
      <c r="O126" s="128" t="s">
        <v>963</v>
      </c>
      <c r="P126" s="138">
        <v>1</v>
      </c>
      <c r="Q126" s="29">
        <f>+AQ126</f>
        <v>1</v>
      </c>
      <c r="R126" s="133" t="s">
        <v>60</v>
      </c>
      <c r="S126" s="133" t="s">
        <v>964</v>
      </c>
      <c r="T126" s="133" t="s">
        <v>965</v>
      </c>
      <c r="U126" s="130">
        <v>44562</v>
      </c>
      <c r="V126" s="128" t="s">
        <v>476</v>
      </c>
      <c r="W126" s="133" t="s">
        <v>182</v>
      </c>
      <c r="X126" s="133" t="s">
        <v>477</v>
      </c>
      <c r="Y126" s="137">
        <v>0</v>
      </c>
      <c r="Z126" s="83" t="s">
        <v>479</v>
      </c>
      <c r="AA126" s="161" t="s">
        <v>479</v>
      </c>
      <c r="AB126" s="83" t="s">
        <v>479</v>
      </c>
      <c r="AC126" s="129" t="s">
        <v>479</v>
      </c>
      <c r="AD126" s="128" t="s">
        <v>477</v>
      </c>
      <c r="AE126" s="137">
        <v>0</v>
      </c>
      <c r="AF126" s="161" t="s">
        <v>479</v>
      </c>
      <c r="AG126" s="161" t="s">
        <v>479</v>
      </c>
      <c r="AH126" s="161" t="s">
        <v>479</v>
      </c>
      <c r="AI126" s="161" t="s">
        <v>479</v>
      </c>
      <c r="AJ126" s="128" t="s">
        <v>966</v>
      </c>
      <c r="AK126" s="132">
        <v>0.5</v>
      </c>
      <c r="AL126" s="161" t="s">
        <v>479</v>
      </c>
      <c r="AM126" s="161" t="s">
        <v>479</v>
      </c>
      <c r="AN126" s="161" t="s">
        <v>479</v>
      </c>
      <c r="AO126" s="161" t="s">
        <v>479</v>
      </c>
      <c r="AP126" s="128" t="s">
        <v>967</v>
      </c>
      <c r="AQ126" s="163">
        <v>1</v>
      </c>
      <c r="AR126" s="122" t="s">
        <v>479</v>
      </c>
      <c r="AS126" s="96" t="s">
        <v>479</v>
      </c>
      <c r="AT126" s="96" t="s">
        <v>479</v>
      </c>
      <c r="AU126" s="96" t="s">
        <v>479</v>
      </c>
      <c r="AV126" s="91"/>
      <c r="AW126" s="92" t="s">
        <v>479</v>
      </c>
      <c r="AX126" s="93" t="s">
        <v>479</v>
      </c>
      <c r="AY126" s="93" t="s">
        <v>479</v>
      </c>
      <c r="AZ126" s="93" t="s">
        <v>479</v>
      </c>
      <c r="BA126" s="91"/>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c r="CB126" s="86"/>
      <c r="CC126" s="86"/>
    </row>
    <row r="127" spans="1:81" s="95" customFormat="1" x14ac:dyDescent="0.2">
      <c r="A127" s="91"/>
      <c r="B127" s="127" t="s">
        <v>293</v>
      </c>
      <c r="C127" s="128" t="s">
        <v>48</v>
      </c>
      <c r="D127" s="128" t="s">
        <v>174</v>
      </c>
      <c r="E127" s="128" t="s">
        <v>91</v>
      </c>
      <c r="F127" s="128" t="s">
        <v>958</v>
      </c>
      <c r="G127" s="128" t="s">
        <v>156</v>
      </c>
      <c r="H127" s="128" t="s">
        <v>959</v>
      </c>
      <c r="I127" s="128" t="s">
        <v>960</v>
      </c>
      <c r="J127" s="128" t="s">
        <v>902</v>
      </c>
      <c r="K127" s="128" t="s">
        <v>961</v>
      </c>
      <c r="L127" s="128" t="s">
        <v>962</v>
      </c>
      <c r="M127" s="128" t="s">
        <v>225</v>
      </c>
      <c r="N127" s="129">
        <v>113</v>
      </c>
      <c r="O127" s="128" t="s">
        <v>968</v>
      </c>
      <c r="P127" s="143">
        <v>4</v>
      </c>
      <c r="Q127" s="129">
        <f>+Y127+AE127+AK127+AQ127</f>
        <v>4</v>
      </c>
      <c r="R127" s="128" t="s">
        <v>861</v>
      </c>
      <c r="S127" s="128" t="s">
        <v>969</v>
      </c>
      <c r="T127" s="128" t="s">
        <v>970</v>
      </c>
      <c r="U127" s="130">
        <v>44562</v>
      </c>
      <c r="V127" s="128" t="s">
        <v>476</v>
      </c>
      <c r="W127" s="128" t="s">
        <v>182</v>
      </c>
      <c r="X127" s="128" t="s">
        <v>971</v>
      </c>
      <c r="Y127" s="129">
        <v>1</v>
      </c>
      <c r="Z127" s="83">
        <v>1</v>
      </c>
      <c r="AA127" s="160">
        <f>(Z127/Y127)</f>
        <v>1</v>
      </c>
      <c r="AB127" s="818" t="s">
        <v>972</v>
      </c>
      <c r="AC127" s="220" t="s">
        <v>487</v>
      </c>
      <c r="AD127" s="128" t="s">
        <v>971</v>
      </c>
      <c r="AE127" s="129">
        <v>1</v>
      </c>
      <c r="AF127" s="161" t="s">
        <v>479</v>
      </c>
      <c r="AG127" s="161" t="s">
        <v>479</v>
      </c>
      <c r="AH127" s="161" t="s">
        <v>479</v>
      </c>
      <c r="AI127" s="161" t="s">
        <v>479</v>
      </c>
      <c r="AJ127" s="128" t="s">
        <v>971</v>
      </c>
      <c r="AK127" s="129">
        <v>1</v>
      </c>
      <c r="AL127" s="161" t="s">
        <v>479</v>
      </c>
      <c r="AM127" s="161" t="s">
        <v>479</v>
      </c>
      <c r="AN127" s="161" t="s">
        <v>479</v>
      </c>
      <c r="AO127" s="161" t="s">
        <v>479</v>
      </c>
      <c r="AP127" s="128" t="s">
        <v>971</v>
      </c>
      <c r="AQ127" s="162">
        <v>1</v>
      </c>
      <c r="AR127" s="122" t="s">
        <v>479</v>
      </c>
      <c r="AS127" s="96" t="s">
        <v>479</v>
      </c>
      <c r="AT127" s="96" t="s">
        <v>479</v>
      </c>
      <c r="AU127" s="96" t="s">
        <v>479</v>
      </c>
      <c r="AV127" s="91"/>
      <c r="AW127" s="92" t="s">
        <v>479</v>
      </c>
      <c r="AX127" s="93" t="s">
        <v>479</v>
      </c>
      <c r="AY127" s="93" t="s">
        <v>479</v>
      </c>
      <c r="AZ127" s="93" t="s">
        <v>479</v>
      </c>
      <c r="BA127" s="91"/>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c r="CC127" s="86"/>
    </row>
    <row r="128" spans="1:81" s="95" customFormat="1" hidden="1" x14ac:dyDescent="0.2">
      <c r="A128" s="91"/>
      <c r="B128" s="127" t="s">
        <v>320</v>
      </c>
      <c r="C128" s="128" t="s">
        <v>48</v>
      </c>
      <c r="D128" s="128" t="s">
        <v>174</v>
      </c>
      <c r="E128" s="133" t="s">
        <v>91</v>
      </c>
      <c r="F128" s="128" t="s">
        <v>892</v>
      </c>
      <c r="G128" s="133" t="s">
        <v>156</v>
      </c>
      <c r="H128" s="133" t="s">
        <v>959</v>
      </c>
      <c r="I128" s="133" t="s">
        <v>960</v>
      </c>
      <c r="J128" s="133" t="s">
        <v>902</v>
      </c>
      <c r="K128" s="128" t="s">
        <v>314</v>
      </c>
      <c r="L128" s="133" t="s">
        <v>962</v>
      </c>
      <c r="M128" s="128" t="s">
        <v>225</v>
      </c>
      <c r="N128" s="129">
        <v>114</v>
      </c>
      <c r="O128" s="133" t="s">
        <v>973</v>
      </c>
      <c r="P128" s="138">
        <v>1</v>
      </c>
      <c r="Q128" s="29">
        <f>+AQ128</f>
        <v>1</v>
      </c>
      <c r="R128" s="133" t="s">
        <v>45</v>
      </c>
      <c r="S128" s="133" t="s">
        <v>974</v>
      </c>
      <c r="T128" s="133" t="s">
        <v>975</v>
      </c>
      <c r="U128" s="130">
        <v>44562</v>
      </c>
      <c r="V128" s="128" t="s">
        <v>476</v>
      </c>
      <c r="W128" s="133" t="s">
        <v>182</v>
      </c>
      <c r="X128" s="133" t="s">
        <v>477</v>
      </c>
      <c r="Y128" s="137">
        <v>0</v>
      </c>
      <c r="Z128" s="83" t="s">
        <v>479</v>
      </c>
      <c r="AA128" s="161" t="s">
        <v>479</v>
      </c>
      <c r="AB128" s="83" t="s">
        <v>479</v>
      </c>
      <c r="AC128" s="129" t="s">
        <v>479</v>
      </c>
      <c r="AD128" s="128" t="s">
        <v>477</v>
      </c>
      <c r="AE128" s="137">
        <v>0</v>
      </c>
      <c r="AF128" s="161" t="s">
        <v>479</v>
      </c>
      <c r="AG128" s="161" t="s">
        <v>479</v>
      </c>
      <c r="AH128" s="161" t="s">
        <v>479</v>
      </c>
      <c r="AI128" s="161" t="s">
        <v>479</v>
      </c>
      <c r="AJ128" s="128" t="s">
        <v>477</v>
      </c>
      <c r="AK128" s="137">
        <v>0</v>
      </c>
      <c r="AL128" s="161" t="s">
        <v>479</v>
      </c>
      <c r="AM128" s="161" t="s">
        <v>479</v>
      </c>
      <c r="AN128" s="161" t="s">
        <v>479</v>
      </c>
      <c r="AO128" s="161" t="s">
        <v>479</v>
      </c>
      <c r="AP128" s="128" t="s">
        <v>976</v>
      </c>
      <c r="AQ128" s="163">
        <v>1</v>
      </c>
      <c r="AR128" s="122" t="s">
        <v>479</v>
      </c>
      <c r="AS128" s="96" t="s">
        <v>479</v>
      </c>
      <c r="AT128" s="96" t="s">
        <v>479</v>
      </c>
      <c r="AU128" s="96" t="s">
        <v>479</v>
      </c>
      <c r="AV128" s="91"/>
      <c r="AW128" s="92" t="s">
        <v>479</v>
      </c>
      <c r="AX128" s="93" t="s">
        <v>479</v>
      </c>
      <c r="AY128" s="93" t="s">
        <v>479</v>
      </c>
      <c r="AZ128" s="93" t="s">
        <v>479</v>
      </c>
      <c r="BA128" s="91"/>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c r="CC128" s="86"/>
    </row>
    <row r="129" spans="1:81" s="95" customFormat="1" x14ac:dyDescent="0.2">
      <c r="A129" s="91"/>
      <c r="B129" s="127" t="s">
        <v>320</v>
      </c>
      <c r="C129" s="128" t="s">
        <v>48</v>
      </c>
      <c r="D129" s="128" t="s">
        <v>174</v>
      </c>
      <c r="E129" s="128" t="s">
        <v>91</v>
      </c>
      <c r="F129" s="128" t="s">
        <v>892</v>
      </c>
      <c r="G129" s="128" t="s">
        <v>977</v>
      </c>
      <c r="H129" s="128" t="s">
        <v>959</v>
      </c>
      <c r="I129" s="128" t="s">
        <v>960</v>
      </c>
      <c r="J129" s="128" t="s">
        <v>902</v>
      </c>
      <c r="K129" s="128" t="s">
        <v>961</v>
      </c>
      <c r="L129" s="128" t="s">
        <v>978</v>
      </c>
      <c r="M129" s="128" t="s">
        <v>225</v>
      </c>
      <c r="N129" s="129">
        <v>115</v>
      </c>
      <c r="O129" s="128" t="s">
        <v>979</v>
      </c>
      <c r="P129" s="129">
        <v>4</v>
      </c>
      <c r="Q129" s="129">
        <f>+Y129+AE129+AK129+AQ129</f>
        <v>4</v>
      </c>
      <c r="R129" s="128" t="s">
        <v>45</v>
      </c>
      <c r="S129" s="128" t="s">
        <v>980</v>
      </c>
      <c r="T129" s="128" t="s">
        <v>981</v>
      </c>
      <c r="U129" s="130">
        <v>44562</v>
      </c>
      <c r="V129" s="128" t="s">
        <v>476</v>
      </c>
      <c r="W129" s="128" t="s">
        <v>182</v>
      </c>
      <c r="X129" s="128" t="s">
        <v>982</v>
      </c>
      <c r="Y129" s="129">
        <v>1</v>
      </c>
      <c r="Z129" s="83">
        <v>1</v>
      </c>
      <c r="AA129" s="160">
        <f t="shared" ref="AA129:AA133" si="13">(Z129/Y129)</f>
        <v>1</v>
      </c>
      <c r="AB129" s="818" t="s">
        <v>983</v>
      </c>
      <c r="AC129" s="220" t="s">
        <v>487</v>
      </c>
      <c r="AD129" s="128" t="s">
        <v>984</v>
      </c>
      <c r="AE129" s="129">
        <v>1</v>
      </c>
      <c r="AF129" s="161" t="s">
        <v>479</v>
      </c>
      <c r="AG129" s="161" t="s">
        <v>479</v>
      </c>
      <c r="AH129" s="161" t="s">
        <v>479</v>
      </c>
      <c r="AI129" s="161" t="s">
        <v>479</v>
      </c>
      <c r="AJ129" s="128" t="s">
        <v>985</v>
      </c>
      <c r="AK129" s="129">
        <v>1</v>
      </c>
      <c r="AL129" s="161" t="s">
        <v>479</v>
      </c>
      <c r="AM129" s="161" t="s">
        <v>479</v>
      </c>
      <c r="AN129" s="161" t="s">
        <v>479</v>
      </c>
      <c r="AO129" s="161" t="s">
        <v>479</v>
      </c>
      <c r="AP129" s="128" t="s">
        <v>986</v>
      </c>
      <c r="AQ129" s="162">
        <v>1</v>
      </c>
      <c r="AR129" s="122" t="s">
        <v>479</v>
      </c>
      <c r="AS129" s="96" t="s">
        <v>479</v>
      </c>
      <c r="AT129" s="96" t="s">
        <v>479</v>
      </c>
      <c r="AU129" s="96" t="s">
        <v>479</v>
      </c>
      <c r="AV129" s="91"/>
      <c r="AW129" s="92" t="s">
        <v>479</v>
      </c>
      <c r="AX129" s="93" t="s">
        <v>479</v>
      </c>
      <c r="AY129" s="93" t="s">
        <v>479</v>
      </c>
      <c r="AZ129" s="93" t="s">
        <v>479</v>
      </c>
      <c r="BA129" s="91"/>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c r="CB129" s="86"/>
      <c r="CC129" s="86"/>
    </row>
    <row r="130" spans="1:81" s="95" customFormat="1" x14ac:dyDescent="0.2">
      <c r="A130" s="91"/>
      <c r="B130" s="127" t="s">
        <v>320</v>
      </c>
      <c r="C130" s="128" t="s">
        <v>48</v>
      </c>
      <c r="D130" s="128" t="s">
        <v>174</v>
      </c>
      <c r="E130" s="128" t="s">
        <v>91</v>
      </c>
      <c r="F130" s="128" t="s">
        <v>892</v>
      </c>
      <c r="G130" s="128" t="s">
        <v>156</v>
      </c>
      <c r="H130" s="128" t="s">
        <v>987</v>
      </c>
      <c r="I130" s="128" t="s">
        <v>55</v>
      </c>
      <c r="J130" s="128" t="s">
        <v>902</v>
      </c>
      <c r="K130" s="128" t="s">
        <v>988</v>
      </c>
      <c r="L130" s="128" t="s">
        <v>257</v>
      </c>
      <c r="M130" s="128" t="s">
        <v>225</v>
      </c>
      <c r="N130" s="129">
        <v>116</v>
      </c>
      <c r="O130" s="128" t="s">
        <v>989</v>
      </c>
      <c r="P130" s="129">
        <v>12</v>
      </c>
      <c r="Q130" s="129">
        <f>+Y130+AE130+AK130+AQ130</f>
        <v>12</v>
      </c>
      <c r="R130" s="128" t="s">
        <v>45</v>
      </c>
      <c r="S130" s="128" t="s">
        <v>990</v>
      </c>
      <c r="T130" s="128" t="s">
        <v>991</v>
      </c>
      <c r="U130" s="130">
        <v>44562</v>
      </c>
      <c r="V130" s="128" t="s">
        <v>476</v>
      </c>
      <c r="W130" s="128" t="s">
        <v>182</v>
      </c>
      <c r="X130" s="128" t="s">
        <v>992</v>
      </c>
      <c r="Y130" s="129">
        <v>3</v>
      </c>
      <c r="Z130" s="83">
        <v>3</v>
      </c>
      <c r="AA130" s="160">
        <f t="shared" si="13"/>
        <v>1</v>
      </c>
      <c r="AB130" s="818" t="s">
        <v>993</v>
      </c>
      <c r="AC130" s="220" t="s">
        <v>487</v>
      </c>
      <c r="AD130" s="128" t="s">
        <v>994</v>
      </c>
      <c r="AE130" s="129">
        <v>3</v>
      </c>
      <c r="AF130" s="161" t="s">
        <v>479</v>
      </c>
      <c r="AG130" s="161" t="s">
        <v>479</v>
      </c>
      <c r="AH130" s="161" t="s">
        <v>479</v>
      </c>
      <c r="AI130" s="161" t="s">
        <v>479</v>
      </c>
      <c r="AJ130" s="128" t="s">
        <v>995</v>
      </c>
      <c r="AK130" s="129">
        <v>3</v>
      </c>
      <c r="AL130" s="161" t="s">
        <v>479</v>
      </c>
      <c r="AM130" s="161" t="s">
        <v>479</v>
      </c>
      <c r="AN130" s="161" t="s">
        <v>479</v>
      </c>
      <c r="AO130" s="161" t="s">
        <v>479</v>
      </c>
      <c r="AP130" s="128" t="s">
        <v>996</v>
      </c>
      <c r="AQ130" s="162">
        <v>3</v>
      </c>
      <c r="AR130" s="122" t="s">
        <v>479</v>
      </c>
      <c r="AS130" s="96" t="s">
        <v>479</v>
      </c>
      <c r="AT130" s="32" t="s">
        <v>479</v>
      </c>
      <c r="AU130" s="96" t="s">
        <v>479</v>
      </c>
      <c r="AV130" s="91"/>
      <c r="AW130" s="92" t="s">
        <v>479</v>
      </c>
      <c r="AX130" s="93" t="s">
        <v>479</v>
      </c>
      <c r="AY130" s="93" t="s">
        <v>479</v>
      </c>
      <c r="AZ130" s="93" t="s">
        <v>479</v>
      </c>
      <c r="BA130" s="91"/>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row>
    <row r="131" spans="1:81" s="95" customFormat="1" x14ac:dyDescent="0.2">
      <c r="A131" s="91"/>
      <c r="B131" s="127" t="s">
        <v>320</v>
      </c>
      <c r="C131" s="128" t="s">
        <v>48</v>
      </c>
      <c r="D131" s="128" t="s">
        <v>174</v>
      </c>
      <c r="E131" s="128" t="s">
        <v>91</v>
      </c>
      <c r="F131" s="128" t="s">
        <v>892</v>
      </c>
      <c r="G131" s="128" t="s">
        <v>156</v>
      </c>
      <c r="H131" s="128" t="s">
        <v>987</v>
      </c>
      <c r="I131" s="128" t="s">
        <v>960</v>
      </c>
      <c r="J131" s="128" t="s">
        <v>902</v>
      </c>
      <c r="K131" s="128" t="s">
        <v>314</v>
      </c>
      <c r="L131" s="128" t="s">
        <v>257</v>
      </c>
      <c r="M131" s="128" t="s">
        <v>225</v>
      </c>
      <c r="N131" s="129">
        <v>117</v>
      </c>
      <c r="O131" s="128" t="s">
        <v>997</v>
      </c>
      <c r="P131" s="129">
        <v>4</v>
      </c>
      <c r="Q131" s="129">
        <f>+Y131+AE131+AK131+AQ131</f>
        <v>4</v>
      </c>
      <c r="R131" s="128" t="s">
        <v>45</v>
      </c>
      <c r="S131" s="128" t="s">
        <v>998</v>
      </c>
      <c r="T131" s="128" t="s">
        <v>999</v>
      </c>
      <c r="U131" s="130">
        <v>44562</v>
      </c>
      <c r="V131" s="128" t="s">
        <v>476</v>
      </c>
      <c r="W131" s="128" t="s">
        <v>182</v>
      </c>
      <c r="X131" s="128" t="s">
        <v>1000</v>
      </c>
      <c r="Y131" s="129">
        <v>1</v>
      </c>
      <c r="Z131" s="83">
        <v>1</v>
      </c>
      <c r="AA131" s="160">
        <f t="shared" si="13"/>
        <v>1</v>
      </c>
      <c r="AB131" s="818" t="s">
        <v>1001</v>
      </c>
      <c r="AC131" s="220" t="s">
        <v>487</v>
      </c>
      <c r="AD131" s="128" t="s">
        <v>1002</v>
      </c>
      <c r="AE131" s="129">
        <v>1</v>
      </c>
      <c r="AF131" s="161" t="s">
        <v>479</v>
      </c>
      <c r="AG131" s="161" t="s">
        <v>479</v>
      </c>
      <c r="AH131" s="161" t="s">
        <v>479</v>
      </c>
      <c r="AI131" s="161" t="s">
        <v>479</v>
      </c>
      <c r="AJ131" s="128" t="s">
        <v>1003</v>
      </c>
      <c r="AK131" s="129">
        <v>1</v>
      </c>
      <c r="AL131" s="161" t="s">
        <v>479</v>
      </c>
      <c r="AM131" s="161" t="s">
        <v>479</v>
      </c>
      <c r="AN131" s="161" t="s">
        <v>479</v>
      </c>
      <c r="AO131" s="161" t="s">
        <v>479</v>
      </c>
      <c r="AP131" s="128" t="s">
        <v>1004</v>
      </c>
      <c r="AQ131" s="162">
        <v>1</v>
      </c>
      <c r="AR131" s="122" t="s">
        <v>479</v>
      </c>
      <c r="AS131" s="96" t="s">
        <v>479</v>
      </c>
      <c r="AT131" s="96" t="s">
        <v>479</v>
      </c>
      <c r="AU131" s="96" t="s">
        <v>479</v>
      </c>
      <c r="AV131" s="91"/>
      <c r="AW131" s="92" t="s">
        <v>479</v>
      </c>
      <c r="AX131" s="93" t="s">
        <v>479</v>
      </c>
      <c r="AY131" s="93" t="s">
        <v>479</v>
      </c>
      <c r="AZ131" s="93" t="s">
        <v>479</v>
      </c>
      <c r="BA131" s="91"/>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c r="CC131" s="86"/>
    </row>
    <row r="132" spans="1:81" s="95" customFormat="1" x14ac:dyDescent="0.2">
      <c r="A132" s="91"/>
      <c r="B132" s="127" t="s">
        <v>320</v>
      </c>
      <c r="C132" s="128" t="s">
        <v>48</v>
      </c>
      <c r="D132" s="128" t="s">
        <v>174</v>
      </c>
      <c r="E132" s="128" t="s">
        <v>91</v>
      </c>
      <c r="F132" s="128" t="s">
        <v>892</v>
      </c>
      <c r="G132" s="128" t="s">
        <v>1005</v>
      </c>
      <c r="H132" s="128" t="s">
        <v>959</v>
      </c>
      <c r="I132" s="128" t="s">
        <v>960</v>
      </c>
      <c r="J132" s="128" t="s">
        <v>902</v>
      </c>
      <c r="K132" s="128" t="s">
        <v>961</v>
      </c>
      <c r="L132" s="128" t="s">
        <v>1006</v>
      </c>
      <c r="M132" s="128" t="s">
        <v>225</v>
      </c>
      <c r="N132" s="129">
        <v>118</v>
      </c>
      <c r="O132" s="128" t="s">
        <v>1007</v>
      </c>
      <c r="P132" s="132">
        <v>1</v>
      </c>
      <c r="Q132" s="132">
        <f>(+Y132+AE132+AK132+AQ132)/4</f>
        <v>1</v>
      </c>
      <c r="R132" s="128" t="s">
        <v>1008</v>
      </c>
      <c r="S132" s="128" t="s">
        <v>1009</v>
      </c>
      <c r="T132" s="128" t="s">
        <v>1010</v>
      </c>
      <c r="U132" s="130">
        <v>44562</v>
      </c>
      <c r="V132" s="128" t="s">
        <v>476</v>
      </c>
      <c r="W132" s="128" t="s">
        <v>182</v>
      </c>
      <c r="X132" s="128" t="s">
        <v>1011</v>
      </c>
      <c r="Y132" s="132">
        <v>1</v>
      </c>
      <c r="Z132" s="89">
        <v>1</v>
      </c>
      <c r="AA132" s="160">
        <f t="shared" si="13"/>
        <v>1</v>
      </c>
      <c r="AB132" s="818" t="s">
        <v>1012</v>
      </c>
      <c r="AC132" s="220" t="s">
        <v>487</v>
      </c>
      <c r="AD132" s="128" t="s">
        <v>1011</v>
      </c>
      <c r="AE132" s="132">
        <v>1</v>
      </c>
      <c r="AF132" s="161" t="s">
        <v>479</v>
      </c>
      <c r="AG132" s="161" t="s">
        <v>479</v>
      </c>
      <c r="AH132" s="161" t="s">
        <v>479</v>
      </c>
      <c r="AI132" s="161" t="s">
        <v>479</v>
      </c>
      <c r="AJ132" s="128" t="s">
        <v>1011</v>
      </c>
      <c r="AK132" s="132">
        <v>1</v>
      </c>
      <c r="AL132" s="161" t="s">
        <v>479</v>
      </c>
      <c r="AM132" s="161" t="s">
        <v>479</v>
      </c>
      <c r="AN132" s="161" t="s">
        <v>479</v>
      </c>
      <c r="AO132" s="161" t="s">
        <v>479</v>
      </c>
      <c r="AP132" s="128" t="s">
        <v>1011</v>
      </c>
      <c r="AQ132" s="163">
        <v>1</v>
      </c>
      <c r="AR132" s="122" t="s">
        <v>479</v>
      </c>
      <c r="AS132" s="96" t="s">
        <v>479</v>
      </c>
      <c r="AT132" s="96" t="s">
        <v>479</v>
      </c>
      <c r="AU132" s="96" t="s">
        <v>479</v>
      </c>
      <c r="AV132" s="91"/>
      <c r="AW132" s="92" t="s">
        <v>479</v>
      </c>
      <c r="AX132" s="93" t="s">
        <v>479</v>
      </c>
      <c r="AY132" s="93" t="s">
        <v>479</v>
      </c>
      <c r="AZ132" s="93" t="s">
        <v>479</v>
      </c>
      <c r="BA132" s="91"/>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c r="CB132" s="86"/>
      <c r="CC132" s="86"/>
    </row>
    <row r="133" spans="1:81" s="95" customFormat="1" x14ac:dyDescent="0.2">
      <c r="A133" s="91"/>
      <c r="B133" s="127" t="s">
        <v>320</v>
      </c>
      <c r="C133" s="128" t="s">
        <v>48</v>
      </c>
      <c r="D133" s="128" t="s">
        <v>174</v>
      </c>
      <c r="E133" s="128" t="s">
        <v>91</v>
      </c>
      <c r="F133" s="128" t="s">
        <v>892</v>
      </c>
      <c r="G133" s="128" t="s">
        <v>1005</v>
      </c>
      <c r="H133" s="128" t="s">
        <v>959</v>
      </c>
      <c r="I133" s="128" t="s">
        <v>960</v>
      </c>
      <c r="J133" s="128" t="s">
        <v>902</v>
      </c>
      <c r="K133" s="128" t="s">
        <v>961</v>
      </c>
      <c r="L133" s="128" t="s">
        <v>1013</v>
      </c>
      <c r="M133" s="128" t="s">
        <v>225</v>
      </c>
      <c r="N133" s="129">
        <v>119</v>
      </c>
      <c r="O133" s="128" t="s">
        <v>1014</v>
      </c>
      <c r="P133" s="129">
        <v>4</v>
      </c>
      <c r="Q133" s="129">
        <f>+Y133+AE133+AK133+AQ133</f>
        <v>4</v>
      </c>
      <c r="R133" s="128" t="s">
        <v>45</v>
      </c>
      <c r="S133" s="128" t="s">
        <v>1015</v>
      </c>
      <c r="T133" s="128" t="s">
        <v>1016</v>
      </c>
      <c r="U133" s="130">
        <v>44562</v>
      </c>
      <c r="V133" s="128" t="s">
        <v>476</v>
      </c>
      <c r="W133" s="128" t="s">
        <v>182</v>
      </c>
      <c r="X133" s="128" t="s">
        <v>1017</v>
      </c>
      <c r="Y133" s="129">
        <v>1</v>
      </c>
      <c r="Z133" s="83">
        <v>1</v>
      </c>
      <c r="AA133" s="160">
        <f t="shared" si="13"/>
        <v>1</v>
      </c>
      <c r="AB133" s="818" t="s">
        <v>1018</v>
      </c>
      <c r="AC133" s="220" t="s">
        <v>487</v>
      </c>
      <c r="AD133" s="128" t="s">
        <v>1019</v>
      </c>
      <c r="AE133" s="129">
        <v>1</v>
      </c>
      <c r="AF133" s="161" t="s">
        <v>479</v>
      </c>
      <c r="AG133" s="161" t="s">
        <v>479</v>
      </c>
      <c r="AH133" s="161" t="s">
        <v>479</v>
      </c>
      <c r="AI133" s="161" t="s">
        <v>479</v>
      </c>
      <c r="AJ133" s="128" t="s">
        <v>1020</v>
      </c>
      <c r="AK133" s="129">
        <v>1</v>
      </c>
      <c r="AL133" s="161" t="s">
        <v>479</v>
      </c>
      <c r="AM133" s="161" t="s">
        <v>479</v>
      </c>
      <c r="AN133" s="161" t="s">
        <v>479</v>
      </c>
      <c r="AO133" s="161" t="s">
        <v>479</v>
      </c>
      <c r="AP133" s="128" t="s">
        <v>1021</v>
      </c>
      <c r="AQ133" s="162">
        <v>1</v>
      </c>
      <c r="AR133" s="122" t="s">
        <v>479</v>
      </c>
      <c r="AS133" s="96" t="s">
        <v>479</v>
      </c>
      <c r="AT133" s="96" t="s">
        <v>479</v>
      </c>
      <c r="AU133" s="96" t="s">
        <v>479</v>
      </c>
      <c r="AV133" s="91"/>
      <c r="AW133" s="92" t="s">
        <v>479</v>
      </c>
      <c r="AX133" s="93" t="s">
        <v>479</v>
      </c>
      <c r="AY133" s="93" t="s">
        <v>479</v>
      </c>
      <c r="AZ133" s="93" t="s">
        <v>479</v>
      </c>
      <c r="BA133" s="91"/>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c r="CB133" s="86"/>
      <c r="CC133" s="86"/>
    </row>
    <row r="134" spans="1:81" s="95" customFormat="1" hidden="1" x14ac:dyDescent="0.2">
      <c r="A134" s="91"/>
      <c r="B134" s="127" t="s">
        <v>320</v>
      </c>
      <c r="C134" s="128" t="s">
        <v>48</v>
      </c>
      <c r="D134" s="128" t="s">
        <v>174</v>
      </c>
      <c r="E134" s="133" t="s">
        <v>91</v>
      </c>
      <c r="F134" s="128" t="s">
        <v>892</v>
      </c>
      <c r="G134" s="133" t="s">
        <v>156</v>
      </c>
      <c r="H134" s="133" t="s">
        <v>959</v>
      </c>
      <c r="I134" s="133" t="s">
        <v>960</v>
      </c>
      <c r="J134" s="133" t="s">
        <v>902</v>
      </c>
      <c r="K134" s="133" t="s">
        <v>1022</v>
      </c>
      <c r="L134" s="128" t="s">
        <v>190</v>
      </c>
      <c r="M134" s="128" t="s">
        <v>225</v>
      </c>
      <c r="N134" s="129">
        <v>120</v>
      </c>
      <c r="O134" s="133" t="s">
        <v>1023</v>
      </c>
      <c r="P134" s="138">
        <v>1</v>
      </c>
      <c r="Q134" s="29">
        <f>+AQ134</f>
        <v>1</v>
      </c>
      <c r="R134" s="133" t="s">
        <v>60</v>
      </c>
      <c r="S134" s="133" t="s">
        <v>1024</v>
      </c>
      <c r="T134" s="133" t="s">
        <v>1025</v>
      </c>
      <c r="U134" s="130">
        <v>44562</v>
      </c>
      <c r="V134" s="128" t="s">
        <v>1026</v>
      </c>
      <c r="W134" s="133" t="s">
        <v>182</v>
      </c>
      <c r="X134" s="133" t="s">
        <v>477</v>
      </c>
      <c r="Y134" s="137">
        <v>0</v>
      </c>
      <c r="Z134" s="83" t="s">
        <v>479</v>
      </c>
      <c r="AA134" s="161" t="s">
        <v>479</v>
      </c>
      <c r="AB134" s="83" t="s">
        <v>479</v>
      </c>
      <c r="AC134" s="129" t="s">
        <v>479</v>
      </c>
      <c r="AD134" s="133" t="s">
        <v>1027</v>
      </c>
      <c r="AE134" s="138">
        <v>0.5</v>
      </c>
      <c r="AF134" s="161" t="s">
        <v>479</v>
      </c>
      <c r="AG134" s="161" t="s">
        <v>479</v>
      </c>
      <c r="AH134" s="161" t="s">
        <v>479</v>
      </c>
      <c r="AI134" s="161" t="s">
        <v>479</v>
      </c>
      <c r="AJ134" s="128" t="s">
        <v>477</v>
      </c>
      <c r="AK134" s="137">
        <v>0</v>
      </c>
      <c r="AL134" s="161" t="s">
        <v>479</v>
      </c>
      <c r="AM134" s="161" t="s">
        <v>479</v>
      </c>
      <c r="AN134" s="161" t="s">
        <v>479</v>
      </c>
      <c r="AO134" s="161" t="s">
        <v>479</v>
      </c>
      <c r="AP134" s="133" t="s">
        <v>1028</v>
      </c>
      <c r="AQ134" s="165">
        <v>1</v>
      </c>
      <c r="AR134" s="122" t="s">
        <v>479</v>
      </c>
      <c r="AS134" s="96" t="s">
        <v>479</v>
      </c>
      <c r="AT134" s="96" t="s">
        <v>479</v>
      </c>
      <c r="AU134" s="96" t="s">
        <v>479</v>
      </c>
      <c r="AV134" s="91"/>
      <c r="AW134" s="92"/>
      <c r="AX134" s="93"/>
      <c r="AY134" s="93"/>
      <c r="AZ134" s="93"/>
      <c r="BA134" s="91"/>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86"/>
      <c r="BZ134" s="86"/>
      <c r="CA134" s="86"/>
      <c r="CB134" s="86"/>
      <c r="CC134" s="86"/>
    </row>
    <row r="135" spans="1:81" s="95" customFormat="1" x14ac:dyDescent="0.2">
      <c r="B135" s="127" t="s">
        <v>320</v>
      </c>
      <c r="C135" s="128" t="s">
        <v>48</v>
      </c>
      <c r="D135" s="146" t="s">
        <v>174</v>
      </c>
      <c r="E135" s="146" t="s">
        <v>102</v>
      </c>
      <c r="F135" s="146" t="s">
        <v>336</v>
      </c>
      <c r="G135" s="146" t="s">
        <v>156</v>
      </c>
      <c r="H135" s="146" t="s">
        <v>79</v>
      </c>
      <c r="I135" s="146" t="s">
        <v>55</v>
      </c>
      <c r="J135" s="146" t="s">
        <v>106</v>
      </c>
      <c r="K135" s="146" t="s">
        <v>402</v>
      </c>
      <c r="L135" s="146" t="s">
        <v>252</v>
      </c>
      <c r="M135" s="128" t="s">
        <v>225</v>
      </c>
      <c r="N135" s="129">
        <v>121</v>
      </c>
      <c r="O135" s="146" t="s">
        <v>1029</v>
      </c>
      <c r="P135" s="147">
        <v>1</v>
      </c>
      <c r="Q135" s="132">
        <f>(+Y135+AE135+AK135+AQ135)/4</f>
        <v>1</v>
      </c>
      <c r="R135" s="146" t="s">
        <v>30</v>
      </c>
      <c r="S135" s="146" t="s">
        <v>1030</v>
      </c>
      <c r="T135" s="146" t="s">
        <v>538</v>
      </c>
      <c r="U135" s="149">
        <v>44562</v>
      </c>
      <c r="V135" s="149">
        <v>44926</v>
      </c>
      <c r="W135" s="146" t="s">
        <v>182</v>
      </c>
      <c r="X135" s="146" t="s">
        <v>539</v>
      </c>
      <c r="Y135" s="147">
        <v>1</v>
      </c>
      <c r="Z135" s="105">
        <v>0.5</v>
      </c>
      <c r="AA135" s="160">
        <f t="shared" ref="AA135:AA149" si="14">(Z135/Y135)</f>
        <v>0.5</v>
      </c>
      <c r="AB135" s="824" t="s">
        <v>1031</v>
      </c>
      <c r="AC135" s="220" t="s">
        <v>487</v>
      </c>
      <c r="AD135" s="146" t="s">
        <v>539</v>
      </c>
      <c r="AE135" s="147">
        <v>1</v>
      </c>
      <c r="AF135" s="134"/>
      <c r="AG135" s="134"/>
      <c r="AH135" s="134"/>
      <c r="AI135" s="134"/>
      <c r="AJ135" s="146" t="s">
        <v>539</v>
      </c>
      <c r="AK135" s="147">
        <v>1</v>
      </c>
      <c r="AL135" s="134"/>
      <c r="AM135" s="134"/>
      <c r="AN135" s="134"/>
      <c r="AO135" s="134"/>
      <c r="AP135" s="146" t="s">
        <v>539</v>
      </c>
      <c r="AQ135" s="170">
        <v>1</v>
      </c>
      <c r="AR135" s="123"/>
      <c r="AS135" s="90"/>
      <c r="AT135" s="90"/>
      <c r="AU135" s="90"/>
      <c r="AW135" s="97"/>
      <c r="AX135" s="98"/>
      <c r="AY135" s="98"/>
      <c r="AZ135" s="98"/>
    </row>
    <row r="136" spans="1:81" s="95" customFormat="1" x14ac:dyDescent="0.2">
      <c r="B136" s="177" t="s">
        <v>173</v>
      </c>
      <c r="C136" s="128" t="s">
        <v>18</v>
      </c>
      <c r="D136" s="146" t="s">
        <v>112</v>
      </c>
      <c r="E136" s="128" t="s">
        <v>50</v>
      </c>
      <c r="F136" s="146" t="s">
        <v>1032</v>
      </c>
      <c r="G136" s="146" t="s">
        <v>68</v>
      </c>
      <c r="H136" s="146" t="s">
        <v>221</v>
      </c>
      <c r="I136" s="146" t="s">
        <v>25</v>
      </c>
      <c r="J136" s="146" t="s">
        <v>128</v>
      </c>
      <c r="K136" s="146" t="s">
        <v>128</v>
      </c>
      <c r="L136" s="146" t="s">
        <v>215</v>
      </c>
      <c r="M136" s="146" t="s">
        <v>161</v>
      </c>
      <c r="N136" s="129">
        <v>122</v>
      </c>
      <c r="O136" s="146" t="s">
        <v>1033</v>
      </c>
      <c r="P136" s="132">
        <v>1</v>
      </c>
      <c r="Q136" s="132">
        <f>(+Y136+AE136+AK136+AQ136)/4</f>
        <v>1</v>
      </c>
      <c r="R136" s="128" t="s">
        <v>30</v>
      </c>
      <c r="S136" s="146" t="s">
        <v>1034</v>
      </c>
      <c r="T136" s="146" t="s">
        <v>1035</v>
      </c>
      <c r="U136" s="149">
        <v>44562</v>
      </c>
      <c r="V136" s="149">
        <v>44926</v>
      </c>
      <c r="W136" s="146" t="s">
        <v>273</v>
      </c>
      <c r="X136" s="146" t="s">
        <v>1036</v>
      </c>
      <c r="Y136" s="132">
        <v>1</v>
      </c>
      <c r="Z136" s="105">
        <v>1</v>
      </c>
      <c r="AA136" s="160">
        <f t="shared" si="14"/>
        <v>1</v>
      </c>
      <c r="AB136" s="819" t="s">
        <v>1037</v>
      </c>
      <c r="AC136" s="220" t="s">
        <v>686</v>
      </c>
      <c r="AD136" s="128" t="s">
        <v>1036</v>
      </c>
      <c r="AE136" s="132">
        <v>1</v>
      </c>
      <c r="AF136" s="134"/>
      <c r="AG136" s="134"/>
      <c r="AH136" s="134"/>
      <c r="AI136" s="134"/>
      <c r="AJ136" s="128" t="s">
        <v>1036</v>
      </c>
      <c r="AK136" s="132">
        <v>1</v>
      </c>
      <c r="AL136" s="134"/>
      <c r="AM136" s="134"/>
      <c r="AN136" s="134"/>
      <c r="AO136" s="134"/>
      <c r="AP136" s="128" t="s">
        <v>1036</v>
      </c>
      <c r="AQ136" s="163">
        <v>1</v>
      </c>
      <c r="AR136" s="123"/>
      <c r="AS136" s="90"/>
      <c r="AT136" s="90"/>
      <c r="AU136" s="90"/>
      <c r="AW136" s="97"/>
      <c r="AX136" s="98"/>
      <c r="AY136" s="98"/>
      <c r="AZ136" s="98"/>
    </row>
    <row r="137" spans="1:81" s="95" customFormat="1" ht="15.75" customHeight="1" x14ac:dyDescent="0.2">
      <c r="B137" s="177" t="s">
        <v>209</v>
      </c>
      <c r="C137" s="128" t="s">
        <v>18</v>
      </c>
      <c r="D137" s="146" t="s">
        <v>174</v>
      </c>
      <c r="E137" s="128" t="s">
        <v>50</v>
      </c>
      <c r="F137" s="146" t="s">
        <v>563</v>
      </c>
      <c r="G137" s="146" t="s">
        <v>68</v>
      </c>
      <c r="H137" s="146" t="s">
        <v>221</v>
      </c>
      <c r="I137" s="146" t="s">
        <v>25</v>
      </c>
      <c r="J137" s="146" t="s">
        <v>128</v>
      </c>
      <c r="K137" s="146" t="s">
        <v>128</v>
      </c>
      <c r="L137" s="146" t="s">
        <v>215</v>
      </c>
      <c r="M137" s="146" t="s">
        <v>161</v>
      </c>
      <c r="N137" s="129">
        <v>123</v>
      </c>
      <c r="O137" s="146" t="s">
        <v>1038</v>
      </c>
      <c r="P137" s="132">
        <v>0.3</v>
      </c>
      <c r="Q137" s="29">
        <f>+Y137+AE137+AK137+AQ137</f>
        <v>0.3</v>
      </c>
      <c r="R137" s="128" t="s">
        <v>45</v>
      </c>
      <c r="S137" s="146" t="s">
        <v>1039</v>
      </c>
      <c r="T137" s="146" t="s">
        <v>1040</v>
      </c>
      <c r="U137" s="149">
        <v>44562</v>
      </c>
      <c r="V137" s="149">
        <v>44926</v>
      </c>
      <c r="W137" s="146" t="s">
        <v>273</v>
      </c>
      <c r="X137" s="146" t="s">
        <v>1041</v>
      </c>
      <c r="Y137" s="171">
        <v>7.4999999999999997E-2</v>
      </c>
      <c r="Z137" s="210">
        <v>0.16700000000000001</v>
      </c>
      <c r="AA137" s="160">
        <v>1</v>
      </c>
      <c r="AB137" s="819" t="s">
        <v>1042</v>
      </c>
      <c r="AC137" s="220" t="s">
        <v>487</v>
      </c>
      <c r="AD137" s="128" t="s">
        <v>1043</v>
      </c>
      <c r="AE137" s="171">
        <v>7.4999999999999997E-2</v>
      </c>
      <c r="AF137" s="134"/>
      <c r="AG137" s="134"/>
      <c r="AH137" s="134"/>
      <c r="AI137" s="134"/>
      <c r="AJ137" s="128" t="s">
        <v>1043</v>
      </c>
      <c r="AK137" s="171">
        <v>7.4999999999999997E-2</v>
      </c>
      <c r="AL137" s="134"/>
      <c r="AM137" s="134"/>
      <c r="AN137" s="134"/>
      <c r="AO137" s="134"/>
      <c r="AP137" s="128" t="s">
        <v>1043</v>
      </c>
      <c r="AQ137" s="172">
        <v>7.4999999999999997E-2</v>
      </c>
      <c r="AR137" s="123"/>
      <c r="AS137" s="90"/>
      <c r="AT137" s="90"/>
      <c r="AU137" s="90"/>
      <c r="AW137" s="97"/>
      <c r="AX137" s="98"/>
      <c r="AY137" s="98"/>
      <c r="AZ137" s="98"/>
    </row>
    <row r="138" spans="1:81" s="95" customFormat="1" x14ac:dyDescent="0.2">
      <c r="B138" s="127" t="s">
        <v>254</v>
      </c>
      <c r="C138" s="146" t="s">
        <v>89</v>
      </c>
      <c r="D138" s="146" t="s">
        <v>254</v>
      </c>
      <c r="E138" s="146" t="s">
        <v>78</v>
      </c>
      <c r="F138" s="146" t="s">
        <v>1044</v>
      </c>
      <c r="G138" s="146" t="s">
        <v>93</v>
      </c>
      <c r="H138" s="146" t="s">
        <v>116</v>
      </c>
      <c r="I138" s="146" t="s">
        <v>25</v>
      </c>
      <c r="J138" s="146" t="s">
        <v>41</v>
      </c>
      <c r="K138" s="146" t="s">
        <v>403</v>
      </c>
      <c r="L138" s="146" t="s">
        <v>257</v>
      </c>
      <c r="M138" s="146" t="s">
        <v>225</v>
      </c>
      <c r="N138" s="129">
        <v>124</v>
      </c>
      <c r="O138" s="146" t="s">
        <v>1045</v>
      </c>
      <c r="P138" s="166">
        <v>4</v>
      </c>
      <c r="Q138" s="129">
        <f>+Y138+AE138+AK138+AQ138</f>
        <v>4</v>
      </c>
      <c r="R138" s="148" t="s">
        <v>30</v>
      </c>
      <c r="S138" s="128" t="s">
        <v>1046</v>
      </c>
      <c r="T138" s="128" t="s">
        <v>1047</v>
      </c>
      <c r="U138" s="149">
        <v>44562</v>
      </c>
      <c r="V138" s="146" t="s">
        <v>476</v>
      </c>
      <c r="W138" s="146" t="s">
        <v>142</v>
      </c>
      <c r="X138" s="146" t="s">
        <v>1046</v>
      </c>
      <c r="Y138" s="166">
        <v>1</v>
      </c>
      <c r="Z138" s="116">
        <v>1</v>
      </c>
      <c r="AA138" s="160">
        <f t="shared" si="14"/>
        <v>1</v>
      </c>
      <c r="AB138" s="819" t="s">
        <v>1048</v>
      </c>
      <c r="AC138" s="220" t="s">
        <v>487</v>
      </c>
      <c r="AD138" s="146" t="s">
        <v>1046</v>
      </c>
      <c r="AE138" s="166">
        <v>1</v>
      </c>
      <c r="AF138" s="134" t="s">
        <v>479</v>
      </c>
      <c r="AG138" s="134" t="s">
        <v>479</v>
      </c>
      <c r="AH138" s="134" t="s">
        <v>479</v>
      </c>
      <c r="AI138" s="134" t="s">
        <v>479</v>
      </c>
      <c r="AJ138" s="146" t="s">
        <v>1046</v>
      </c>
      <c r="AK138" s="166">
        <v>1</v>
      </c>
      <c r="AL138" s="134" t="s">
        <v>479</v>
      </c>
      <c r="AM138" s="134" t="s">
        <v>479</v>
      </c>
      <c r="AN138" s="134" t="s">
        <v>479</v>
      </c>
      <c r="AO138" s="134" t="s">
        <v>479</v>
      </c>
      <c r="AP138" s="146" t="s">
        <v>1046</v>
      </c>
      <c r="AQ138" s="820">
        <v>1</v>
      </c>
      <c r="AR138" s="123" t="s">
        <v>479</v>
      </c>
      <c r="AS138" s="90" t="s">
        <v>479</v>
      </c>
      <c r="AT138" s="90" t="s">
        <v>479</v>
      </c>
      <c r="AU138" s="90" t="s">
        <v>479</v>
      </c>
      <c r="AV138" s="110"/>
      <c r="AW138" s="97"/>
      <c r="AX138" s="98"/>
      <c r="AY138" s="98"/>
      <c r="AZ138" s="98"/>
    </row>
    <row r="139" spans="1:81" s="95" customFormat="1" x14ac:dyDescent="0.2">
      <c r="B139" s="127" t="s">
        <v>254</v>
      </c>
      <c r="C139" s="146" t="s">
        <v>89</v>
      </c>
      <c r="D139" s="146" t="s">
        <v>254</v>
      </c>
      <c r="E139" s="146" t="s">
        <v>78</v>
      </c>
      <c r="F139" s="146" t="s">
        <v>1044</v>
      </c>
      <c r="G139" s="146" t="s">
        <v>93</v>
      </c>
      <c r="H139" s="146" t="s">
        <v>116</v>
      </c>
      <c r="I139" s="146" t="s">
        <v>25</v>
      </c>
      <c r="J139" s="146" t="s">
        <v>41</v>
      </c>
      <c r="K139" s="146" t="s">
        <v>159</v>
      </c>
      <c r="L139" s="146" t="s">
        <v>257</v>
      </c>
      <c r="M139" s="146" t="s">
        <v>225</v>
      </c>
      <c r="N139" s="129">
        <v>125</v>
      </c>
      <c r="O139" s="146" t="s">
        <v>1049</v>
      </c>
      <c r="P139" s="166">
        <v>4</v>
      </c>
      <c r="Q139" s="129">
        <f>+Y139+AE139+AK139+AQ139</f>
        <v>4</v>
      </c>
      <c r="R139" s="146" t="s">
        <v>45</v>
      </c>
      <c r="S139" s="146" t="s">
        <v>1050</v>
      </c>
      <c r="T139" s="146" t="s">
        <v>1051</v>
      </c>
      <c r="U139" s="149">
        <v>44562</v>
      </c>
      <c r="V139" s="146" t="s">
        <v>476</v>
      </c>
      <c r="W139" s="146" t="s">
        <v>142</v>
      </c>
      <c r="X139" s="146" t="s">
        <v>1052</v>
      </c>
      <c r="Y139" s="166">
        <v>1</v>
      </c>
      <c r="Z139" s="116">
        <v>1</v>
      </c>
      <c r="AA139" s="160">
        <f t="shared" si="14"/>
        <v>1</v>
      </c>
      <c r="AB139" s="819" t="s">
        <v>1053</v>
      </c>
      <c r="AC139" s="220" t="s">
        <v>487</v>
      </c>
      <c r="AD139" s="146" t="s">
        <v>1052</v>
      </c>
      <c r="AE139" s="166">
        <v>1</v>
      </c>
      <c r="AF139" s="134" t="s">
        <v>479</v>
      </c>
      <c r="AG139" s="134" t="s">
        <v>479</v>
      </c>
      <c r="AH139" s="134" t="s">
        <v>479</v>
      </c>
      <c r="AI139" s="134" t="s">
        <v>479</v>
      </c>
      <c r="AJ139" s="146" t="s">
        <v>1052</v>
      </c>
      <c r="AK139" s="166">
        <v>1</v>
      </c>
      <c r="AL139" s="134" t="s">
        <v>479</v>
      </c>
      <c r="AM139" s="134" t="s">
        <v>479</v>
      </c>
      <c r="AN139" s="134" t="s">
        <v>479</v>
      </c>
      <c r="AO139" s="134" t="s">
        <v>479</v>
      </c>
      <c r="AP139" s="146" t="s">
        <v>1052</v>
      </c>
      <c r="AQ139" s="820">
        <v>1</v>
      </c>
      <c r="AR139" s="123" t="s">
        <v>479</v>
      </c>
      <c r="AS139" s="90" t="s">
        <v>479</v>
      </c>
      <c r="AT139" s="90" t="s">
        <v>479</v>
      </c>
      <c r="AU139" s="90" t="s">
        <v>479</v>
      </c>
      <c r="AV139" s="110"/>
      <c r="AW139" s="97"/>
      <c r="AX139" s="98"/>
      <c r="AY139" s="98"/>
      <c r="AZ139" s="98"/>
    </row>
    <row r="140" spans="1:81" s="95" customFormat="1" x14ac:dyDescent="0.2">
      <c r="A140" s="99"/>
      <c r="B140" s="127" t="s">
        <v>111</v>
      </c>
      <c r="C140" s="128" t="s">
        <v>48</v>
      </c>
      <c r="D140" s="128" t="s">
        <v>77</v>
      </c>
      <c r="E140" s="128" t="s">
        <v>50</v>
      </c>
      <c r="F140" s="128" t="s">
        <v>228</v>
      </c>
      <c r="G140" s="128" t="s">
        <v>93</v>
      </c>
      <c r="H140" s="128" t="s">
        <v>82</v>
      </c>
      <c r="I140" s="128" t="s">
        <v>55</v>
      </c>
      <c r="J140" s="128" t="s">
        <v>1054</v>
      </c>
      <c r="K140" s="128" t="s">
        <v>1055</v>
      </c>
      <c r="L140" s="128" t="s">
        <v>240</v>
      </c>
      <c r="M140" s="128" t="s">
        <v>181</v>
      </c>
      <c r="N140" s="129">
        <v>126</v>
      </c>
      <c r="O140" s="128" t="s">
        <v>1056</v>
      </c>
      <c r="P140" s="129">
        <v>1</v>
      </c>
      <c r="Q140" s="129">
        <f>+AQ140</f>
        <v>1</v>
      </c>
      <c r="R140" s="128" t="s">
        <v>60</v>
      </c>
      <c r="S140" s="128" t="s">
        <v>1057</v>
      </c>
      <c r="T140" s="128" t="s">
        <v>1058</v>
      </c>
      <c r="U140" s="130">
        <v>44562</v>
      </c>
      <c r="V140" s="128" t="s">
        <v>476</v>
      </c>
      <c r="W140" s="128" t="s">
        <v>1059</v>
      </c>
      <c r="X140" s="128" t="s">
        <v>1060</v>
      </c>
      <c r="Y140" s="827">
        <v>0.25</v>
      </c>
      <c r="Z140" s="83">
        <v>0.25</v>
      </c>
      <c r="AA140" s="160">
        <f t="shared" si="14"/>
        <v>1</v>
      </c>
      <c r="AB140" s="818" t="s">
        <v>1061</v>
      </c>
      <c r="AC140" s="220" t="s">
        <v>487</v>
      </c>
      <c r="AD140" s="128" t="s">
        <v>1060</v>
      </c>
      <c r="AE140" s="132" t="s">
        <v>1062</v>
      </c>
      <c r="AF140" s="133" t="s">
        <v>479</v>
      </c>
      <c r="AG140" s="133" t="s">
        <v>479</v>
      </c>
      <c r="AH140" s="133" t="s">
        <v>479</v>
      </c>
      <c r="AI140" s="133" t="s">
        <v>479</v>
      </c>
      <c r="AJ140" s="128" t="s">
        <v>1060</v>
      </c>
      <c r="AK140" s="132" t="s">
        <v>1063</v>
      </c>
      <c r="AL140" s="133" t="s">
        <v>479</v>
      </c>
      <c r="AM140" s="133" t="s">
        <v>479</v>
      </c>
      <c r="AN140" s="133" t="s">
        <v>479</v>
      </c>
      <c r="AO140" s="133" t="s">
        <v>479</v>
      </c>
      <c r="AP140" s="128" t="s">
        <v>1064</v>
      </c>
      <c r="AQ140" s="162">
        <v>1</v>
      </c>
      <c r="AR140" s="121" t="s">
        <v>479</v>
      </c>
      <c r="AS140" s="32" t="s">
        <v>479</v>
      </c>
      <c r="AT140" s="32" t="s">
        <v>479</v>
      </c>
      <c r="AU140" s="32" t="s">
        <v>479</v>
      </c>
      <c r="AV140" s="99"/>
      <c r="AW140" s="100"/>
      <c r="AX140" s="106"/>
      <c r="AY140" s="106"/>
      <c r="AZ140" s="106"/>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row>
    <row r="141" spans="1:81" s="95" customFormat="1" x14ac:dyDescent="0.2">
      <c r="A141" s="99"/>
      <c r="B141" s="127" t="s">
        <v>111</v>
      </c>
      <c r="C141" s="128" t="s">
        <v>33</v>
      </c>
      <c r="D141" s="128" t="s">
        <v>49</v>
      </c>
      <c r="E141" s="128" t="s">
        <v>50</v>
      </c>
      <c r="F141" s="128" t="s">
        <v>228</v>
      </c>
      <c r="G141" s="128" t="s">
        <v>93</v>
      </c>
      <c r="H141" s="128" t="s">
        <v>82</v>
      </c>
      <c r="I141" s="128" t="s">
        <v>55</v>
      </c>
      <c r="J141" s="128" t="s">
        <v>1054</v>
      </c>
      <c r="K141" s="128" t="s">
        <v>1055</v>
      </c>
      <c r="L141" s="128" t="s">
        <v>240</v>
      </c>
      <c r="M141" s="128" t="s">
        <v>181</v>
      </c>
      <c r="N141" s="129">
        <v>127</v>
      </c>
      <c r="O141" s="128" t="s">
        <v>1065</v>
      </c>
      <c r="P141" s="129">
        <v>1</v>
      </c>
      <c r="Q141" s="129">
        <f>+AQ141</f>
        <v>1</v>
      </c>
      <c r="R141" s="128" t="s">
        <v>60</v>
      </c>
      <c r="S141" s="128" t="s">
        <v>1066</v>
      </c>
      <c r="T141" s="128" t="s">
        <v>1067</v>
      </c>
      <c r="U141" s="130">
        <v>44562</v>
      </c>
      <c r="V141" s="128" t="s">
        <v>476</v>
      </c>
      <c r="W141" s="128" t="s">
        <v>1059</v>
      </c>
      <c r="X141" s="128" t="s">
        <v>1060</v>
      </c>
      <c r="Y141" s="827">
        <v>0.25</v>
      </c>
      <c r="Z141" s="83">
        <v>0.25</v>
      </c>
      <c r="AA141" s="160">
        <f t="shared" si="14"/>
        <v>1</v>
      </c>
      <c r="AB141" s="818" t="s">
        <v>1068</v>
      </c>
      <c r="AC141" s="220" t="s">
        <v>487</v>
      </c>
      <c r="AD141" s="128" t="s">
        <v>1060</v>
      </c>
      <c r="AE141" s="132" t="s">
        <v>1062</v>
      </c>
      <c r="AF141" s="133" t="s">
        <v>479</v>
      </c>
      <c r="AG141" s="133" t="s">
        <v>479</v>
      </c>
      <c r="AH141" s="133" t="s">
        <v>479</v>
      </c>
      <c r="AI141" s="133" t="s">
        <v>479</v>
      </c>
      <c r="AJ141" s="128" t="s">
        <v>1060</v>
      </c>
      <c r="AK141" s="132" t="s">
        <v>1063</v>
      </c>
      <c r="AL141" s="133" t="s">
        <v>479</v>
      </c>
      <c r="AM141" s="133" t="s">
        <v>479</v>
      </c>
      <c r="AN141" s="133" t="s">
        <v>479</v>
      </c>
      <c r="AO141" s="133" t="s">
        <v>479</v>
      </c>
      <c r="AP141" s="128" t="s">
        <v>1064</v>
      </c>
      <c r="AQ141" s="162">
        <v>1</v>
      </c>
      <c r="AR141" s="121" t="s">
        <v>479</v>
      </c>
      <c r="AS141" s="32" t="s">
        <v>479</v>
      </c>
      <c r="AT141" s="32" t="s">
        <v>479</v>
      </c>
      <c r="AU141" s="32" t="s">
        <v>479</v>
      </c>
      <c r="AV141" s="99"/>
      <c r="AW141" s="100"/>
      <c r="AX141" s="106"/>
      <c r="AY141" s="106"/>
      <c r="AZ141" s="106"/>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row>
    <row r="142" spans="1:81" s="95" customFormat="1" x14ac:dyDescent="0.2">
      <c r="B142" s="177" t="s">
        <v>320</v>
      </c>
      <c r="C142" s="128" t="s">
        <v>48</v>
      </c>
      <c r="D142" s="146" t="s">
        <v>184</v>
      </c>
      <c r="E142" s="146" t="s">
        <v>102</v>
      </c>
      <c r="F142" s="146" t="s">
        <v>338</v>
      </c>
      <c r="G142" s="146" t="s">
        <v>53</v>
      </c>
      <c r="H142" s="146" t="s">
        <v>82</v>
      </c>
      <c r="I142" s="146" t="s">
        <v>25</v>
      </c>
      <c r="J142" s="146" t="s">
        <v>178</v>
      </c>
      <c r="K142" s="146" t="s">
        <v>402</v>
      </c>
      <c r="L142" s="146" t="s">
        <v>257</v>
      </c>
      <c r="M142" s="146" t="s">
        <v>233</v>
      </c>
      <c r="N142" s="129">
        <v>128</v>
      </c>
      <c r="O142" s="146" t="s">
        <v>1069</v>
      </c>
      <c r="P142" s="147">
        <v>1</v>
      </c>
      <c r="Q142" s="132">
        <f>(+Y142+AE142+AK142+AQ142)/4</f>
        <v>1</v>
      </c>
      <c r="R142" s="146" t="s">
        <v>30</v>
      </c>
      <c r="S142" s="146" t="s">
        <v>532</v>
      </c>
      <c r="T142" s="146" t="s">
        <v>533</v>
      </c>
      <c r="U142" s="149">
        <v>44562</v>
      </c>
      <c r="V142" s="128" t="s">
        <v>476</v>
      </c>
      <c r="W142" s="146" t="s">
        <v>1059</v>
      </c>
      <c r="X142" s="146" t="s">
        <v>534</v>
      </c>
      <c r="Y142" s="147">
        <v>1</v>
      </c>
      <c r="Z142" s="105">
        <v>1</v>
      </c>
      <c r="AA142" s="160">
        <f t="shared" si="14"/>
        <v>1</v>
      </c>
      <c r="AB142" s="819" t="s">
        <v>1070</v>
      </c>
      <c r="AC142" s="220" t="s">
        <v>487</v>
      </c>
      <c r="AD142" s="146" t="s">
        <v>534</v>
      </c>
      <c r="AE142" s="147">
        <v>1</v>
      </c>
      <c r="AF142" s="134"/>
      <c r="AG142" s="134"/>
      <c r="AH142" s="134"/>
      <c r="AI142" s="134"/>
      <c r="AJ142" s="146" t="s">
        <v>534</v>
      </c>
      <c r="AK142" s="147">
        <v>1</v>
      </c>
      <c r="AL142" s="134"/>
      <c r="AM142" s="134"/>
      <c r="AN142" s="134"/>
      <c r="AO142" s="134"/>
      <c r="AP142" s="146" t="s">
        <v>534</v>
      </c>
      <c r="AQ142" s="170">
        <v>1</v>
      </c>
      <c r="AR142" s="123"/>
      <c r="AS142" s="90"/>
      <c r="AT142" s="90"/>
      <c r="AU142" s="90"/>
      <c r="AW142" s="97"/>
      <c r="AX142" s="98"/>
      <c r="AY142" s="98"/>
      <c r="AZ142" s="98"/>
    </row>
    <row r="143" spans="1:81" s="95" customFormat="1" x14ac:dyDescent="0.2">
      <c r="A143" s="109"/>
      <c r="B143" s="127" t="s">
        <v>32</v>
      </c>
      <c r="C143" s="128" t="s">
        <v>63</v>
      </c>
      <c r="D143" s="128" t="s">
        <v>90</v>
      </c>
      <c r="E143" s="128" t="s">
        <v>20</v>
      </c>
      <c r="F143" s="128" t="s">
        <v>1071</v>
      </c>
      <c r="G143" s="128" t="s">
        <v>186</v>
      </c>
      <c r="H143" s="128" t="s">
        <v>82</v>
      </c>
      <c r="I143" s="128" t="s">
        <v>55</v>
      </c>
      <c r="J143" s="128" t="s">
        <v>188</v>
      </c>
      <c r="K143" s="128" t="s">
        <v>385</v>
      </c>
      <c r="L143" s="128" t="s">
        <v>257</v>
      </c>
      <c r="M143" s="128" t="s">
        <v>73</v>
      </c>
      <c r="N143" s="129">
        <v>129</v>
      </c>
      <c r="O143" s="128" t="s">
        <v>1072</v>
      </c>
      <c r="P143" s="132">
        <v>1</v>
      </c>
      <c r="Q143" s="132">
        <f>(+Y143+AE143+AK143+AQ143)/4</f>
        <v>1</v>
      </c>
      <c r="R143" s="128" t="s">
        <v>30</v>
      </c>
      <c r="S143" s="128" t="s">
        <v>1073</v>
      </c>
      <c r="T143" s="128" t="s">
        <v>1074</v>
      </c>
      <c r="U143" s="130">
        <v>44562</v>
      </c>
      <c r="V143" s="128" t="s">
        <v>476</v>
      </c>
      <c r="W143" s="128" t="s">
        <v>241</v>
      </c>
      <c r="X143" s="128" t="s">
        <v>1075</v>
      </c>
      <c r="Y143" s="132">
        <v>1</v>
      </c>
      <c r="Z143" s="89">
        <v>1</v>
      </c>
      <c r="AA143" s="160">
        <f t="shared" si="14"/>
        <v>1</v>
      </c>
      <c r="AB143" s="817" t="s">
        <v>1076</v>
      </c>
      <c r="AC143" s="220" t="s">
        <v>1077</v>
      </c>
      <c r="AD143" s="128" t="s">
        <v>1075</v>
      </c>
      <c r="AE143" s="132">
        <v>1</v>
      </c>
      <c r="AF143" s="133" t="s">
        <v>479</v>
      </c>
      <c r="AG143" s="133" t="s">
        <v>479</v>
      </c>
      <c r="AH143" s="133" t="s">
        <v>479</v>
      </c>
      <c r="AI143" s="133" t="s">
        <v>479</v>
      </c>
      <c r="AJ143" s="128" t="s">
        <v>1075</v>
      </c>
      <c r="AK143" s="132">
        <v>1</v>
      </c>
      <c r="AL143" s="133" t="s">
        <v>479</v>
      </c>
      <c r="AM143" s="133" t="s">
        <v>479</v>
      </c>
      <c r="AN143" s="133" t="s">
        <v>479</v>
      </c>
      <c r="AO143" s="133" t="s">
        <v>479</v>
      </c>
      <c r="AP143" s="128" t="s">
        <v>1075</v>
      </c>
      <c r="AQ143" s="163">
        <v>1</v>
      </c>
      <c r="AR143" s="121" t="s">
        <v>479</v>
      </c>
      <c r="AS143" s="32" t="s">
        <v>479</v>
      </c>
      <c r="AT143" s="32" t="s">
        <v>479</v>
      </c>
      <c r="AU143" s="32" t="s">
        <v>479</v>
      </c>
      <c r="AV143" s="109"/>
      <c r="AW143" s="102" t="s">
        <v>479</v>
      </c>
      <c r="AX143" s="103" t="s">
        <v>479</v>
      </c>
      <c r="AY143" s="103" t="s">
        <v>479</v>
      </c>
      <c r="AZ143" s="103" t="s">
        <v>479</v>
      </c>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row>
    <row r="144" spans="1:81" s="95" customFormat="1" x14ac:dyDescent="0.2">
      <c r="A144" s="99"/>
      <c r="B144" s="127" t="s">
        <v>32</v>
      </c>
      <c r="C144" s="128" t="s">
        <v>63</v>
      </c>
      <c r="D144" s="128" t="s">
        <v>49</v>
      </c>
      <c r="E144" s="128" t="s">
        <v>20</v>
      </c>
      <c r="F144" s="128" t="s">
        <v>1071</v>
      </c>
      <c r="G144" s="128" t="s">
        <v>186</v>
      </c>
      <c r="H144" s="128" t="s">
        <v>82</v>
      </c>
      <c r="I144" s="128" t="s">
        <v>55</v>
      </c>
      <c r="J144" s="128" t="s">
        <v>188</v>
      </c>
      <c r="K144" s="128" t="s">
        <v>385</v>
      </c>
      <c r="L144" s="128" t="s">
        <v>257</v>
      </c>
      <c r="M144" s="128" t="s">
        <v>73</v>
      </c>
      <c r="N144" s="129">
        <v>130</v>
      </c>
      <c r="O144" s="128" t="s">
        <v>1078</v>
      </c>
      <c r="P144" s="132">
        <v>1</v>
      </c>
      <c r="Q144" s="132">
        <f>(+Y144+AE144+AK144+AQ144)/4</f>
        <v>1</v>
      </c>
      <c r="R144" s="128" t="s">
        <v>30</v>
      </c>
      <c r="S144" s="128" t="s">
        <v>1079</v>
      </c>
      <c r="T144" s="128" t="s">
        <v>1080</v>
      </c>
      <c r="U144" s="130">
        <v>44562</v>
      </c>
      <c r="V144" s="128" t="s">
        <v>476</v>
      </c>
      <c r="W144" s="128" t="s">
        <v>241</v>
      </c>
      <c r="X144" s="128" t="s">
        <v>1081</v>
      </c>
      <c r="Y144" s="132">
        <v>1</v>
      </c>
      <c r="Z144" s="89">
        <v>1</v>
      </c>
      <c r="AA144" s="160">
        <f t="shared" si="14"/>
        <v>1</v>
      </c>
      <c r="AB144" s="817" t="s">
        <v>1082</v>
      </c>
      <c r="AC144" s="220" t="s">
        <v>1077</v>
      </c>
      <c r="AD144" s="128" t="s">
        <v>1081</v>
      </c>
      <c r="AE144" s="132">
        <v>1</v>
      </c>
      <c r="AF144" s="133" t="s">
        <v>479</v>
      </c>
      <c r="AG144" s="133" t="s">
        <v>479</v>
      </c>
      <c r="AH144" s="133" t="s">
        <v>479</v>
      </c>
      <c r="AI144" s="133" t="s">
        <v>479</v>
      </c>
      <c r="AJ144" s="128" t="s">
        <v>1081</v>
      </c>
      <c r="AK144" s="132">
        <v>1</v>
      </c>
      <c r="AL144" s="133" t="s">
        <v>479</v>
      </c>
      <c r="AM144" s="133" t="s">
        <v>479</v>
      </c>
      <c r="AN144" s="133" t="s">
        <v>479</v>
      </c>
      <c r="AO144" s="133" t="s">
        <v>479</v>
      </c>
      <c r="AP144" s="128" t="s">
        <v>1081</v>
      </c>
      <c r="AQ144" s="163">
        <v>1</v>
      </c>
      <c r="AR144" s="121" t="s">
        <v>479</v>
      </c>
      <c r="AS144" s="32" t="s">
        <v>479</v>
      </c>
      <c r="AT144" s="32" t="s">
        <v>479</v>
      </c>
      <c r="AU144" s="32" t="s">
        <v>479</v>
      </c>
      <c r="AV144" s="99"/>
      <c r="AW144" s="100"/>
      <c r="AX144" s="106"/>
      <c r="AY144" s="106"/>
      <c r="AZ144" s="106"/>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row>
    <row r="145" spans="1:81" s="95" customFormat="1" x14ac:dyDescent="0.2">
      <c r="A145" s="99"/>
      <c r="B145" s="127" t="s">
        <v>32</v>
      </c>
      <c r="C145" s="128" t="s">
        <v>48</v>
      </c>
      <c r="D145" s="128" t="s">
        <v>49</v>
      </c>
      <c r="E145" s="128" t="s">
        <v>50</v>
      </c>
      <c r="F145" s="128" t="s">
        <v>333</v>
      </c>
      <c r="G145" s="128" t="s">
        <v>186</v>
      </c>
      <c r="H145" s="128" t="s">
        <v>632</v>
      </c>
      <c r="I145" s="128" t="s">
        <v>25</v>
      </c>
      <c r="J145" s="128" t="s">
        <v>188</v>
      </c>
      <c r="K145" s="128" t="s">
        <v>403</v>
      </c>
      <c r="L145" s="128" t="s">
        <v>257</v>
      </c>
      <c r="M145" s="128" t="s">
        <v>73</v>
      </c>
      <c r="N145" s="129">
        <v>131</v>
      </c>
      <c r="O145" s="128" t="s">
        <v>1083</v>
      </c>
      <c r="P145" s="132">
        <v>1</v>
      </c>
      <c r="Q145" s="132">
        <f>(+Y145+AE145+AK145+AQ145)/4</f>
        <v>1</v>
      </c>
      <c r="R145" s="128" t="s">
        <v>30</v>
      </c>
      <c r="S145" s="128" t="s">
        <v>1084</v>
      </c>
      <c r="T145" s="128" t="s">
        <v>1085</v>
      </c>
      <c r="U145" s="130">
        <v>44562</v>
      </c>
      <c r="V145" s="128" t="s">
        <v>476</v>
      </c>
      <c r="W145" s="128" t="s">
        <v>241</v>
      </c>
      <c r="X145" s="128" t="s">
        <v>1086</v>
      </c>
      <c r="Y145" s="132">
        <v>1</v>
      </c>
      <c r="Z145" s="89">
        <v>1</v>
      </c>
      <c r="AA145" s="160">
        <f t="shared" si="14"/>
        <v>1</v>
      </c>
      <c r="AB145" s="817" t="s">
        <v>1087</v>
      </c>
      <c r="AC145" s="220" t="s">
        <v>1077</v>
      </c>
      <c r="AD145" s="128" t="s">
        <v>1086</v>
      </c>
      <c r="AE145" s="132">
        <v>1</v>
      </c>
      <c r="AF145" s="133" t="s">
        <v>479</v>
      </c>
      <c r="AG145" s="133" t="s">
        <v>479</v>
      </c>
      <c r="AH145" s="133" t="s">
        <v>479</v>
      </c>
      <c r="AI145" s="133" t="s">
        <v>479</v>
      </c>
      <c r="AJ145" s="128" t="s">
        <v>1086</v>
      </c>
      <c r="AK145" s="132">
        <v>1</v>
      </c>
      <c r="AL145" s="133" t="s">
        <v>479</v>
      </c>
      <c r="AM145" s="133" t="s">
        <v>479</v>
      </c>
      <c r="AN145" s="133" t="s">
        <v>479</v>
      </c>
      <c r="AO145" s="133" t="s">
        <v>479</v>
      </c>
      <c r="AP145" s="128" t="s">
        <v>1086</v>
      </c>
      <c r="AQ145" s="163">
        <v>1</v>
      </c>
      <c r="AR145" s="121" t="s">
        <v>479</v>
      </c>
      <c r="AS145" s="32" t="s">
        <v>479</v>
      </c>
      <c r="AT145" s="32" t="s">
        <v>479</v>
      </c>
      <c r="AU145" s="32" t="s">
        <v>479</v>
      </c>
      <c r="AV145" s="99"/>
      <c r="AW145" s="100"/>
      <c r="AX145" s="106"/>
      <c r="AY145" s="106"/>
      <c r="AZ145" s="106"/>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row>
    <row r="146" spans="1:81" s="95" customFormat="1" x14ac:dyDescent="0.2">
      <c r="B146" s="177" t="s">
        <v>320</v>
      </c>
      <c r="C146" s="128" t="s">
        <v>48</v>
      </c>
      <c r="D146" s="146" t="s">
        <v>184</v>
      </c>
      <c r="E146" s="146" t="s">
        <v>102</v>
      </c>
      <c r="F146" s="146" t="s">
        <v>338</v>
      </c>
      <c r="G146" s="146" t="s">
        <v>53</v>
      </c>
      <c r="H146" s="146" t="s">
        <v>82</v>
      </c>
      <c r="I146" s="146" t="s">
        <v>25</v>
      </c>
      <c r="J146" s="146" t="s">
        <v>188</v>
      </c>
      <c r="K146" s="146" t="s">
        <v>402</v>
      </c>
      <c r="L146" s="146" t="s">
        <v>257</v>
      </c>
      <c r="M146" s="146" t="s">
        <v>233</v>
      </c>
      <c r="N146" s="129">
        <v>132</v>
      </c>
      <c r="O146" s="146" t="s">
        <v>1088</v>
      </c>
      <c r="P146" s="147">
        <v>1</v>
      </c>
      <c r="Q146" s="132">
        <f>(+Y146+AE146+AK146+AQ146)/4</f>
        <v>1</v>
      </c>
      <c r="R146" s="146" t="s">
        <v>30</v>
      </c>
      <c r="S146" s="146" t="s">
        <v>532</v>
      </c>
      <c r="T146" s="146" t="s">
        <v>533</v>
      </c>
      <c r="U146" s="149">
        <v>44562</v>
      </c>
      <c r="V146" s="128" t="s">
        <v>476</v>
      </c>
      <c r="W146" s="146" t="s">
        <v>241</v>
      </c>
      <c r="X146" s="146" t="s">
        <v>534</v>
      </c>
      <c r="Y146" s="147">
        <v>1</v>
      </c>
      <c r="Z146" s="105">
        <v>1</v>
      </c>
      <c r="AA146" s="160">
        <f t="shared" si="14"/>
        <v>1</v>
      </c>
      <c r="AB146" s="819" t="s">
        <v>1070</v>
      </c>
      <c r="AC146" s="220" t="s">
        <v>487</v>
      </c>
      <c r="AD146" s="146" t="s">
        <v>534</v>
      </c>
      <c r="AE146" s="147">
        <v>1</v>
      </c>
      <c r="AF146" s="134"/>
      <c r="AG146" s="134"/>
      <c r="AH146" s="134"/>
      <c r="AI146" s="134"/>
      <c r="AJ146" s="146" t="s">
        <v>534</v>
      </c>
      <c r="AK146" s="147">
        <v>1</v>
      </c>
      <c r="AL146" s="134"/>
      <c r="AM146" s="134"/>
      <c r="AN146" s="134"/>
      <c r="AO146" s="134"/>
      <c r="AP146" s="146" t="s">
        <v>534</v>
      </c>
      <c r="AQ146" s="170">
        <v>1</v>
      </c>
      <c r="AR146" s="123"/>
      <c r="AS146" s="90"/>
      <c r="AT146" s="90"/>
      <c r="AU146" s="90"/>
      <c r="AW146" s="97"/>
      <c r="AX146" s="98"/>
      <c r="AY146" s="98"/>
      <c r="AZ146" s="98"/>
    </row>
    <row r="147" spans="1:81" s="95" customFormat="1" ht="15" x14ac:dyDescent="0.25">
      <c r="A147" s="27"/>
      <c r="B147" s="826" t="s">
        <v>320</v>
      </c>
      <c r="C147" s="217" t="s">
        <v>1089</v>
      </c>
      <c r="D147" s="217" t="s">
        <v>184</v>
      </c>
      <c r="E147" s="217" t="s">
        <v>102</v>
      </c>
      <c r="F147" s="217" t="s">
        <v>338</v>
      </c>
      <c r="G147" s="217" t="s">
        <v>53</v>
      </c>
      <c r="H147" s="217" t="s">
        <v>82</v>
      </c>
      <c r="I147" s="217" t="s">
        <v>25</v>
      </c>
      <c r="J147" s="217" t="s">
        <v>213</v>
      </c>
      <c r="K147" s="217" t="s">
        <v>402</v>
      </c>
      <c r="L147" s="217" t="s">
        <v>257</v>
      </c>
      <c r="M147" s="217" t="s">
        <v>171</v>
      </c>
      <c r="N147" s="129">
        <v>133</v>
      </c>
      <c r="O147" s="217" t="s">
        <v>1090</v>
      </c>
      <c r="P147" s="132">
        <v>1</v>
      </c>
      <c r="Q147" s="150"/>
      <c r="R147" s="129" t="s">
        <v>30</v>
      </c>
      <c r="S147" s="217" t="s">
        <v>1091</v>
      </c>
      <c r="T147" s="828" t="s">
        <v>3402</v>
      </c>
      <c r="U147" s="130">
        <v>44562</v>
      </c>
      <c r="V147" s="128" t="s">
        <v>1092</v>
      </c>
      <c r="W147" s="217" t="s">
        <v>1093</v>
      </c>
      <c r="X147" s="217" t="s">
        <v>534</v>
      </c>
      <c r="Y147" s="132">
        <v>1</v>
      </c>
      <c r="Z147" s="89">
        <v>0.8</v>
      </c>
      <c r="AA147" s="160">
        <f t="shared" si="14"/>
        <v>0.8</v>
      </c>
      <c r="AB147" s="818" t="s">
        <v>1070</v>
      </c>
      <c r="AC147" s="220" t="s">
        <v>487</v>
      </c>
      <c r="AD147" s="217" t="s">
        <v>534</v>
      </c>
      <c r="AE147" s="132">
        <v>1</v>
      </c>
      <c r="AF147" s="197" t="s">
        <v>479</v>
      </c>
      <c r="AG147" s="197" t="s">
        <v>479</v>
      </c>
      <c r="AH147" s="197" t="s">
        <v>479</v>
      </c>
      <c r="AI147" s="197" t="s">
        <v>479</v>
      </c>
      <c r="AJ147" s="217" t="s">
        <v>534</v>
      </c>
      <c r="AK147" s="132">
        <v>1</v>
      </c>
      <c r="AL147" s="197" t="s">
        <v>479</v>
      </c>
      <c r="AM147" s="197" t="s">
        <v>479</v>
      </c>
      <c r="AN147" s="197" t="s">
        <v>479</v>
      </c>
      <c r="AO147" s="197" t="s">
        <v>479</v>
      </c>
      <c r="AP147" s="217" t="s">
        <v>534</v>
      </c>
      <c r="AQ147" s="163">
        <v>1</v>
      </c>
      <c r="AR147" s="198" t="s">
        <v>479</v>
      </c>
      <c r="AS147" s="199" t="s">
        <v>479</v>
      </c>
      <c r="AT147" s="199" t="s">
        <v>479</v>
      </c>
      <c r="AU147" s="199" t="s">
        <v>479</v>
      </c>
      <c r="AV147" s="27"/>
      <c r="AW147" s="118"/>
      <c r="AX147" s="119"/>
      <c r="AY147" s="119"/>
      <c r="AZ147" s="119"/>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row>
    <row r="148" spans="1:81" s="95" customFormat="1" x14ac:dyDescent="0.2">
      <c r="A148" s="109"/>
      <c r="B148" s="127" t="s">
        <v>248</v>
      </c>
      <c r="C148" s="128" t="s">
        <v>48</v>
      </c>
      <c r="D148" s="128" t="s">
        <v>90</v>
      </c>
      <c r="E148" s="128" t="s">
        <v>50</v>
      </c>
      <c r="F148" s="128" t="s">
        <v>283</v>
      </c>
      <c r="G148" s="128" t="s">
        <v>1094</v>
      </c>
      <c r="H148" s="128" t="s">
        <v>82</v>
      </c>
      <c r="I148" s="128" t="s">
        <v>1095</v>
      </c>
      <c r="J148" s="128" t="s">
        <v>213</v>
      </c>
      <c r="K148" s="128" t="s">
        <v>1096</v>
      </c>
      <c r="L148" s="128" t="s">
        <v>257</v>
      </c>
      <c r="M148" s="128" t="s">
        <v>171</v>
      </c>
      <c r="N148" s="129">
        <v>134</v>
      </c>
      <c r="O148" s="128" t="s">
        <v>1097</v>
      </c>
      <c r="P148" s="129">
        <v>10</v>
      </c>
      <c r="Q148" s="129">
        <f>+Y148+AE148+AK148+AQ148</f>
        <v>10</v>
      </c>
      <c r="R148" s="128" t="s">
        <v>45</v>
      </c>
      <c r="S148" s="128" t="s">
        <v>1098</v>
      </c>
      <c r="T148" s="128" t="s">
        <v>1099</v>
      </c>
      <c r="U148" s="130">
        <v>44564</v>
      </c>
      <c r="V148" s="128" t="s">
        <v>476</v>
      </c>
      <c r="W148" s="128" t="s">
        <v>265</v>
      </c>
      <c r="X148" s="128" t="s">
        <v>1100</v>
      </c>
      <c r="Y148" s="129">
        <v>2</v>
      </c>
      <c r="Z148" s="83">
        <v>2</v>
      </c>
      <c r="AA148" s="160">
        <f t="shared" si="14"/>
        <v>1</v>
      </c>
      <c r="AB148" s="818" t="s">
        <v>1101</v>
      </c>
      <c r="AC148" s="220" t="s">
        <v>1102</v>
      </c>
      <c r="AD148" s="128" t="s">
        <v>1100</v>
      </c>
      <c r="AE148" s="129">
        <v>3</v>
      </c>
      <c r="AF148" s="128" t="s">
        <v>479</v>
      </c>
      <c r="AG148" s="128" t="s">
        <v>479</v>
      </c>
      <c r="AH148" s="128" t="s">
        <v>479</v>
      </c>
      <c r="AI148" s="128" t="s">
        <v>479</v>
      </c>
      <c r="AJ148" s="128" t="s">
        <v>1100</v>
      </c>
      <c r="AK148" s="129">
        <v>3</v>
      </c>
      <c r="AL148" s="128" t="s">
        <v>479</v>
      </c>
      <c r="AM148" s="128" t="s">
        <v>479</v>
      </c>
      <c r="AN148" s="128" t="s">
        <v>479</v>
      </c>
      <c r="AO148" s="128" t="s">
        <v>479</v>
      </c>
      <c r="AP148" s="128" t="s">
        <v>1100</v>
      </c>
      <c r="AQ148" s="162">
        <v>2</v>
      </c>
      <c r="AR148" s="120" t="s">
        <v>479</v>
      </c>
      <c r="AS148" s="82" t="s">
        <v>479</v>
      </c>
      <c r="AT148" s="82" t="s">
        <v>479</v>
      </c>
      <c r="AU148" s="82" t="s">
        <v>479</v>
      </c>
      <c r="AV148" s="109"/>
      <c r="AW148" s="102" t="s">
        <v>479</v>
      </c>
      <c r="AX148" s="103" t="s">
        <v>479</v>
      </c>
      <c r="AY148" s="103" t="s">
        <v>479</v>
      </c>
      <c r="AZ148" s="103" t="s">
        <v>479</v>
      </c>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row>
    <row r="149" spans="1:81" s="95" customFormat="1" x14ac:dyDescent="0.2">
      <c r="A149" s="109"/>
      <c r="B149" s="127" t="s">
        <v>248</v>
      </c>
      <c r="C149" s="128" t="s">
        <v>48</v>
      </c>
      <c r="D149" s="128" t="s">
        <v>90</v>
      </c>
      <c r="E149" s="128" t="s">
        <v>50</v>
      </c>
      <c r="F149" s="128" t="s">
        <v>283</v>
      </c>
      <c r="G149" s="128" t="s">
        <v>1094</v>
      </c>
      <c r="H149" s="128" t="s">
        <v>82</v>
      </c>
      <c r="I149" s="128" t="s">
        <v>1095</v>
      </c>
      <c r="J149" s="128" t="s">
        <v>213</v>
      </c>
      <c r="K149" s="128" t="s">
        <v>1096</v>
      </c>
      <c r="L149" s="128" t="s">
        <v>257</v>
      </c>
      <c r="M149" s="128" t="s">
        <v>171</v>
      </c>
      <c r="N149" s="129">
        <v>135</v>
      </c>
      <c r="O149" s="128" t="s">
        <v>1103</v>
      </c>
      <c r="P149" s="129">
        <v>14</v>
      </c>
      <c r="Q149" s="129">
        <f>+Y149+AE149+AK149+AQ149</f>
        <v>14</v>
      </c>
      <c r="R149" s="128" t="s">
        <v>45</v>
      </c>
      <c r="S149" s="128" t="s">
        <v>1104</v>
      </c>
      <c r="T149" s="128" t="s">
        <v>1105</v>
      </c>
      <c r="U149" s="130">
        <v>44563</v>
      </c>
      <c r="V149" s="128" t="s">
        <v>476</v>
      </c>
      <c r="W149" s="128" t="s">
        <v>265</v>
      </c>
      <c r="X149" s="128" t="s">
        <v>1100</v>
      </c>
      <c r="Y149" s="129">
        <v>3</v>
      </c>
      <c r="Z149" s="83">
        <v>3</v>
      </c>
      <c r="AA149" s="160">
        <f t="shared" si="14"/>
        <v>1</v>
      </c>
      <c r="AB149" s="818" t="s">
        <v>1106</v>
      </c>
      <c r="AC149" s="220" t="s">
        <v>1102</v>
      </c>
      <c r="AD149" s="128" t="s">
        <v>1100</v>
      </c>
      <c r="AE149" s="129">
        <v>4</v>
      </c>
      <c r="AF149" s="128" t="s">
        <v>479</v>
      </c>
      <c r="AG149" s="128" t="s">
        <v>479</v>
      </c>
      <c r="AH149" s="128" t="s">
        <v>479</v>
      </c>
      <c r="AI149" s="128" t="s">
        <v>479</v>
      </c>
      <c r="AJ149" s="128" t="s">
        <v>1100</v>
      </c>
      <c r="AK149" s="129">
        <v>4</v>
      </c>
      <c r="AL149" s="128" t="s">
        <v>479</v>
      </c>
      <c r="AM149" s="128" t="s">
        <v>479</v>
      </c>
      <c r="AN149" s="128" t="s">
        <v>479</v>
      </c>
      <c r="AO149" s="128" t="s">
        <v>479</v>
      </c>
      <c r="AP149" s="128" t="s">
        <v>1100</v>
      </c>
      <c r="AQ149" s="162">
        <v>3</v>
      </c>
      <c r="AR149" s="120" t="s">
        <v>479</v>
      </c>
      <c r="AS149" s="82" t="s">
        <v>479</v>
      </c>
      <c r="AT149" s="82" t="s">
        <v>479</v>
      </c>
      <c r="AU149" s="82" t="s">
        <v>479</v>
      </c>
      <c r="AV149" s="109"/>
      <c r="AW149" s="102" t="s">
        <v>479</v>
      </c>
      <c r="AX149" s="103" t="s">
        <v>479</v>
      </c>
      <c r="AY149" s="103" t="s">
        <v>479</v>
      </c>
      <c r="AZ149" s="103" t="s">
        <v>479</v>
      </c>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row>
    <row r="150" spans="1:81" s="95" customFormat="1" hidden="1" x14ac:dyDescent="0.2">
      <c r="A150" s="109"/>
      <c r="B150" s="136" t="s">
        <v>227</v>
      </c>
      <c r="C150" s="133" t="s">
        <v>63</v>
      </c>
      <c r="D150" s="133" t="s">
        <v>90</v>
      </c>
      <c r="E150" s="133" t="s">
        <v>20</v>
      </c>
      <c r="F150" s="133" t="s">
        <v>1107</v>
      </c>
      <c r="G150" s="133" t="s">
        <v>53</v>
      </c>
      <c r="H150" s="133" t="s">
        <v>82</v>
      </c>
      <c r="I150" s="133" t="s">
        <v>25</v>
      </c>
      <c r="J150" s="133" t="s">
        <v>158</v>
      </c>
      <c r="K150" s="133" t="s">
        <v>1108</v>
      </c>
      <c r="L150" s="133" t="s">
        <v>257</v>
      </c>
      <c r="M150" s="133" t="s">
        <v>98</v>
      </c>
      <c r="N150" s="129">
        <v>136</v>
      </c>
      <c r="O150" s="133" t="s">
        <v>1109</v>
      </c>
      <c r="P150" s="137">
        <v>1</v>
      </c>
      <c r="Q150" s="129">
        <f>+AQ150</f>
        <v>1</v>
      </c>
      <c r="R150" s="133" t="s">
        <v>60</v>
      </c>
      <c r="S150" s="133" t="s">
        <v>1110</v>
      </c>
      <c r="T150" s="133" t="s">
        <v>1111</v>
      </c>
      <c r="U150" s="135">
        <v>44562</v>
      </c>
      <c r="V150" s="133" t="s">
        <v>476</v>
      </c>
      <c r="W150" s="133" t="s">
        <v>258</v>
      </c>
      <c r="X150" s="133" t="s">
        <v>477</v>
      </c>
      <c r="Y150" s="137">
        <v>0</v>
      </c>
      <c r="Z150" s="83" t="s">
        <v>479</v>
      </c>
      <c r="AA150" s="133" t="s">
        <v>479</v>
      </c>
      <c r="AB150" s="83" t="s">
        <v>479</v>
      </c>
      <c r="AC150" s="129" t="s">
        <v>479</v>
      </c>
      <c r="AD150" s="133" t="s">
        <v>1112</v>
      </c>
      <c r="AE150" s="138" t="s">
        <v>1113</v>
      </c>
      <c r="AF150" s="133" t="s">
        <v>479</v>
      </c>
      <c r="AG150" s="133" t="s">
        <v>479</v>
      </c>
      <c r="AH150" s="133" t="s">
        <v>479</v>
      </c>
      <c r="AI150" s="133" t="s">
        <v>479</v>
      </c>
      <c r="AJ150" s="128" t="s">
        <v>477</v>
      </c>
      <c r="AK150" s="137">
        <v>0</v>
      </c>
      <c r="AL150" s="133" t="s">
        <v>479</v>
      </c>
      <c r="AM150" s="133" t="s">
        <v>479</v>
      </c>
      <c r="AN150" s="133" t="s">
        <v>479</v>
      </c>
      <c r="AO150" s="133" t="s">
        <v>479</v>
      </c>
      <c r="AP150" s="133" t="s">
        <v>1114</v>
      </c>
      <c r="AQ150" s="164">
        <v>1</v>
      </c>
      <c r="AR150" s="121" t="s">
        <v>479</v>
      </c>
      <c r="AS150" s="32" t="s">
        <v>479</v>
      </c>
      <c r="AT150" s="32" t="s">
        <v>479</v>
      </c>
      <c r="AU150" s="32" t="s">
        <v>479</v>
      </c>
      <c r="AV150" s="109"/>
      <c r="AW150" s="102" t="s">
        <v>479</v>
      </c>
      <c r="AX150" s="103" t="s">
        <v>479</v>
      </c>
      <c r="AY150" s="103" t="s">
        <v>479</v>
      </c>
      <c r="AZ150" s="103" t="s">
        <v>479</v>
      </c>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row>
    <row r="151" spans="1:81" s="95" customFormat="1" hidden="1" x14ac:dyDescent="0.2">
      <c r="A151" s="109"/>
      <c r="B151" s="136" t="s">
        <v>227</v>
      </c>
      <c r="C151" s="133" t="s">
        <v>63</v>
      </c>
      <c r="D151" s="134" t="s">
        <v>574</v>
      </c>
      <c r="E151" s="128" t="s">
        <v>20</v>
      </c>
      <c r="F151" s="133" t="s">
        <v>1107</v>
      </c>
      <c r="G151" s="133" t="s">
        <v>104</v>
      </c>
      <c r="H151" s="133" t="s">
        <v>82</v>
      </c>
      <c r="I151" s="133" t="s">
        <v>55</v>
      </c>
      <c r="J151" s="133" t="s">
        <v>158</v>
      </c>
      <c r="K151" s="133" t="s">
        <v>370</v>
      </c>
      <c r="L151" s="133" t="s">
        <v>257</v>
      </c>
      <c r="M151" s="133" t="s">
        <v>98</v>
      </c>
      <c r="N151" s="129">
        <v>137</v>
      </c>
      <c r="O151" s="133" t="s">
        <v>1115</v>
      </c>
      <c r="P151" s="137">
        <v>1</v>
      </c>
      <c r="Q151" s="129">
        <f>+AQ151</f>
        <v>1</v>
      </c>
      <c r="R151" s="133" t="s">
        <v>60</v>
      </c>
      <c r="S151" s="133" t="s">
        <v>1116</v>
      </c>
      <c r="T151" s="133" t="s">
        <v>1117</v>
      </c>
      <c r="U151" s="135">
        <v>44562</v>
      </c>
      <c r="V151" s="133" t="s">
        <v>476</v>
      </c>
      <c r="W151" s="133" t="s">
        <v>258</v>
      </c>
      <c r="X151" s="133" t="s">
        <v>477</v>
      </c>
      <c r="Y151" s="137">
        <v>0</v>
      </c>
      <c r="Z151" s="83" t="s">
        <v>479</v>
      </c>
      <c r="AA151" s="133" t="s">
        <v>479</v>
      </c>
      <c r="AB151" s="83" t="s">
        <v>479</v>
      </c>
      <c r="AC151" s="129" t="s">
        <v>479</v>
      </c>
      <c r="AD151" s="133" t="s">
        <v>1118</v>
      </c>
      <c r="AE151" s="138" t="s">
        <v>1113</v>
      </c>
      <c r="AF151" s="133" t="s">
        <v>479</v>
      </c>
      <c r="AG151" s="133" t="s">
        <v>479</v>
      </c>
      <c r="AH151" s="133" t="s">
        <v>479</v>
      </c>
      <c r="AI151" s="133" t="s">
        <v>479</v>
      </c>
      <c r="AJ151" s="128" t="s">
        <v>477</v>
      </c>
      <c r="AK151" s="137">
        <v>0</v>
      </c>
      <c r="AL151" s="133" t="s">
        <v>479</v>
      </c>
      <c r="AM151" s="133" t="s">
        <v>479</v>
      </c>
      <c r="AN151" s="133" t="s">
        <v>479</v>
      </c>
      <c r="AO151" s="133" t="s">
        <v>479</v>
      </c>
      <c r="AP151" s="133" t="s">
        <v>1119</v>
      </c>
      <c r="AQ151" s="164">
        <v>1</v>
      </c>
      <c r="AR151" s="121" t="s">
        <v>479</v>
      </c>
      <c r="AS151" s="32" t="s">
        <v>479</v>
      </c>
      <c r="AT151" s="32" t="s">
        <v>479</v>
      </c>
      <c r="AU151" s="32" t="s">
        <v>479</v>
      </c>
      <c r="AV151" s="109"/>
      <c r="AW151" s="102" t="s">
        <v>479</v>
      </c>
      <c r="AX151" s="103" t="s">
        <v>479</v>
      </c>
      <c r="AY151" s="103" t="s">
        <v>479</v>
      </c>
      <c r="AZ151" s="103" t="s">
        <v>479</v>
      </c>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row>
    <row r="152" spans="1:81" s="95" customFormat="1" x14ac:dyDescent="0.2">
      <c r="B152" s="127" t="s">
        <v>227</v>
      </c>
      <c r="C152" s="128" t="s">
        <v>18</v>
      </c>
      <c r="D152" s="146" t="s">
        <v>1120</v>
      </c>
      <c r="E152" s="128" t="s">
        <v>20</v>
      </c>
      <c r="F152" s="128" t="s">
        <v>1121</v>
      </c>
      <c r="G152" s="146" t="s">
        <v>53</v>
      </c>
      <c r="H152" s="146" t="s">
        <v>82</v>
      </c>
      <c r="I152" s="146" t="s">
        <v>25</v>
      </c>
      <c r="J152" s="146" t="s">
        <v>26</v>
      </c>
      <c r="K152" s="146" t="s">
        <v>402</v>
      </c>
      <c r="L152" s="146" t="s">
        <v>257</v>
      </c>
      <c r="M152" s="146" t="s">
        <v>233</v>
      </c>
      <c r="N152" s="129">
        <v>138</v>
      </c>
      <c r="O152" s="146" t="s">
        <v>1122</v>
      </c>
      <c r="P152" s="147">
        <v>1</v>
      </c>
      <c r="Q152" s="132">
        <f>(+Y152+AE152+AK152+AQ152)/4</f>
        <v>1</v>
      </c>
      <c r="R152" s="146" t="s">
        <v>30</v>
      </c>
      <c r="S152" s="146" t="s">
        <v>532</v>
      </c>
      <c r="T152" s="146" t="s">
        <v>533</v>
      </c>
      <c r="U152" s="149">
        <v>44562</v>
      </c>
      <c r="V152" s="128" t="s">
        <v>476</v>
      </c>
      <c r="W152" s="146" t="s">
        <v>258</v>
      </c>
      <c r="X152" s="146" t="s">
        <v>534</v>
      </c>
      <c r="Y152" s="147">
        <v>1</v>
      </c>
      <c r="Z152" s="105">
        <v>1</v>
      </c>
      <c r="AA152" s="160">
        <f t="shared" ref="AA152:AA153" si="15">(Z152/Y152)</f>
        <v>1</v>
      </c>
      <c r="AB152" s="819" t="s">
        <v>1070</v>
      </c>
      <c r="AC152" s="220" t="s">
        <v>487</v>
      </c>
      <c r="AD152" s="146" t="s">
        <v>534</v>
      </c>
      <c r="AE152" s="147">
        <v>1</v>
      </c>
      <c r="AF152" s="134"/>
      <c r="AG152" s="134"/>
      <c r="AH152" s="134"/>
      <c r="AI152" s="134"/>
      <c r="AJ152" s="146" t="s">
        <v>534</v>
      </c>
      <c r="AK152" s="147">
        <v>1</v>
      </c>
      <c r="AL152" s="134"/>
      <c r="AM152" s="134"/>
      <c r="AN152" s="134"/>
      <c r="AO152" s="134"/>
      <c r="AP152" s="146" t="s">
        <v>534</v>
      </c>
      <c r="AQ152" s="170">
        <v>1</v>
      </c>
      <c r="AR152" s="123"/>
      <c r="AS152" s="90"/>
      <c r="AT152" s="90"/>
      <c r="AU152" s="90"/>
      <c r="AW152" s="97"/>
      <c r="AX152" s="98"/>
      <c r="AY152" s="98"/>
      <c r="AZ152" s="98"/>
    </row>
    <row r="153" spans="1:81" s="95" customFormat="1" x14ac:dyDescent="0.2">
      <c r="B153" s="177" t="s">
        <v>320</v>
      </c>
      <c r="C153" s="128" t="s">
        <v>48</v>
      </c>
      <c r="D153" s="146" t="s">
        <v>184</v>
      </c>
      <c r="E153" s="146" t="s">
        <v>102</v>
      </c>
      <c r="F153" s="146" t="s">
        <v>338</v>
      </c>
      <c r="G153" s="146" t="s">
        <v>53</v>
      </c>
      <c r="H153" s="146" t="s">
        <v>82</v>
      </c>
      <c r="I153" s="146" t="s">
        <v>25</v>
      </c>
      <c r="J153" s="146" t="s">
        <v>158</v>
      </c>
      <c r="K153" s="146" t="s">
        <v>402</v>
      </c>
      <c r="L153" s="146" t="s">
        <v>257</v>
      </c>
      <c r="M153" s="146" t="s">
        <v>233</v>
      </c>
      <c r="N153" s="129">
        <v>139</v>
      </c>
      <c r="O153" s="146" t="s">
        <v>1123</v>
      </c>
      <c r="P153" s="147">
        <v>1</v>
      </c>
      <c r="Q153" s="132">
        <f>(+Y153+AE153+AK153+AQ153)/4</f>
        <v>1</v>
      </c>
      <c r="R153" s="146" t="s">
        <v>30</v>
      </c>
      <c r="S153" s="146" t="s">
        <v>532</v>
      </c>
      <c r="T153" s="146" t="s">
        <v>533</v>
      </c>
      <c r="U153" s="149">
        <v>44562</v>
      </c>
      <c r="V153" s="128" t="s">
        <v>476</v>
      </c>
      <c r="W153" s="146" t="s">
        <v>258</v>
      </c>
      <c r="X153" s="146" t="s">
        <v>534</v>
      </c>
      <c r="Y153" s="147">
        <v>1</v>
      </c>
      <c r="Z153" s="105">
        <v>1</v>
      </c>
      <c r="AA153" s="160">
        <f t="shared" si="15"/>
        <v>1</v>
      </c>
      <c r="AB153" s="819" t="s">
        <v>1070</v>
      </c>
      <c r="AC153" s="220" t="s">
        <v>487</v>
      </c>
      <c r="AD153" s="146" t="s">
        <v>534</v>
      </c>
      <c r="AE153" s="147">
        <v>1</v>
      </c>
      <c r="AF153" s="134"/>
      <c r="AG153" s="134"/>
      <c r="AH153" s="134"/>
      <c r="AI153" s="134"/>
      <c r="AJ153" s="146" t="s">
        <v>534</v>
      </c>
      <c r="AK153" s="147">
        <v>1</v>
      </c>
      <c r="AL153" s="134"/>
      <c r="AM153" s="134"/>
      <c r="AN153" s="134"/>
      <c r="AO153" s="134"/>
      <c r="AP153" s="146" t="s">
        <v>534</v>
      </c>
      <c r="AQ153" s="170">
        <v>1</v>
      </c>
      <c r="AR153" s="123"/>
      <c r="AS153" s="90"/>
      <c r="AT153" s="90"/>
      <c r="AU153" s="90"/>
      <c r="AW153" s="97"/>
      <c r="AX153" s="98"/>
      <c r="AY153" s="98"/>
      <c r="AZ153" s="98"/>
    </row>
    <row r="154" spans="1:81" s="95" customFormat="1" hidden="1" x14ac:dyDescent="0.2">
      <c r="B154" s="136" t="s">
        <v>320</v>
      </c>
      <c r="C154" s="128" t="s">
        <v>48</v>
      </c>
      <c r="D154" s="133" t="s">
        <v>631</v>
      </c>
      <c r="E154" s="128" t="s">
        <v>507</v>
      </c>
      <c r="F154" s="133" t="s">
        <v>336</v>
      </c>
      <c r="G154" s="133" t="s">
        <v>93</v>
      </c>
      <c r="H154" s="133" t="s">
        <v>632</v>
      </c>
      <c r="I154" s="133" t="s">
        <v>25</v>
      </c>
      <c r="J154" s="133" t="s">
        <v>222</v>
      </c>
      <c r="K154" s="133" t="s">
        <v>403</v>
      </c>
      <c r="L154" s="133" t="s">
        <v>257</v>
      </c>
      <c r="M154" s="133" t="s">
        <v>225</v>
      </c>
      <c r="N154" s="129">
        <v>140</v>
      </c>
      <c r="O154" s="133" t="s">
        <v>1124</v>
      </c>
      <c r="P154" s="137">
        <v>2</v>
      </c>
      <c r="Q154" s="129">
        <f t="shared" ref="Q154:Q165" si="16">+Y154+AE154+AK154+AQ154</f>
        <v>2</v>
      </c>
      <c r="R154" s="133" t="s">
        <v>45</v>
      </c>
      <c r="S154" s="139" t="s">
        <v>1125</v>
      </c>
      <c r="T154" s="133" t="s">
        <v>1126</v>
      </c>
      <c r="U154" s="135">
        <v>44562</v>
      </c>
      <c r="V154" s="133" t="s">
        <v>476</v>
      </c>
      <c r="W154" s="133" t="s">
        <v>199</v>
      </c>
      <c r="X154" s="134" t="s">
        <v>477</v>
      </c>
      <c r="Y154" s="137">
        <v>0</v>
      </c>
      <c r="Z154" s="83" t="s">
        <v>479</v>
      </c>
      <c r="AA154" s="133" t="s">
        <v>479</v>
      </c>
      <c r="AB154" s="83" t="s">
        <v>479</v>
      </c>
      <c r="AC154" s="129" t="s">
        <v>479</v>
      </c>
      <c r="AD154" s="133" t="s">
        <v>1127</v>
      </c>
      <c r="AE154" s="137">
        <v>1</v>
      </c>
      <c r="AF154" s="133" t="s">
        <v>479</v>
      </c>
      <c r="AG154" s="133" t="s">
        <v>479</v>
      </c>
      <c r="AH154" s="133" t="s">
        <v>479</v>
      </c>
      <c r="AI154" s="133" t="s">
        <v>479</v>
      </c>
      <c r="AJ154" s="128" t="s">
        <v>477</v>
      </c>
      <c r="AK154" s="137">
        <v>0</v>
      </c>
      <c r="AL154" s="133" t="s">
        <v>479</v>
      </c>
      <c r="AM154" s="133" t="s">
        <v>479</v>
      </c>
      <c r="AN154" s="133" t="s">
        <v>479</v>
      </c>
      <c r="AO154" s="133" t="s">
        <v>479</v>
      </c>
      <c r="AP154" s="133" t="s">
        <v>1127</v>
      </c>
      <c r="AQ154" s="164">
        <v>1</v>
      </c>
      <c r="AR154" s="121" t="s">
        <v>479</v>
      </c>
      <c r="AS154" s="32" t="s">
        <v>479</v>
      </c>
      <c r="AT154" s="32" t="s">
        <v>479</v>
      </c>
      <c r="AU154" s="32" t="s">
        <v>479</v>
      </c>
      <c r="AW154" s="101" t="s">
        <v>479</v>
      </c>
      <c r="AX154" s="107" t="s">
        <v>479</v>
      </c>
      <c r="AY154" s="107" t="s">
        <v>479</v>
      </c>
      <c r="AZ154" s="107" t="s">
        <v>479</v>
      </c>
    </row>
    <row r="155" spans="1:81" s="95" customFormat="1" hidden="1" x14ac:dyDescent="0.2">
      <c r="B155" s="136" t="s">
        <v>320</v>
      </c>
      <c r="C155" s="133" t="s">
        <v>33</v>
      </c>
      <c r="D155" s="133" t="s">
        <v>134</v>
      </c>
      <c r="E155" s="133" t="s">
        <v>20</v>
      </c>
      <c r="F155" s="133" t="s">
        <v>290</v>
      </c>
      <c r="G155" s="133" t="s">
        <v>104</v>
      </c>
      <c r="H155" s="133" t="s">
        <v>221</v>
      </c>
      <c r="I155" s="133" t="s">
        <v>55</v>
      </c>
      <c r="J155" s="133" t="s">
        <v>83</v>
      </c>
      <c r="K155" s="133" t="s">
        <v>264</v>
      </c>
      <c r="L155" s="133" t="s">
        <v>257</v>
      </c>
      <c r="M155" s="133" t="s">
        <v>29</v>
      </c>
      <c r="N155" s="129">
        <v>141</v>
      </c>
      <c r="O155" s="133" t="s">
        <v>1128</v>
      </c>
      <c r="P155" s="137">
        <v>2</v>
      </c>
      <c r="Q155" s="129">
        <f t="shared" si="16"/>
        <v>2</v>
      </c>
      <c r="R155" s="133" t="s">
        <v>45</v>
      </c>
      <c r="S155" s="133" t="s">
        <v>1129</v>
      </c>
      <c r="T155" s="133" t="s">
        <v>1130</v>
      </c>
      <c r="U155" s="135">
        <v>44562</v>
      </c>
      <c r="V155" s="133" t="s">
        <v>476</v>
      </c>
      <c r="W155" s="133" t="s">
        <v>199</v>
      </c>
      <c r="X155" s="134" t="s">
        <v>477</v>
      </c>
      <c r="Y155" s="137">
        <v>0</v>
      </c>
      <c r="Z155" s="83" t="s">
        <v>479</v>
      </c>
      <c r="AA155" s="133" t="s">
        <v>479</v>
      </c>
      <c r="AB155" s="83" t="s">
        <v>479</v>
      </c>
      <c r="AC155" s="129" t="s">
        <v>479</v>
      </c>
      <c r="AD155" s="133" t="s">
        <v>1131</v>
      </c>
      <c r="AE155" s="137">
        <v>1</v>
      </c>
      <c r="AF155" s="133" t="s">
        <v>479</v>
      </c>
      <c r="AG155" s="133" t="s">
        <v>479</v>
      </c>
      <c r="AH155" s="133" t="s">
        <v>479</v>
      </c>
      <c r="AI155" s="133" t="s">
        <v>479</v>
      </c>
      <c r="AJ155" s="128" t="s">
        <v>477</v>
      </c>
      <c r="AK155" s="137">
        <v>0</v>
      </c>
      <c r="AL155" s="133" t="s">
        <v>479</v>
      </c>
      <c r="AM155" s="133" t="s">
        <v>479</v>
      </c>
      <c r="AN155" s="133" t="s">
        <v>479</v>
      </c>
      <c r="AO155" s="133" t="s">
        <v>479</v>
      </c>
      <c r="AP155" s="133" t="s">
        <v>1131</v>
      </c>
      <c r="AQ155" s="164">
        <v>1</v>
      </c>
      <c r="AR155" s="121" t="s">
        <v>479</v>
      </c>
      <c r="AS155" s="32" t="s">
        <v>479</v>
      </c>
      <c r="AT155" s="32" t="s">
        <v>479</v>
      </c>
      <c r="AU155" s="32" t="s">
        <v>479</v>
      </c>
      <c r="AW155" s="101" t="s">
        <v>479</v>
      </c>
      <c r="AX155" s="107" t="s">
        <v>479</v>
      </c>
      <c r="AY155" s="107" t="s">
        <v>479</v>
      </c>
      <c r="AZ155" s="107" t="s">
        <v>479</v>
      </c>
    </row>
    <row r="156" spans="1:81" s="95" customFormat="1" hidden="1" x14ac:dyDescent="0.2">
      <c r="B156" s="136" t="s">
        <v>312</v>
      </c>
      <c r="C156" s="133" t="s">
        <v>33</v>
      </c>
      <c r="D156" s="133" t="s">
        <v>134</v>
      </c>
      <c r="E156" s="133" t="s">
        <v>20</v>
      </c>
      <c r="F156" s="133" t="s">
        <v>290</v>
      </c>
      <c r="G156" s="133" t="s">
        <v>146</v>
      </c>
      <c r="H156" s="133" t="s">
        <v>221</v>
      </c>
      <c r="I156" s="133" t="s">
        <v>55</v>
      </c>
      <c r="J156" s="133" t="s">
        <v>83</v>
      </c>
      <c r="K156" s="133" t="s">
        <v>280</v>
      </c>
      <c r="L156" s="133" t="s">
        <v>257</v>
      </c>
      <c r="M156" s="133" t="s">
        <v>225</v>
      </c>
      <c r="N156" s="129">
        <v>142</v>
      </c>
      <c r="O156" s="133" t="s">
        <v>1132</v>
      </c>
      <c r="P156" s="137">
        <v>1</v>
      </c>
      <c r="Q156" s="129">
        <f t="shared" si="16"/>
        <v>1</v>
      </c>
      <c r="R156" s="133" t="s">
        <v>45</v>
      </c>
      <c r="S156" s="133" t="s">
        <v>1133</v>
      </c>
      <c r="T156" s="133" t="s">
        <v>1134</v>
      </c>
      <c r="U156" s="135">
        <v>44562</v>
      </c>
      <c r="V156" s="133" t="s">
        <v>476</v>
      </c>
      <c r="W156" s="133" t="s">
        <v>199</v>
      </c>
      <c r="X156" s="134" t="s">
        <v>477</v>
      </c>
      <c r="Y156" s="137">
        <v>0</v>
      </c>
      <c r="Z156" s="83" t="s">
        <v>479</v>
      </c>
      <c r="AA156" s="133" t="s">
        <v>479</v>
      </c>
      <c r="AB156" s="83" t="s">
        <v>479</v>
      </c>
      <c r="AC156" s="129" t="s">
        <v>479</v>
      </c>
      <c r="AD156" s="133" t="s">
        <v>477</v>
      </c>
      <c r="AE156" s="137">
        <v>0</v>
      </c>
      <c r="AF156" s="133" t="s">
        <v>479</v>
      </c>
      <c r="AG156" s="133" t="s">
        <v>479</v>
      </c>
      <c r="AH156" s="133" t="s">
        <v>479</v>
      </c>
      <c r="AI156" s="133" t="s">
        <v>479</v>
      </c>
      <c r="AJ156" s="128" t="s">
        <v>477</v>
      </c>
      <c r="AK156" s="137">
        <v>0</v>
      </c>
      <c r="AL156" s="133" t="s">
        <v>479</v>
      </c>
      <c r="AM156" s="133" t="s">
        <v>479</v>
      </c>
      <c r="AN156" s="133" t="s">
        <v>479</v>
      </c>
      <c r="AO156" s="133" t="s">
        <v>479</v>
      </c>
      <c r="AP156" s="133" t="s">
        <v>1135</v>
      </c>
      <c r="AQ156" s="164">
        <v>1</v>
      </c>
      <c r="AR156" s="121" t="s">
        <v>479</v>
      </c>
      <c r="AS156" s="32" t="s">
        <v>479</v>
      </c>
      <c r="AT156" s="32" t="s">
        <v>479</v>
      </c>
      <c r="AU156" s="32" t="s">
        <v>479</v>
      </c>
      <c r="AW156" s="101" t="s">
        <v>479</v>
      </c>
      <c r="AX156" s="107" t="s">
        <v>479</v>
      </c>
      <c r="AY156" s="107" t="s">
        <v>479</v>
      </c>
      <c r="AZ156" s="107" t="s">
        <v>479</v>
      </c>
    </row>
    <row r="157" spans="1:81" s="95" customFormat="1" hidden="1" x14ac:dyDescent="0.2">
      <c r="B157" s="136" t="s">
        <v>312</v>
      </c>
      <c r="C157" s="133" t="s">
        <v>33</v>
      </c>
      <c r="D157" s="133" t="s">
        <v>144</v>
      </c>
      <c r="E157" s="133" t="s">
        <v>20</v>
      </c>
      <c r="F157" s="133" t="s">
        <v>290</v>
      </c>
      <c r="G157" s="133" t="s">
        <v>146</v>
      </c>
      <c r="H157" s="133" t="s">
        <v>221</v>
      </c>
      <c r="I157" s="133" t="s">
        <v>55</v>
      </c>
      <c r="J157" s="133" t="s">
        <v>83</v>
      </c>
      <c r="K157" s="133" t="s">
        <v>268</v>
      </c>
      <c r="L157" s="133" t="s">
        <v>240</v>
      </c>
      <c r="M157" s="133" t="s">
        <v>1136</v>
      </c>
      <c r="N157" s="129">
        <v>143</v>
      </c>
      <c r="O157" s="133" t="s">
        <v>1137</v>
      </c>
      <c r="P157" s="137">
        <v>2</v>
      </c>
      <c r="Q157" s="129">
        <f t="shared" si="16"/>
        <v>2</v>
      </c>
      <c r="R157" s="133" t="s">
        <v>45</v>
      </c>
      <c r="S157" s="133" t="s">
        <v>1138</v>
      </c>
      <c r="T157" s="133" t="s">
        <v>1139</v>
      </c>
      <c r="U157" s="135">
        <v>44562</v>
      </c>
      <c r="V157" s="133" t="s">
        <v>476</v>
      </c>
      <c r="W157" s="133" t="s">
        <v>199</v>
      </c>
      <c r="X157" s="134" t="s">
        <v>477</v>
      </c>
      <c r="Y157" s="137">
        <v>0</v>
      </c>
      <c r="Z157" s="83" t="s">
        <v>479</v>
      </c>
      <c r="AA157" s="133" t="s">
        <v>479</v>
      </c>
      <c r="AB157" s="83" t="s">
        <v>479</v>
      </c>
      <c r="AC157" s="129" t="s">
        <v>479</v>
      </c>
      <c r="AD157" s="133" t="s">
        <v>1140</v>
      </c>
      <c r="AE157" s="137">
        <v>1</v>
      </c>
      <c r="AF157" s="133" t="s">
        <v>479</v>
      </c>
      <c r="AG157" s="133" t="s">
        <v>479</v>
      </c>
      <c r="AH157" s="133" t="s">
        <v>479</v>
      </c>
      <c r="AI157" s="133" t="s">
        <v>479</v>
      </c>
      <c r="AJ157" s="128" t="s">
        <v>477</v>
      </c>
      <c r="AK157" s="137">
        <v>0</v>
      </c>
      <c r="AL157" s="133" t="s">
        <v>479</v>
      </c>
      <c r="AM157" s="133" t="s">
        <v>479</v>
      </c>
      <c r="AN157" s="133" t="s">
        <v>479</v>
      </c>
      <c r="AO157" s="133" t="s">
        <v>479</v>
      </c>
      <c r="AP157" s="133" t="s">
        <v>1140</v>
      </c>
      <c r="AQ157" s="164">
        <v>1</v>
      </c>
      <c r="AR157" s="121" t="s">
        <v>479</v>
      </c>
      <c r="AS157" s="32" t="s">
        <v>479</v>
      </c>
      <c r="AT157" s="32" t="s">
        <v>479</v>
      </c>
      <c r="AU157" s="32" t="s">
        <v>479</v>
      </c>
      <c r="AW157" s="101" t="s">
        <v>479</v>
      </c>
      <c r="AX157" s="107" t="s">
        <v>479</v>
      </c>
      <c r="AY157" s="107" t="s">
        <v>479</v>
      </c>
      <c r="AZ157" s="107" t="s">
        <v>479</v>
      </c>
    </row>
    <row r="158" spans="1:81" s="95" customFormat="1" hidden="1" x14ac:dyDescent="0.2">
      <c r="B158" s="136" t="s">
        <v>316</v>
      </c>
      <c r="C158" s="133" t="s">
        <v>33</v>
      </c>
      <c r="D158" s="133" t="s">
        <v>134</v>
      </c>
      <c r="E158" s="133" t="s">
        <v>20</v>
      </c>
      <c r="F158" s="133" t="s">
        <v>1141</v>
      </c>
      <c r="G158" s="133" t="s">
        <v>104</v>
      </c>
      <c r="H158" s="133" t="s">
        <v>221</v>
      </c>
      <c r="I158" s="133" t="s">
        <v>25</v>
      </c>
      <c r="J158" s="133" t="s">
        <v>83</v>
      </c>
      <c r="K158" s="133" t="s">
        <v>272</v>
      </c>
      <c r="L158" s="133" t="s">
        <v>257</v>
      </c>
      <c r="M158" s="133" t="s">
        <v>225</v>
      </c>
      <c r="N158" s="129">
        <v>144</v>
      </c>
      <c r="O158" s="133" t="s">
        <v>1142</v>
      </c>
      <c r="P158" s="137">
        <v>2</v>
      </c>
      <c r="Q158" s="129">
        <f t="shared" si="16"/>
        <v>2</v>
      </c>
      <c r="R158" s="133" t="s">
        <v>45</v>
      </c>
      <c r="S158" s="133" t="s">
        <v>1143</v>
      </c>
      <c r="T158" s="133" t="s">
        <v>1144</v>
      </c>
      <c r="U158" s="135">
        <v>44562</v>
      </c>
      <c r="V158" s="133" t="s">
        <v>476</v>
      </c>
      <c r="W158" s="133" t="s">
        <v>199</v>
      </c>
      <c r="X158" s="134" t="s">
        <v>477</v>
      </c>
      <c r="Y158" s="137">
        <v>0</v>
      </c>
      <c r="Z158" s="83" t="s">
        <v>479</v>
      </c>
      <c r="AA158" s="133" t="s">
        <v>479</v>
      </c>
      <c r="AB158" s="83" t="s">
        <v>479</v>
      </c>
      <c r="AC158" s="129" t="s">
        <v>479</v>
      </c>
      <c r="AD158" s="133" t="s">
        <v>1145</v>
      </c>
      <c r="AE158" s="137">
        <v>1</v>
      </c>
      <c r="AF158" s="133" t="s">
        <v>479</v>
      </c>
      <c r="AG158" s="133" t="s">
        <v>479</v>
      </c>
      <c r="AH158" s="133" t="s">
        <v>479</v>
      </c>
      <c r="AI158" s="133" t="s">
        <v>479</v>
      </c>
      <c r="AJ158" s="128" t="s">
        <v>477</v>
      </c>
      <c r="AK158" s="137">
        <v>0</v>
      </c>
      <c r="AL158" s="133" t="s">
        <v>479</v>
      </c>
      <c r="AM158" s="133" t="s">
        <v>479</v>
      </c>
      <c r="AN158" s="133" t="s">
        <v>479</v>
      </c>
      <c r="AO158" s="133" t="s">
        <v>479</v>
      </c>
      <c r="AP158" s="133" t="s">
        <v>1145</v>
      </c>
      <c r="AQ158" s="164">
        <v>1</v>
      </c>
      <c r="AR158" s="121" t="s">
        <v>479</v>
      </c>
      <c r="AS158" s="32" t="s">
        <v>479</v>
      </c>
      <c r="AT158" s="32" t="s">
        <v>479</v>
      </c>
      <c r="AU158" s="32" t="s">
        <v>479</v>
      </c>
      <c r="AW158" s="101" t="s">
        <v>479</v>
      </c>
      <c r="AX158" s="107" t="s">
        <v>479</v>
      </c>
      <c r="AY158" s="107" t="s">
        <v>479</v>
      </c>
      <c r="AZ158" s="107" t="s">
        <v>479</v>
      </c>
    </row>
    <row r="159" spans="1:81" s="95" customFormat="1" hidden="1" x14ac:dyDescent="0.2">
      <c r="B159" s="136" t="s">
        <v>312</v>
      </c>
      <c r="C159" s="133" t="s">
        <v>33</v>
      </c>
      <c r="D159" s="133" t="s">
        <v>101</v>
      </c>
      <c r="E159" s="133" t="s">
        <v>20</v>
      </c>
      <c r="F159" s="133" t="s">
        <v>327</v>
      </c>
      <c r="G159" s="133" t="s">
        <v>104</v>
      </c>
      <c r="H159" s="133" t="s">
        <v>221</v>
      </c>
      <c r="I159" s="133" t="s">
        <v>25</v>
      </c>
      <c r="J159" s="133" t="s">
        <v>83</v>
      </c>
      <c r="K159" s="133" t="s">
        <v>276</v>
      </c>
      <c r="L159" s="133" t="s">
        <v>257</v>
      </c>
      <c r="M159" s="133" t="s">
        <v>29</v>
      </c>
      <c r="N159" s="129">
        <v>145</v>
      </c>
      <c r="O159" s="133" t="s">
        <v>1146</v>
      </c>
      <c r="P159" s="137">
        <v>2</v>
      </c>
      <c r="Q159" s="129">
        <f t="shared" si="16"/>
        <v>2</v>
      </c>
      <c r="R159" s="133" t="s">
        <v>45</v>
      </c>
      <c r="S159" s="133" t="s">
        <v>1147</v>
      </c>
      <c r="T159" s="133" t="s">
        <v>1148</v>
      </c>
      <c r="U159" s="135">
        <v>44562</v>
      </c>
      <c r="V159" s="133" t="s">
        <v>476</v>
      </c>
      <c r="W159" s="133" t="s">
        <v>199</v>
      </c>
      <c r="X159" s="134" t="s">
        <v>477</v>
      </c>
      <c r="Y159" s="137">
        <v>0</v>
      </c>
      <c r="Z159" s="83" t="s">
        <v>479</v>
      </c>
      <c r="AA159" s="133" t="s">
        <v>479</v>
      </c>
      <c r="AB159" s="83" t="s">
        <v>479</v>
      </c>
      <c r="AC159" s="129" t="s">
        <v>479</v>
      </c>
      <c r="AD159" s="133" t="s">
        <v>1149</v>
      </c>
      <c r="AE159" s="137">
        <v>1</v>
      </c>
      <c r="AF159" s="133" t="s">
        <v>479</v>
      </c>
      <c r="AG159" s="133" t="s">
        <v>479</v>
      </c>
      <c r="AH159" s="133" t="s">
        <v>479</v>
      </c>
      <c r="AI159" s="133" t="s">
        <v>479</v>
      </c>
      <c r="AJ159" s="128" t="s">
        <v>477</v>
      </c>
      <c r="AK159" s="137">
        <v>0</v>
      </c>
      <c r="AL159" s="133" t="s">
        <v>479</v>
      </c>
      <c r="AM159" s="133" t="s">
        <v>479</v>
      </c>
      <c r="AN159" s="133" t="s">
        <v>479</v>
      </c>
      <c r="AO159" s="133" t="s">
        <v>479</v>
      </c>
      <c r="AP159" s="133" t="s">
        <v>1149</v>
      </c>
      <c r="AQ159" s="164">
        <v>1</v>
      </c>
      <c r="AR159" s="121" t="s">
        <v>479</v>
      </c>
      <c r="AS159" s="32" t="s">
        <v>479</v>
      </c>
      <c r="AT159" s="32" t="s">
        <v>479</v>
      </c>
      <c r="AU159" s="32" t="s">
        <v>479</v>
      </c>
      <c r="AW159" s="101" t="s">
        <v>479</v>
      </c>
      <c r="AX159" s="107" t="s">
        <v>479</v>
      </c>
      <c r="AY159" s="107" t="s">
        <v>479</v>
      </c>
      <c r="AZ159" s="107" t="s">
        <v>479</v>
      </c>
    </row>
    <row r="160" spans="1:81" s="95" customFormat="1" hidden="1" x14ac:dyDescent="0.2">
      <c r="B160" s="136" t="s">
        <v>1150</v>
      </c>
      <c r="C160" s="133" t="s">
        <v>33</v>
      </c>
      <c r="D160" s="133" t="s">
        <v>112</v>
      </c>
      <c r="E160" s="133" t="s">
        <v>20</v>
      </c>
      <c r="F160" s="133" t="s">
        <v>1071</v>
      </c>
      <c r="G160" s="133" t="s">
        <v>104</v>
      </c>
      <c r="H160" s="133" t="s">
        <v>221</v>
      </c>
      <c r="I160" s="133" t="s">
        <v>25</v>
      </c>
      <c r="J160" s="133" t="s">
        <v>196</v>
      </c>
      <c r="K160" s="133" t="s">
        <v>387</v>
      </c>
      <c r="L160" s="133" t="s">
        <v>257</v>
      </c>
      <c r="M160" s="133" t="s">
        <v>29</v>
      </c>
      <c r="N160" s="129">
        <v>146</v>
      </c>
      <c r="O160" s="133" t="s">
        <v>1151</v>
      </c>
      <c r="P160" s="137">
        <v>2</v>
      </c>
      <c r="Q160" s="129">
        <f t="shared" si="16"/>
        <v>2</v>
      </c>
      <c r="R160" s="133" t="s">
        <v>45</v>
      </c>
      <c r="S160" s="133" t="s">
        <v>1152</v>
      </c>
      <c r="T160" s="133" t="s">
        <v>1152</v>
      </c>
      <c r="U160" s="135">
        <v>44562</v>
      </c>
      <c r="V160" s="133" t="s">
        <v>476</v>
      </c>
      <c r="W160" s="133" t="s">
        <v>199</v>
      </c>
      <c r="X160" s="134" t="s">
        <v>477</v>
      </c>
      <c r="Y160" s="137">
        <v>0</v>
      </c>
      <c r="Z160" s="83" t="s">
        <v>479</v>
      </c>
      <c r="AA160" s="133" t="s">
        <v>479</v>
      </c>
      <c r="AB160" s="83" t="s">
        <v>479</v>
      </c>
      <c r="AC160" s="129" t="s">
        <v>479</v>
      </c>
      <c r="AD160" s="133" t="s">
        <v>1153</v>
      </c>
      <c r="AE160" s="137">
        <v>1</v>
      </c>
      <c r="AF160" s="133" t="s">
        <v>479</v>
      </c>
      <c r="AG160" s="133" t="s">
        <v>479</v>
      </c>
      <c r="AH160" s="133" t="s">
        <v>479</v>
      </c>
      <c r="AI160" s="133" t="s">
        <v>479</v>
      </c>
      <c r="AJ160" s="128" t="s">
        <v>477</v>
      </c>
      <c r="AK160" s="137">
        <v>0</v>
      </c>
      <c r="AL160" s="133" t="s">
        <v>479</v>
      </c>
      <c r="AM160" s="133" t="s">
        <v>479</v>
      </c>
      <c r="AN160" s="133" t="s">
        <v>479</v>
      </c>
      <c r="AO160" s="133" t="s">
        <v>479</v>
      </c>
      <c r="AP160" s="133" t="s">
        <v>1153</v>
      </c>
      <c r="AQ160" s="164">
        <v>1</v>
      </c>
      <c r="AR160" s="121" t="s">
        <v>479</v>
      </c>
      <c r="AS160" s="32" t="s">
        <v>479</v>
      </c>
      <c r="AT160" s="32" t="s">
        <v>479</v>
      </c>
      <c r="AU160" s="32" t="s">
        <v>479</v>
      </c>
      <c r="AW160" s="101" t="s">
        <v>479</v>
      </c>
      <c r="AX160" s="107" t="s">
        <v>479</v>
      </c>
      <c r="AY160" s="107" t="s">
        <v>479</v>
      </c>
      <c r="AZ160" s="107" t="s">
        <v>479</v>
      </c>
    </row>
    <row r="161" spans="1:81" s="95" customFormat="1" hidden="1" x14ac:dyDescent="0.2">
      <c r="B161" s="136" t="s">
        <v>1154</v>
      </c>
      <c r="C161" s="133" t="s">
        <v>33</v>
      </c>
      <c r="D161" s="133" t="s">
        <v>134</v>
      </c>
      <c r="E161" s="133" t="s">
        <v>20</v>
      </c>
      <c r="F161" s="133" t="s">
        <v>1155</v>
      </c>
      <c r="G161" s="133" t="s">
        <v>104</v>
      </c>
      <c r="H161" s="133" t="s">
        <v>221</v>
      </c>
      <c r="I161" s="133" t="s">
        <v>25</v>
      </c>
      <c r="J161" s="133" t="s">
        <v>196</v>
      </c>
      <c r="K161" s="133" t="s">
        <v>389</v>
      </c>
      <c r="L161" s="133" t="s">
        <v>257</v>
      </c>
      <c r="M161" s="133" t="s">
        <v>29</v>
      </c>
      <c r="N161" s="129">
        <v>147</v>
      </c>
      <c r="O161" s="133" t="s">
        <v>1156</v>
      </c>
      <c r="P161" s="137">
        <v>2</v>
      </c>
      <c r="Q161" s="129">
        <f t="shared" si="16"/>
        <v>2</v>
      </c>
      <c r="R161" s="133" t="s">
        <v>1157</v>
      </c>
      <c r="S161" s="133" t="s">
        <v>1158</v>
      </c>
      <c r="T161" s="133" t="s">
        <v>1158</v>
      </c>
      <c r="U161" s="135">
        <v>44562</v>
      </c>
      <c r="V161" s="133" t="s">
        <v>476</v>
      </c>
      <c r="W161" s="133" t="s">
        <v>199</v>
      </c>
      <c r="X161" s="134" t="s">
        <v>477</v>
      </c>
      <c r="Y161" s="137">
        <v>0</v>
      </c>
      <c r="Z161" s="83" t="s">
        <v>479</v>
      </c>
      <c r="AA161" s="133" t="s">
        <v>479</v>
      </c>
      <c r="AB161" s="83" t="s">
        <v>479</v>
      </c>
      <c r="AC161" s="129" t="s">
        <v>479</v>
      </c>
      <c r="AD161" s="133" t="s">
        <v>1159</v>
      </c>
      <c r="AE161" s="137">
        <v>1</v>
      </c>
      <c r="AF161" s="133" t="s">
        <v>479</v>
      </c>
      <c r="AG161" s="133" t="s">
        <v>479</v>
      </c>
      <c r="AH161" s="133" t="s">
        <v>479</v>
      </c>
      <c r="AI161" s="133" t="s">
        <v>479</v>
      </c>
      <c r="AJ161" s="128" t="s">
        <v>477</v>
      </c>
      <c r="AK161" s="137">
        <v>0</v>
      </c>
      <c r="AL161" s="133" t="s">
        <v>479</v>
      </c>
      <c r="AM161" s="133" t="s">
        <v>479</v>
      </c>
      <c r="AN161" s="133" t="s">
        <v>479</v>
      </c>
      <c r="AO161" s="133" t="s">
        <v>479</v>
      </c>
      <c r="AP161" s="133" t="s">
        <v>1159</v>
      </c>
      <c r="AQ161" s="164">
        <v>1</v>
      </c>
      <c r="AR161" s="121" t="s">
        <v>479</v>
      </c>
      <c r="AS161" s="32" t="s">
        <v>479</v>
      </c>
      <c r="AT161" s="32" t="s">
        <v>479</v>
      </c>
      <c r="AU161" s="32" t="s">
        <v>479</v>
      </c>
      <c r="AW161" s="101" t="s">
        <v>479</v>
      </c>
      <c r="AX161" s="107" t="s">
        <v>479</v>
      </c>
      <c r="AY161" s="107" t="s">
        <v>479</v>
      </c>
      <c r="AZ161" s="107" t="s">
        <v>479</v>
      </c>
    </row>
    <row r="162" spans="1:81" s="95" customFormat="1" x14ac:dyDescent="0.2">
      <c r="B162" s="127" t="s">
        <v>259</v>
      </c>
      <c r="C162" s="128" t="s">
        <v>18</v>
      </c>
      <c r="D162" s="128" t="s">
        <v>1160</v>
      </c>
      <c r="E162" s="128" t="s">
        <v>20</v>
      </c>
      <c r="F162" s="128" t="s">
        <v>1161</v>
      </c>
      <c r="G162" s="128" t="s">
        <v>104</v>
      </c>
      <c r="H162" s="128" t="s">
        <v>1162</v>
      </c>
      <c r="I162" s="128" t="s">
        <v>25</v>
      </c>
      <c r="J162" s="128" t="s">
        <v>1163</v>
      </c>
      <c r="K162" s="128" t="s">
        <v>1164</v>
      </c>
      <c r="L162" s="128" t="s">
        <v>257</v>
      </c>
      <c r="M162" s="128" t="s">
        <v>225</v>
      </c>
      <c r="N162" s="129">
        <v>148</v>
      </c>
      <c r="O162" s="128" t="s">
        <v>1165</v>
      </c>
      <c r="P162" s="129">
        <v>4</v>
      </c>
      <c r="Q162" s="129">
        <f t="shared" si="16"/>
        <v>4</v>
      </c>
      <c r="R162" s="128" t="s">
        <v>45</v>
      </c>
      <c r="S162" s="128" t="s">
        <v>1166</v>
      </c>
      <c r="T162" s="128" t="s">
        <v>1167</v>
      </c>
      <c r="U162" s="130">
        <v>44562</v>
      </c>
      <c r="V162" s="128" t="s">
        <v>476</v>
      </c>
      <c r="W162" s="128" t="s">
        <v>1168</v>
      </c>
      <c r="X162" s="128" t="s">
        <v>1169</v>
      </c>
      <c r="Y162" s="129">
        <v>1</v>
      </c>
      <c r="Z162" s="83">
        <v>1</v>
      </c>
      <c r="AA162" s="160">
        <f t="shared" ref="AA162:AA163" si="17">(Z162/Y162)</f>
        <v>1</v>
      </c>
      <c r="AB162" s="818" t="s">
        <v>1170</v>
      </c>
      <c r="AC162" s="220" t="s">
        <v>1171</v>
      </c>
      <c r="AD162" s="128" t="s">
        <v>1169</v>
      </c>
      <c r="AE162" s="129">
        <v>1</v>
      </c>
      <c r="AF162" s="133" t="s">
        <v>479</v>
      </c>
      <c r="AG162" s="133" t="s">
        <v>479</v>
      </c>
      <c r="AH162" s="133" t="s">
        <v>479</v>
      </c>
      <c r="AI162" s="133" t="s">
        <v>479</v>
      </c>
      <c r="AJ162" s="128" t="s">
        <v>1169</v>
      </c>
      <c r="AK162" s="129">
        <v>1</v>
      </c>
      <c r="AL162" s="133" t="s">
        <v>479</v>
      </c>
      <c r="AM162" s="133" t="s">
        <v>479</v>
      </c>
      <c r="AN162" s="133" t="s">
        <v>479</v>
      </c>
      <c r="AO162" s="133" t="s">
        <v>479</v>
      </c>
      <c r="AP162" s="128" t="s">
        <v>1169</v>
      </c>
      <c r="AQ162" s="162">
        <v>1</v>
      </c>
      <c r="AR162" s="121" t="s">
        <v>479</v>
      </c>
      <c r="AS162" s="32" t="s">
        <v>479</v>
      </c>
      <c r="AT162" s="32" t="s">
        <v>479</v>
      </c>
      <c r="AU162" s="32" t="s">
        <v>479</v>
      </c>
      <c r="AW162" s="101" t="s">
        <v>479</v>
      </c>
      <c r="AX162" s="107" t="s">
        <v>479</v>
      </c>
      <c r="AY162" s="107" t="s">
        <v>479</v>
      </c>
      <c r="AZ162" s="107" t="s">
        <v>479</v>
      </c>
    </row>
    <row r="163" spans="1:81" s="95" customFormat="1" x14ac:dyDescent="0.2">
      <c r="B163" s="127" t="s">
        <v>100</v>
      </c>
      <c r="C163" s="128" t="s">
        <v>18</v>
      </c>
      <c r="D163" s="128" t="s">
        <v>1160</v>
      </c>
      <c r="E163" s="128" t="s">
        <v>20</v>
      </c>
      <c r="F163" s="128" t="s">
        <v>1172</v>
      </c>
      <c r="G163" s="128" t="s">
        <v>104</v>
      </c>
      <c r="H163" s="128" t="s">
        <v>1162</v>
      </c>
      <c r="I163" s="128" t="s">
        <v>25</v>
      </c>
      <c r="J163" s="128" t="s">
        <v>56</v>
      </c>
      <c r="K163" s="128" t="s">
        <v>1173</v>
      </c>
      <c r="L163" s="128" t="s">
        <v>257</v>
      </c>
      <c r="M163" s="128" t="s">
        <v>225</v>
      </c>
      <c r="N163" s="129">
        <v>149</v>
      </c>
      <c r="O163" s="128" t="s">
        <v>1174</v>
      </c>
      <c r="P163" s="129">
        <v>12</v>
      </c>
      <c r="Q163" s="129">
        <f t="shared" si="16"/>
        <v>12</v>
      </c>
      <c r="R163" s="128" t="s">
        <v>45</v>
      </c>
      <c r="S163" s="128" t="s">
        <v>1175</v>
      </c>
      <c r="T163" s="128" t="s">
        <v>1176</v>
      </c>
      <c r="U163" s="130">
        <v>44562</v>
      </c>
      <c r="V163" s="128" t="s">
        <v>476</v>
      </c>
      <c r="W163" s="128" t="s">
        <v>1168</v>
      </c>
      <c r="X163" s="128" t="s">
        <v>1177</v>
      </c>
      <c r="Y163" s="129">
        <v>3</v>
      </c>
      <c r="Z163" s="83">
        <v>3</v>
      </c>
      <c r="AA163" s="160">
        <f t="shared" si="17"/>
        <v>1</v>
      </c>
      <c r="AB163" s="818" t="s">
        <v>1178</v>
      </c>
      <c r="AC163" s="220" t="s">
        <v>1171</v>
      </c>
      <c r="AD163" s="128" t="s">
        <v>1177</v>
      </c>
      <c r="AE163" s="129">
        <v>3</v>
      </c>
      <c r="AF163" s="133" t="s">
        <v>479</v>
      </c>
      <c r="AG163" s="133" t="s">
        <v>479</v>
      </c>
      <c r="AH163" s="133" t="s">
        <v>479</v>
      </c>
      <c r="AI163" s="133" t="s">
        <v>479</v>
      </c>
      <c r="AJ163" s="128" t="s">
        <v>1177</v>
      </c>
      <c r="AK163" s="129">
        <v>3</v>
      </c>
      <c r="AL163" s="133" t="s">
        <v>479</v>
      </c>
      <c r="AM163" s="133" t="s">
        <v>479</v>
      </c>
      <c r="AN163" s="133" t="s">
        <v>479</v>
      </c>
      <c r="AO163" s="133" t="s">
        <v>479</v>
      </c>
      <c r="AP163" s="128" t="s">
        <v>1177</v>
      </c>
      <c r="AQ163" s="162">
        <v>3</v>
      </c>
      <c r="AR163" s="121" t="s">
        <v>479</v>
      </c>
      <c r="AS163" s="32" t="s">
        <v>479</v>
      </c>
      <c r="AT163" s="32" t="s">
        <v>479</v>
      </c>
      <c r="AU163" s="32" t="s">
        <v>479</v>
      </c>
      <c r="AW163" s="101" t="s">
        <v>479</v>
      </c>
      <c r="AX163" s="107" t="s">
        <v>479</v>
      </c>
      <c r="AY163" s="107" t="s">
        <v>479</v>
      </c>
      <c r="AZ163" s="107" t="s">
        <v>479</v>
      </c>
    </row>
    <row r="164" spans="1:81" s="95" customFormat="1" hidden="1" x14ac:dyDescent="0.2">
      <c r="B164" s="136" t="s">
        <v>320</v>
      </c>
      <c r="C164" s="128" t="s">
        <v>48</v>
      </c>
      <c r="D164" s="133" t="s">
        <v>1179</v>
      </c>
      <c r="E164" s="128" t="s">
        <v>507</v>
      </c>
      <c r="F164" s="133" t="s">
        <v>336</v>
      </c>
      <c r="G164" s="133" t="s">
        <v>1180</v>
      </c>
      <c r="H164" s="133" t="s">
        <v>1181</v>
      </c>
      <c r="I164" s="133" t="s">
        <v>25</v>
      </c>
      <c r="J164" s="133" t="s">
        <v>222</v>
      </c>
      <c r="K164" s="133" t="s">
        <v>403</v>
      </c>
      <c r="L164" s="133" t="s">
        <v>257</v>
      </c>
      <c r="M164" s="133" t="s">
        <v>225</v>
      </c>
      <c r="N164" s="129">
        <v>150</v>
      </c>
      <c r="O164" s="133" t="s">
        <v>1182</v>
      </c>
      <c r="P164" s="137">
        <v>2</v>
      </c>
      <c r="Q164" s="129">
        <f t="shared" si="16"/>
        <v>2</v>
      </c>
      <c r="R164" s="133" t="s">
        <v>45</v>
      </c>
      <c r="S164" s="133" t="s">
        <v>647</v>
      </c>
      <c r="T164" s="133" t="s">
        <v>1183</v>
      </c>
      <c r="U164" s="135">
        <v>44562</v>
      </c>
      <c r="V164" s="133" t="s">
        <v>476</v>
      </c>
      <c r="W164" s="133" t="s">
        <v>1168</v>
      </c>
      <c r="X164" s="134" t="s">
        <v>477</v>
      </c>
      <c r="Y164" s="137">
        <v>0</v>
      </c>
      <c r="Z164" s="83" t="s">
        <v>479</v>
      </c>
      <c r="AA164" s="133" t="s">
        <v>479</v>
      </c>
      <c r="AB164" s="83" t="s">
        <v>479</v>
      </c>
      <c r="AC164" s="129" t="s">
        <v>479</v>
      </c>
      <c r="AD164" s="133" t="s">
        <v>1184</v>
      </c>
      <c r="AE164" s="137">
        <v>1</v>
      </c>
      <c r="AF164" s="133" t="s">
        <v>479</v>
      </c>
      <c r="AG164" s="133" t="s">
        <v>479</v>
      </c>
      <c r="AH164" s="133" t="s">
        <v>479</v>
      </c>
      <c r="AI164" s="133" t="s">
        <v>479</v>
      </c>
      <c r="AJ164" s="128" t="s">
        <v>477</v>
      </c>
      <c r="AK164" s="137">
        <v>0</v>
      </c>
      <c r="AL164" s="133" t="s">
        <v>479</v>
      </c>
      <c r="AM164" s="133" t="s">
        <v>479</v>
      </c>
      <c r="AN164" s="133" t="s">
        <v>479</v>
      </c>
      <c r="AO164" s="133" t="s">
        <v>479</v>
      </c>
      <c r="AP164" s="133" t="s">
        <v>1184</v>
      </c>
      <c r="AQ164" s="164">
        <v>1</v>
      </c>
      <c r="AR164" s="121" t="s">
        <v>479</v>
      </c>
      <c r="AS164" s="32" t="s">
        <v>479</v>
      </c>
      <c r="AT164" s="32" t="s">
        <v>479</v>
      </c>
      <c r="AU164" s="32" t="s">
        <v>479</v>
      </c>
      <c r="AW164" s="101" t="s">
        <v>479</v>
      </c>
      <c r="AX164" s="107" t="s">
        <v>479</v>
      </c>
      <c r="AY164" s="107" t="s">
        <v>479</v>
      </c>
      <c r="AZ164" s="107" t="s">
        <v>479</v>
      </c>
    </row>
    <row r="165" spans="1:81" s="95" customFormat="1" hidden="1" x14ac:dyDescent="0.2">
      <c r="B165" s="136" t="s">
        <v>320</v>
      </c>
      <c r="C165" s="128" t="s">
        <v>48</v>
      </c>
      <c r="D165" s="133" t="s">
        <v>1179</v>
      </c>
      <c r="E165" s="128" t="s">
        <v>507</v>
      </c>
      <c r="F165" s="133" t="s">
        <v>336</v>
      </c>
      <c r="G165" s="133" t="s">
        <v>1185</v>
      </c>
      <c r="H165" s="133" t="s">
        <v>632</v>
      </c>
      <c r="I165" s="133" t="s">
        <v>40</v>
      </c>
      <c r="J165" s="133" t="s">
        <v>222</v>
      </c>
      <c r="K165" s="133" t="s">
        <v>403</v>
      </c>
      <c r="L165" s="133" t="s">
        <v>257</v>
      </c>
      <c r="M165" s="133" t="s">
        <v>225</v>
      </c>
      <c r="N165" s="129">
        <v>151</v>
      </c>
      <c r="O165" s="133" t="s">
        <v>1186</v>
      </c>
      <c r="P165" s="137">
        <v>2</v>
      </c>
      <c r="Q165" s="129">
        <f t="shared" si="16"/>
        <v>2</v>
      </c>
      <c r="R165" s="133" t="s">
        <v>45</v>
      </c>
      <c r="S165" s="133" t="s">
        <v>1125</v>
      </c>
      <c r="T165" s="133" t="s">
        <v>1126</v>
      </c>
      <c r="U165" s="135">
        <v>44562</v>
      </c>
      <c r="V165" s="133" t="s">
        <v>476</v>
      </c>
      <c r="W165" s="133" t="s">
        <v>1168</v>
      </c>
      <c r="X165" s="134" t="s">
        <v>477</v>
      </c>
      <c r="Y165" s="137">
        <v>0</v>
      </c>
      <c r="Z165" s="83" t="s">
        <v>479</v>
      </c>
      <c r="AA165" s="133" t="s">
        <v>479</v>
      </c>
      <c r="AB165" s="83" t="s">
        <v>479</v>
      </c>
      <c r="AC165" s="129" t="s">
        <v>479</v>
      </c>
      <c r="AD165" s="133" t="s">
        <v>1127</v>
      </c>
      <c r="AE165" s="137">
        <v>1</v>
      </c>
      <c r="AF165" s="133" t="s">
        <v>479</v>
      </c>
      <c r="AG165" s="133" t="s">
        <v>479</v>
      </c>
      <c r="AH165" s="133" t="s">
        <v>479</v>
      </c>
      <c r="AI165" s="133" t="s">
        <v>479</v>
      </c>
      <c r="AJ165" s="128" t="s">
        <v>477</v>
      </c>
      <c r="AK165" s="137">
        <v>0</v>
      </c>
      <c r="AL165" s="133" t="s">
        <v>479</v>
      </c>
      <c r="AM165" s="133" t="s">
        <v>479</v>
      </c>
      <c r="AN165" s="133" t="s">
        <v>479</v>
      </c>
      <c r="AO165" s="133" t="s">
        <v>479</v>
      </c>
      <c r="AP165" s="133" t="s">
        <v>1127</v>
      </c>
      <c r="AQ165" s="164">
        <v>1</v>
      </c>
      <c r="AR165" s="121" t="s">
        <v>479</v>
      </c>
      <c r="AS165" s="32" t="s">
        <v>479</v>
      </c>
      <c r="AT165" s="32" t="s">
        <v>479</v>
      </c>
      <c r="AU165" s="32" t="s">
        <v>479</v>
      </c>
      <c r="AW165" s="101" t="s">
        <v>479</v>
      </c>
      <c r="AX165" s="107" t="s">
        <v>479</v>
      </c>
      <c r="AY165" s="107" t="s">
        <v>479</v>
      </c>
      <c r="AZ165" s="107" t="s">
        <v>479</v>
      </c>
    </row>
    <row r="166" spans="1:81" s="95" customFormat="1" x14ac:dyDescent="0.2">
      <c r="A166" s="99"/>
      <c r="B166" s="127" t="s">
        <v>133</v>
      </c>
      <c r="C166" s="128" t="s">
        <v>63</v>
      </c>
      <c r="D166" s="128" t="s">
        <v>574</v>
      </c>
      <c r="E166" s="128" t="s">
        <v>20</v>
      </c>
      <c r="F166" s="128" t="s">
        <v>78</v>
      </c>
      <c r="G166" s="128" t="s">
        <v>1094</v>
      </c>
      <c r="H166" s="128" t="s">
        <v>82</v>
      </c>
      <c r="I166" s="128" t="s">
        <v>1095</v>
      </c>
      <c r="J166" s="128" t="s">
        <v>1187</v>
      </c>
      <c r="K166" s="128" t="s">
        <v>339</v>
      </c>
      <c r="L166" s="128" t="s">
        <v>257</v>
      </c>
      <c r="M166" s="128" t="s">
        <v>44</v>
      </c>
      <c r="N166" s="179">
        <v>152</v>
      </c>
      <c r="O166" s="829" t="s">
        <v>1188</v>
      </c>
      <c r="P166" s="132">
        <v>1</v>
      </c>
      <c r="Q166" s="132">
        <f>(+Y166+AE166+AK166+AQ166)/4</f>
        <v>1</v>
      </c>
      <c r="R166" s="128" t="s">
        <v>30</v>
      </c>
      <c r="S166" s="829" t="s">
        <v>1189</v>
      </c>
      <c r="T166" s="829" t="s">
        <v>1190</v>
      </c>
      <c r="U166" s="130">
        <v>44562</v>
      </c>
      <c r="V166" s="128" t="s">
        <v>476</v>
      </c>
      <c r="W166" s="128" t="s">
        <v>226</v>
      </c>
      <c r="X166" s="829" t="s">
        <v>1191</v>
      </c>
      <c r="Y166" s="132">
        <v>1</v>
      </c>
      <c r="Z166" s="89">
        <v>1</v>
      </c>
      <c r="AA166" s="160">
        <f t="shared" ref="AA166:AA167" si="18">(Z166/Y166)</f>
        <v>1</v>
      </c>
      <c r="AB166" s="817" t="s">
        <v>1192</v>
      </c>
      <c r="AC166" s="220" t="s">
        <v>1077</v>
      </c>
      <c r="AD166" s="128" t="s">
        <v>1193</v>
      </c>
      <c r="AE166" s="132">
        <v>1</v>
      </c>
      <c r="AF166" s="133" t="s">
        <v>479</v>
      </c>
      <c r="AG166" s="133" t="s">
        <v>479</v>
      </c>
      <c r="AH166" s="133" t="s">
        <v>479</v>
      </c>
      <c r="AI166" s="133" t="s">
        <v>479</v>
      </c>
      <c r="AJ166" s="128" t="s">
        <v>1193</v>
      </c>
      <c r="AK166" s="132">
        <v>1</v>
      </c>
      <c r="AL166" s="133" t="s">
        <v>479</v>
      </c>
      <c r="AM166" s="133" t="s">
        <v>479</v>
      </c>
      <c r="AN166" s="133" t="s">
        <v>479</v>
      </c>
      <c r="AO166" s="133" t="s">
        <v>479</v>
      </c>
      <c r="AP166" s="128" t="s">
        <v>1193</v>
      </c>
      <c r="AQ166" s="163">
        <v>1</v>
      </c>
      <c r="AR166" s="121" t="s">
        <v>479</v>
      </c>
      <c r="AS166" s="32" t="s">
        <v>479</v>
      </c>
      <c r="AT166" s="32" t="s">
        <v>479</v>
      </c>
      <c r="AU166" s="32" t="s">
        <v>479</v>
      </c>
      <c r="AV166" s="99"/>
      <c r="AW166" s="100"/>
      <c r="AX166" s="106"/>
      <c r="AY166" s="106"/>
      <c r="AZ166" s="106"/>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row>
    <row r="167" spans="1:81" s="95" customFormat="1" x14ac:dyDescent="0.2">
      <c r="A167" s="109"/>
      <c r="B167" s="127" t="s">
        <v>133</v>
      </c>
      <c r="C167" s="128" t="s">
        <v>63</v>
      </c>
      <c r="D167" s="128" t="s">
        <v>574</v>
      </c>
      <c r="E167" s="128" t="s">
        <v>20</v>
      </c>
      <c r="F167" s="128" t="s">
        <v>78</v>
      </c>
      <c r="G167" s="128" t="s">
        <v>1094</v>
      </c>
      <c r="H167" s="128" t="s">
        <v>82</v>
      </c>
      <c r="I167" s="128" t="s">
        <v>1095</v>
      </c>
      <c r="J167" s="128" t="s">
        <v>1187</v>
      </c>
      <c r="K167" s="128" t="s">
        <v>339</v>
      </c>
      <c r="L167" s="128" t="s">
        <v>257</v>
      </c>
      <c r="M167" s="128" t="s">
        <v>44</v>
      </c>
      <c r="N167" s="179">
        <v>153</v>
      </c>
      <c r="O167" s="829" t="s">
        <v>1194</v>
      </c>
      <c r="P167" s="129">
        <v>1</v>
      </c>
      <c r="Q167" s="143">
        <f>+AE167</f>
        <v>1</v>
      </c>
      <c r="R167" s="128" t="s">
        <v>60</v>
      </c>
      <c r="S167" s="829" t="s">
        <v>1195</v>
      </c>
      <c r="T167" s="829" t="s">
        <v>1196</v>
      </c>
      <c r="U167" s="130">
        <v>44562</v>
      </c>
      <c r="V167" s="128" t="s">
        <v>476</v>
      </c>
      <c r="W167" s="128" t="s">
        <v>226</v>
      </c>
      <c r="X167" s="829" t="s">
        <v>1197</v>
      </c>
      <c r="Y167" s="827">
        <v>0.25</v>
      </c>
      <c r="Z167" s="83">
        <v>0.25</v>
      </c>
      <c r="AA167" s="160">
        <f t="shared" si="18"/>
        <v>1</v>
      </c>
      <c r="AB167" s="817" t="s">
        <v>1198</v>
      </c>
      <c r="AC167" s="220" t="s">
        <v>487</v>
      </c>
      <c r="AD167" s="128" t="s">
        <v>1199</v>
      </c>
      <c r="AE167" s="143">
        <v>1</v>
      </c>
      <c r="AF167" s="133" t="s">
        <v>479</v>
      </c>
      <c r="AG167" s="133" t="s">
        <v>479</v>
      </c>
      <c r="AH167" s="133" t="s">
        <v>479</v>
      </c>
      <c r="AI167" s="133" t="s">
        <v>479</v>
      </c>
      <c r="AJ167" s="128" t="s">
        <v>477</v>
      </c>
      <c r="AK167" s="129">
        <v>0</v>
      </c>
      <c r="AL167" s="133" t="s">
        <v>479</v>
      </c>
      <c r="AM167" s="133" t="s">
        <v>479</v>
      </c>
      <c r="AN167" s="133" t="s">
        <v>479</v>
      </c>
      <c r="AO167" s="133" t="s">
        <v>479</v>
      </c>
      <c r="AP167" s="128" t="s">
        <v>477</v>
      </c>
      <c r="AQ167" s="162">
        <v>0</v>
      </c>
      <c r="AR167" s="121" t="s">
        <v>479</v>
      </c>
      <c r="AS167" s="32" t="s">
        <v>479</v>
      </c>
      <c r="AT167" s="32" t="s">
        <v>479</v>
      </c>
      <c r="AU167" s="32" t="s">
        <v>479</v>
      </c>
      <c r="AV167" s="109"/>
      <c r="AW167" s="102" t="s">
        <v>479</v>
      </c>
      <c r="AX167" s="103" t="s">
        <v>479</v>
      </c>
      <c r="AY167" s="103" t="s">
        <v>479</v>
      </c>
      <c r="AZ167" s="103" t="s">
        <v>479</v>
      </c>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row>
    <row r="168" spans="1:81" s="95" customFormat="1" hidden="1" x14ac:dyDescent="0.2">
      <c r="A168" s="109"/>
      <c r="B168" s="136" t="s">
        <v>133</v>
      </c>
      <c r="C168" s="133" t="s">
        <v>63</v>
      </c>
      <c r="D168" s="133" t="s">
        <v>574</v>
      </c>
      <c r="E168" s="133" t="s">
        <v>20</v>
      </c>
      <c r="F168" s="133" t="s">
        <v>1200</v>
      </c>
      <c r="G168" s="133" t="s">
        <v>1094</v>
      </c>
      <c r="H168" s="133" t="s">
        <v>82</v>
      </c>
      <c r="I168" s="133" t="s">
        <v>1095</v>
      </c>
      <c r="J168" s="133" t="s">
        <v>1187</v>
      </c>
      <c r="K168" s="133" t="s">
        <v>339</v>
      </c>
      <c r="L168" s="133" t="s">
        <v>257</v>
      </c>
      <c r="M168" s="133" t="s">
        <v>44</v>
      </c>
      <c r="N168" s="179">
        <v>154</v>
      </c>
      <c r="O168" s="183" t="s">
        <v>1201</v>
      </c>
      <c r="P168" s="137">
        <v>20</v>
      </c>
      <c r="Q168" s="129">
        <f>+Y168+AE168+AK168+AQ168</f>
        <v>20</v>
      </c>
      <c r="R168" s="133" t="s">
        <v>45</v>
      </c>
      <c r="S168" s="183" t="s">
        <v>1202</v>
      </c>
      <c r="T168" s="183" t="s">
        <v>1203</v>
      </c>
      <c r="U168" s="135">
        <v>44562</v>
      </c>
      <c r="V168" s="133" t="s">
        <v>476</v>
      </c>
      <c r="W168" s="133" t="s">
        <v>226</v>
      </c>
      <c r="X168" s="183" t="s">
        <v>477</v>
      </c>
      <c r="Y168" s="137">
        <v>0</v>
      </c>
      <c r="Z168" s="83">
        <v>0</v>
      </c>
      <c r="AA168" s="133" t="s">
        <v>479</v>
      </c>
      <c r="AB168" s="184" t="s">
        <v>479</v>
      </c>
      <c r="AC168" s="129" t="s">
        <v>479</v>
      </c>
      <c r="AD168" s="133" t="s">
        <v>477</v>
      </c>
      <c r="AE168" s="137">
        <v>0</v>
      </c>
      <c r="AF168" s="133" t="s">
        <v>479</v>
      </c>
      <c r="AG168" s="133" t="s">
        <v>479</v>
      </c>
      <c r="AH168" s="133" t="s">
        <v>479</v>
      </c>
      <c r="AI168" s="133" t="s">
        <v>479</v>
      </c>
      <c r="AJ168" s="128" t="s">
        <v>477</v>
      </c>
      <c r="AK168" s="137">
        <v>0</v>
      </c>
      <c r="AL168" s="133" t="s">
        <v>479</v>
      </c>
      <c r="AM168" s="133" t="s">
        <v>479</v>
      </c>
      <c r="AN168" s="133" t="s">
        <v>479</v>
      </c>
      <c r="AO168" s="133" t="s">
        <v>479</v>
      </c>
      <c r="AP168" s="133" t="s">
        <v>1204</v>
      </c>
      <c r="AQ168" s="164">
        <v>20</v>
      </c>
      <c r="AR168" s="121" t="s">
        <v>479</v>
      </c>
      <c r="AS168" s="32" t="s">
        <v>479</v>
      </c>
      <c r="AT168" s="32" t="s">
        <v>479</v>
      </c>
      <c r="AU168" s="32" t="s">
        <v>479</v>
      </c>
      <c r="AV168" s="109"/>
      <c r="AW168" s="102" t="s">
        <v>479</v>
      </c>
      <c r="AX168" s="103" t="s">
        <v>479</v>
      </c>
      <c r="AY168" s="103" t="s">
        <v>479</v>
      </c>
      <c r="AZ168" s="103" t="s">
        <v>479</v>
      </c>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row>
    <row r="169" spans="1:81" s="95" customFormat="1" x14ac:dyDescent="0.2">
      <c r="B169" s="177" t="s">
        <v>320</v>
      </c>
      <c r="C169" s="128" t="s">
        <v>48</v>
      </c>
      <c r="D169" s="146" t="s">
        <v>184</v>
      </c>
      <c r="E169" s="146" t="s">
        <v>102</v>
      </c>
      <c r="F169" s="146" t="s">
        <v>338</v>
      </c>
      <c r="G169" s="146" t="s">
        <v>53</v>
      </c>
      <c r="H169" s="146" t="s">
        <v>82</v>
      </c>
      <c r="I169" s="146" t="s">
        <v>25</v>
      </c>
      <c r="J169" s="146" t="s">
        <v>117</v>
      </c>
      <c r="K169" s="146" t="s">
        <v>402</v>
      </c>
      <c r="L169" s="146" t="s">
        <v>257</v>
      </c>
      <c r="M169" s="146" t="s">
        <v>233</v>
      </c>
      <c r="N169" s="179">
        <v>155</v>
      </c>
      <c r="O169" s="829" t="s">
        <v>1205</v>
      </c>
      <c r="P169" s="147">
        <v>1</v>
      </c>
      <c r="Q169" s="132">
        <f>(+Y169+AE169+AK169+AQ169)/4</f>
        <v>1</v>
      </c>
      <c r="R169" s="146" t="s">
        <v>30</v>
      </c>
      <c r="S169" s="829" t="s">
        <v>532</v>
      </c>
      <c r="T169" s="829" t="s">
        <v>533</v>
      </c>
      <c r="U169" s="149">
        <v>44562</v>
      </c>
      <c r="V169" s="128" t="s">
        <v>476</v>
      </c>
      <c r="W169" s="146" t="s">
        <v>226</v>
      </c>
      <c r="X169" s="829" t="s">
        <v>534</v>
      </c>
      <c r="Y169" s="147">
        <v>1</v>
      </c>
      <c r="Z169" s="105">
        <v>0.67</v>
      </c>
      <c r="AA169" s="160">
        <f t="shared" ref="AA169:AA173" si="19">(Z169/Y169)</f>
        <v>0.67</v>
      </c>
      <c r="AB169" s="819" t="s">
        <v>1070</v>
      </c>
      <c r="AC169" s="220" t="s">
        <v>1206</v>
      </c>
      <c r="AD169" s="146" t="s">
        <v>534</v>
      </c>
      <c r="AE169" s="147">
        <v>1</v>
      </c>
      <c r="AF169" s="134"/>
      <c r="AG169" s="134"/>
      <c r="AH169" s="134"/>
      <c r="AI169" s="134"/>
      <c r="AJ169" s="146" t="s">
        <v>534</v>
      </c>
      <c r="AK169" s="147">
        <v>1</v>
      </c>
      <c r="AL169" s="134"/>
      <c r="AM169" s="134"/>
      <c r="AN169" s="134"/>
      <c r="AO169" s="134"/>
      <c r="AP169" s="146" t="s">
        <v>534</v>
      </c>
      <c r="AQ169" s="170">
        <v>1</v>
      </c>
      <c r="AR169" s="123"/>
      <c r="AS169" s="90"/>
      <c r="AT169" s="90"/>
      <c r="AU169" s="90"/>
      <c r="AW169" s="97"/>
      <c r="AX169" s="97"/>
      <c r="AY169" s="97"/>
      <c r="AZ169" s="97"/>
    </row>
    <row r="170" spans="1:81" s="95" customFormat="1" x14ac:dyDescent="0.2">
      <c r="A170" s="99"/>
      <c r="B170" s="127" t="s">
        <v>1207</v>
      </c>
      <c r="C170" s="128" t="s">
        <v>63</v>
      </c>
      <c r="D170" s="128" t="s">
        <v>1208</v>
      </c>
      <c r="E170" s="128" t="s">
        <v>35</v>
      </c>
      <c r="F170" s="128" t="s">
        <v>1209</v>
      </c>
      <c r="G170" s="128" t="s">
        <v>1094</v>
      </c>
      <c r="H170" s="128" t="s">
        <v>82</v>
      </c>
      <c r="I170" s="128" t="s">
        <v>1210</v>
      </c>
      <c r="J170" s="128" t="s">
        <v>1211</v>
      </c>
      <c r="K170" s="128" t="s">
        <v>1212</v>
      </c>
      <c r="L170" s="128" t="s">
        <v>257</v>
      </c>
      <c r="M170" s="128" t="s">
        <v>59</v>
      </c>
      <c r="N170" s="129">
        <v>156</v>
      </c>
      <c r="O170" s="128" t="s">
        <v>1213</v>
      </c>
      <c r="P170" s="129">
        <v>4</v>
      </c>
      <c r="Q170" s="129">
        <f>+Y170+AE170+AK170+AQ170</f>
        <v>4</v>
      </c>
      <c r="R170" s="128" t="s">
        <v>45</v>
      </c>
      <c r="S170" s="128" t="s">
        <v>1214</v>
      </c>
      <c r="T170" s="128" t="s">
        <v>1215</v>
      </c>
      <c r="U170" s="130">
        <v>44562</v>
      </c>
      <c r="V170" s="128" t="s">
        <v>476</v>
      </c>
      <c r="W170" s="128" t="s">
        <v>234</v>
      </c>
      <c r="X170" s="128" t="s">
        <v>1216</v>
      </c>
      <c r="Y170" s="129">
        <v>1</v>
      </c>
      <c r="Z170" s="83">
        <v>1</v>
      </c>
      <c r="AA170" s="160">
        <f t="shared" si="19"/>
        <v>1</v>
      </c>
      <c r="AB170" s="818" t="s">
        <v>1217</v>
      </c>
      <c r="AC170" s="220" t="s">
        <v>487</v>
      </c>
      <c r="AD170" s="128" t="s">
        <v>1216</v>
      </c>
      <c r="AE170" s="129">
        <v>1</v>
      </c>
      <c r="AF170" s="133" t="s">
        <v>479</v>
      </c>
      <c r="AG170" s="133" t="s">
        <v>479</v>
      </c>
      <c r="AH170" s="133" t="s">
        <v>479</v>
      </c>
      <c r="AI170" s="133" t="s">
        <v>479</v>
      </c>
      <c r="AJ170" s="128" t="s">
        <v>1216</v>
      </c>
      <c r="AK170" s="129">
        <v>1</v>
      </c>
      <c r="AL170" s="133" t="s">
        <v>479</v>
      </c>
      <c r="AM170" s="133" t="s">
        <v>479</v>
      </c>
      <c r="AN170" s="133" t="s">
        <v>479</v>
      </c>
      <c r="AO170" s="133" t="s">
        <v>479</v>
      </c>
      <c r="AP170" s="128" t="s">
        <v>1216</v>
      </c>
      <c r="AQ170" s="162">
        <v>1</v>
      </c>
      <c r="AR170" s="121" t="s">
        <v>479</v>
      </c>
      <c r="AS170" s="32" t="s">
        <v>479</v>
      </c>
      <c r="AT170" s="32" t="s">
        <v>479</v>
      </c>
      <c r="AU170" s="32" t="s">
        <v>479</v>
      </c>
      <c r="AV170" s="99"/>
      <c r="AW170" s="100"/>
      <c r="AX170" s="100"/>
      <c r="AY170" s="100"/>
      <c r="AZ170" s="100"/>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row>
    <row r="171" spans="1:81" s="95" customFormat="1" x14ac:dyDescent="0.2">
      <c r="A171" s="109"/>
      <c r="B171" s="127" t="s">
        <v>266</v>
      </c>
      <c r="C171" s="128" t="s">
        <v>18</v>
      </c>
      <c r="D171" s="128" t="s">
        <v>816</v>
      </c>
      <c r="E171" s="128" t="s">
        <v>35</v>
      </c>
      <c r="F171" s="128" t="s">
        <v>210</v>
      </c>
      <c r="G171" s="128" t="s">
        <v>93</v>
      </c>
      <c r="H171" s="128" t="s">
        <v>82</v>
      </c>
      <c r="I171" s="128" t="s">
        <v>25</v>
      </c>
      <c r="J171" s="128" t="s">
        <v>168</v>
      </c>
      <c r="K171" s="128" t="s">
        <v>372</v>
      </c>
      <c r="L171" s="128" t="s">
        <v>257</v>
      </c>
      <c r="M171" s="128" t="s">
        <v>59</v>
      </c>
      <c r="N171" s="129">
        <v>157</v>
      </c>
      <c r="O171" s="128" t="s">
        <v>1218</v>
      </c>
      <c r="P171" s="129">
        <v>4</v>
      </c>
      <c r="Q171" s="129">
        <f>+Y171+AE171+AK171+AQ171</f>
        <v>4</v>
      </c>
      <c r="R171" s="128" t="s">
        <v>45</v>
      </c>
      <c r="S171" s="128" t="s">
        <v>1219</v>
      </c>
      <c r="T171" s="128" t="s">
        <v>1220</v>
      </c>
      <c r="U171" s="130">
        <v>44562</v>
      </c>
      <c r="V171" s="128" t="s">
        <v>476</v>
      </c>
      <c r="W171" s="128" t="s">
        <v>234</v>
      </c>
      <c r="X171" s="128" t="s">
        <v>1221</v>
      </c>
      <c r="Y171" s="129">
        <v>1</v>
      </c>
      <c r="Z171" s="83">
        <v>1</v>
      </c>
      <c r="AA171" s="160">
        <f t="shared" si="19"/>
        <v>1</v>
      </c>
      <c r="AB171" s="818" t="s">
        <v>1222</v>
      </c>
      <c r="AC171" s="220" t="s">
        <v>487</v>
      </c>
      <c r="AD171" s="128" t="s">
        <v>1221</v>
      </c>
      <c r="AE171" s="129">
        <v>1</v>
      </c>
      <c r="AF171" s="133" t="s">
        <v>479</v>
      </c>
      <c r="AG171" s="133" t="s">
        <v>479</v>
      </c>
      <c r="AH171" s="133" t="s">
        <v>479</v>
      </c>
      <c r="AI171" s="133" t="s">
        <v>479</v>
      </c>
      <c r="AJ171" s="128" t="s">
        <v>1221</v>
      </c>
      <c r="AK171" s="129">
        <v>1</v>
      </c>
      <c r="AL171" s="133" t="s">
        <v>479</v>
      </c>
      <c r="AM171" s="133" t="s">
        <v>479</v>
      </c>
      <c r="AN171" s="133" t="s">
        <v>479</v>
      </c>
      <c r="AO171" s="133" t="s">
        <v>479</v>
      </c>
      <c r="AP171" s="128" t="s">
        <v>1221</v>
      </c>
      <c r="AQ171" s="162">
        <v>1</v>
      </c>
      <c r="AR171" s="121" t="s">
        <v>479</v>
      </c>
      <c r="AS171" s="32" t="s">
        <v>479</v>
      </c>
      <c r="AT171" s="32" t="s">
        <v>479</v>
      </c>
      <c r="AU171" s="32" t="s">
        <v>479</v>
      </c>
      <c r="AV171" s="109"/>
      <c r="AW171" s="102" t="s">
        <v>479</v>
      </c>
      <c r="AX171" s="102" t="s">
        <v>479</v>
      </c>
      <c r="AY171" s="102" t="s">
        <v>479</v>
      </c>
      <c r="AZ171" s="102" t="s">
        <v>479</v>
      </c>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row>
    <row r="172" spans="1:81" s="95" customFormat="1" x14ac:dyDescent="0.2">
      <c r="B172" s="177" t="s">
        <v>320</v>
      </c>
      <c r="C172" s="128" t="s">
        <v>48</v>
      </c>
      <c r="D172" s="146" t="s">
        <v>184</v>
      </c>
      <c r="E172" s="146" t="s">
        <v>102</v>
      </c>
      <c r="F172" s="146" t="s">
        <v>338</v>
      </c>
      <c r="G172" s="146" t="s">
        <v>53</v>
      </c>
      <c r="H172" s="146" t="s">
        <v>82</v>
      </c>
      <c r="I172" s="146" t="s">
        <v>25</v>
      </c>
      <c r="J172" s="146" t="s">
        <v>95</v>
      </c>
      <c r="K172" s="146" t="s">
        <v>402</v>
      </c>
      <c r="L172" s="146" t="s">
        <v>257</v>
      </c>
      <c r="M172" s="146" t="s">
        <v>233</v>
      </c>
      <c r="N172" s="129">
        <v>158</v>
      </c>
      <c r="O172" s="146" t="s">
        <v>1223</v>
      </c>
      <c r="P172" s="147">
        <v>1</v>
      </c>
      <c r="Q172" s="132">
        <f>(+Y172+AE172+AK172+AQ172)/4</f>
        <v>1</v>
      </c>
      <c r="R172" s="146" t="s">
        <v>30</v>
      </c>
      <c r="S172" s="146" t="s">
        <v>532</v>
      </c>
      <c r="T172" s="146" t="s">
        <v>533</v>
      </c>
      <c r="U172" s="149">
        <v>44562</v>
      </c>
      <c r="V172" s="128" t="s">
        <v>476</v>
      </c>
      <c r="W172" s="146" t="s">
        <v>234</v>
      </c>
      <c r="X172" s="146" t="s">
        <v>534</v>
      </c>
      <c r="Y172" s="147">
        <v>1</v>
      </c>
      <c r="Z172" s="105">
        <v>0.8</v>
      </c>
      <c r="AA172" s="160">
        <f t="shared" si="19"/>
        <v>0.8</v>
      </c>
      <c r="AB172" s="819" t="s">
        <v>1070</v>
      </c>
      <c r="AC172" s="220" t="s">
        <v>1206</v>
      </c>
      <c r="AD172" s="146" t="s">
        <v>534</v>
      </c>
      <c r="AE172" s="147">
        <v>1</v>
      </c>
      <c r="AF172" s="134"/>
      <c r="AG172" s="134"/>
      <c r="AH172" s="134"/>
      <c r="AI172" s="134"/>
      <c r="AJ172" s="146" t="s">
        <v>534</v>
      </c>
      <c r="AK172" s="147">
        <v>1</v>
      </c>
      <c r="AL172" s="134"/>
      <c r="AM172" s="134"/>
      <c r="AN172" s="134"/>
      <c r="AO172" s="134"/>
      <c r="AP172" s="146" t="s">
        <v>534</v>
      </c>
      <c r="AQ172" s="170">
        <v>1</v>
      </c>
      <c r="AR172" s="123"/>
      <c r="AS172" s="90"/>
      <c r="AT172" s="90"/>
      <c r="AU172" s="90"/>
      <c r="AW172" s="97"/>
      <c r="AX172" s="97"/>
      <c r="AY172" s="97"/>
      <c r="AZ172" s="97"/>
    </row>
    <row r="173" spans="1:81" s="95" customFormat="1" x14ac:dyDescent="0.2">
      <c r="B173" s="177" t="s">
        <v>320</v>
      </c>
      <c r="C173" s="128" t="s">
        <v>48</v>
      </c>
      <c r="D173" s="146" t="s">
        <v>184</v>
      </c>
      <c r="E173" s="146" t="s">
        <v>102</v>
      </c>
      <c r="F173" s="146" t="s">
        <v>338</v>
      </c>
      <c r="G173" s="146" t="s">
        <v>53</v>
      </c>
      <c r="H173" s="146" t="s">
        <v>82</v>
      </c>
      <c r="I173" s="146" t="s">
        <v>25</v>
      </c>
      <c r="J173" s="221" t="s">
        <v>168</v>
      </c>
      <c r="K173" s="146" t="s">
        <v>402</v>
      </c>
      <c r="L173" s="146" t="s">
        <v>257</v>
      </c>
      <c r="M173" s="146" t="s">
        <v>233</v>
      </c>
      <c r="N173" s="129">
        <v>159</v>
      </c>
      <c r="O173" s="146" t="s">
        <v>1224</v>
      </c>
      <c r="P173" s="147">
        <v>1</v>
      </c>
      <c r="Q173" s="132">
        <f>(+Y173+AE173+AK173+AQ173)/4</f>
        <v>1</v>
      </c>
      <c r="R173" s="146" t="s">
        <v>30</v>
      </c>
      <c r="S173" s="146" t="s">
        <v>532</v>
      </c>
      <c r="T173" s="146" t="s">
        <v>533</v>
      </c>
      <c r="U173" s="149">
        <v>44562</v>
      </c>
      <c r="V173" s="128" t="s">
        <v>476</v>
      </c>
      <c r="W173" s="146" t="s">
        <v>234</v>
      </c>
      <c r="X173" s="146" t="s">
        <v>534</v>
      </c>
      <c r="Y173" s="147">
        <v>1</v>
      </c>
      <c r="Z173" s="105">
        <v>0.5</v>
      </c>
      <c r="AA173" s="160">
        <f t="shared" si="19"/>
        <v>0.5</v>
      </c>
      <c r="AB173" s="819" t="s">
        <v>1070</v>
      </c>
      <c r="AC173" s="220" t="s">
        <v>1206</v>
      </c>
      <c r="AD173" s="146" t="s">
        <v>534</v>
      </c>
      <c r="AE173" s="147">
        <v>1</v>
      </c>
      <c r="AF173" s="134"/>
      <c r="AG173" s="134"/>
      <c r="AH173" s="134"/>
      <c r="AI173" s="134"/>
      <c r="AJ173" s="146" t="s">
        <v>534</v>
      </c>
      <c r="AK173" s="147">
        <v>1</v>
      </c>
      <c r="AL173" s="134"/>
      <c r="AM173" s="134"/>
      <c r="AN173" s="134"/>
      <c r="AO173" s="134"/>
      <c r="AP173" s="146" t="s">
        <v>534</v>
      </c>
      <c r="AQ173" s="170">
        <v>1</v>
      </c>
      <c r="AR173" s="123"/>
      <c r="AS173" s="90"/>
      <c r="AT173" s="90"/>
      <c r="AU173" s="90"/>
      <c r="AW173" s="97"/>
      <c r="AX173" s="97"/>
      <c r="AY173" s="97"/>
      <c r="AZ173" s="97"/>
    </row>
    <row r="174" spans="1:81" s="95" customFormat="1" hidden="1" x14ac:dyDescent="0.2">
      <c r="A174" s="86"/>
      <c r="B174" s="140" t="s">
        <v>308</v>
      </c>
      <c r="C174" s="133" t="s">
        <v>48</v>
      </c>
      <c r="D174" s="133" t="s">
        <v>1225</v>
      </c>
      <c r="E174" s="133" t="s">
        <v>65</v>
      </c>
      <c r="F174" s="133" t="s">
        <v>1226</v>
      </c>
      <c r="G174" s="133" t="s">
        <v>53</v>
      </c>
      <c r="H174" s="133" t="s">
        <v>82</v>
      </c>
      <c r="I174" s="133" t="s">
        <v>55</v>
      </c>
      <c r="J174" s="133" t="s">
        <v>204</v>
      </c>
      <c r="K174" s="133" t="s">
        <v>395</v>
      </c>
      <c r="L174" s="133" t="s">
        <v>257</v>
      </c>
      <c r="M174" s="133" t="s">
        <v>109</v>
      </c>
      <c r="N174" s="129">
        <v>160</v>
      </c>
      <c r="O174" s="133" t="s">
        <v>1227</v>
      </c>
      <c r="P174" s="137">
        <v>2</v>
      </c>
      <c r="Q174" s="129">
        <f>+Y174+AE174+AK174+AQ174</f>
        <v>2</v>
      </c>
      <c r="R174" s="133" t="s">
        <v>45</v>
      </c>
      <c r="S174" s="133" t="s">
        <v>1228</v>
      </c>
      <c r="T174" s="133" t="s">
        <v>1229</v>
      </c>
      <c r="U174" s="135">
        <v>44563</v>
      </c>
      <c r="V174" s="133" t="s">
        <v>476</v>
      </c>
      <c r="W174" s="133" t="s">
        <v>247</v>
      </c>
      <c r="X174" s="134" t="s">
        <v>477</v>
      </c>
      <c r="Y174" s="137">
        <v>0</v>
      </c>
      <c r="Z174" s="83" t="s">
        <v>479</v>
      </c>
      <c r="AA174" s="133" t="s">
        <v>479</v>
      </c>
      <c r="AB174" s="83" t="s">
        <v>479</v>
      </c>
      <c r="AC174" s="129" t="s">
        <v>479</v>
      </c>
      <c r="AD174" s="133" t="s">
        <v>1230</v>
      </c>
      <c r="AE174" s="137">
        <v>1</v>
      </c>
      <c r="AF174" s="133" t="s">
        <v>479</v>
      </c>
      <c r="AG174" s="133" t="s">
        <v>479</v>
      </c>
      <c r="AH174" s="133" t="s">
        <v>479</v>
      </c>
      <c r="AI174" s="133" t="s">
        <v>479</v>
      </c>
      <c r="AJ174" s="128" t="s">
        <v>477</v>
      </c>
      <c r="AK174" s="137">
        <v>0</v>
      </c>
      <c r="AL174" s="133" t="s">
        <v>479</v>
      </c>
      <c r="AM174" s="133" t="s">
        <v>479</v>
      </c>
      <c r="AN174" s="133" t="s">
        <v>479</v>
      </c>
      <c r="AO174" s="133" t="s">
        <v>479</v>
      </c>
      <c r="AP174" s="133" t="s">
        <v>1230</v>
      </c>
      <c r="AQ174" s="162">
        <v>1</v>
      </c>
      <c r="AR174" s="121" t="s">
        <v>479</v>
      </c>
      <c r="AS174" s="32" t="s">
        <v>479</v>
      </c>
      <c r="AT174" s="32" t="s">
        <v>479</v>
      </c>
      <c r="AU174" s="32" t="s">
        <v>479</v>
      </c>
      <c r="AV174" s="86"/>
      <c r="AW174" s="100"/>
      <c r="AX174" s="100"/>
      <c r="AY174" s="100"/>
      <c r="AZ174" s="100"/>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c r="CC174" s="86"/>
    </row>
    <row r="175" spans="1:81" s="95" customFormat="1" x14ac:dyDescent="0.2">
      <c r="B175" s="177" t="s">
        <v>320</v>
      </c>
      <c r="C175" s="128" t="s">
        <v>48</v>
      </c>
      <c r="D175" s="146" t="s">
        <v>184</v>
      </c>
      <c r="E175" s="146" t="s">
        <v>102</v>
      </c>
      <c r="F175" s="146" t="s">
        <v>338</v>
      </c>
      <c r="G175" s="146" t="s">
        <v>53</v>
      </c>
      <c r="H175" s="146" t="s">
        <v>82</v>
      </c>
      <c r="I175" s="146" t="s">
        <v>25</v>
      </c>
      <c r="J175" s="146" t="s">
        <v>204</v>
      </c>
      <c r="K175" s="146" t="s">
        <v>402</v>
      </c>
      <c r="L175" s="146" t="s">
        <v>257</v>
      </c>
      <c r="M175" s="146" t="s">
        <v>233</v>
      </c>
      <c r="N175" s="129">
        <v>161</v>
      </c>
      <c r="O175" s="146" t="s">
        <v>1231</v>
      </c>
      <c r="P175" s="147">
        <v>1</v>
      </c>
      <c r="Q175" s="132">
        <f>(+Y175+AE175+AK175+AQ175)/4</f>
        <v>1</v>
      </c>
      <c r="R175" s="146" t="s">
        <v>30</v>
      </c>
      <c r="S175" s="146" t="s">
        <v>532</v>
      </c>
      <c r="T175" s="146" t="s">
        <v>533</v>
      </c>
      <c r="U175" s="149">
        <v>44562</v>
      </c>
      <c r="V175" s="128" t="s">
        <v>476</v>
      </c>
      <c r="W175" s="146" t="s">
        <v>247</v>
      </c>
      <c r="X175" s="146" t="s">
        <v>534</v>
      </c>
      <c r="Y175" s="147">
        <v>1</v>
      </c>
      <c r="Z175" s="105">
        <v>0.83</v>
      </c>
      <c r="AA175" s="160">
        <f t="shared" ref="AA175:AA179" si="20">(Z175/Y175)</f>
        <v>0.83</v>
      </c>
      <c r="AB175" s="819" t="s">
        <v>1070</v>
      </c>
      <c r="AC175" s="220" t="s">
        <v>1206</v>
      </c>
      <c r="AD175" s="146" t="s">
        <v>534</v>
      </c>
      <c r="AE175" s="147">
        <v>1</v>
      </c>
      <c r="AF175" s="134"/>
      <c r="AG175" s="134"/>
      <c r="AH175" s="134"/>
      <c r="AI175" s="134"/>
      <c r="AJ175" s="146" t="s">
        <v>534</v>
      </c>
      <c r="AK175" s="147">
        <v>1</v>
      </c>
      <c r="AL175" s="134"/>
      <c r="AM175" s="134"/>
      <c r="AN175" s="134"/>
      <c r="AO175" s="134"/>
      <c r="AP175" s="146" t="s">
        <v>534</v>
      </c>
      <c r="AQ175" s="170">
        <v>1</v>
      </c>
      <c r="AR175" s="123"/>
      <c r="AS175" s="90"/>
      <c r="AT175" s="90"/>
      <c r="AU175" s="90"/>
      <c r="AW175" s="97"/>
      <c r="AX175" s="97"/>
      <c r="AY175" s="97"/>
      <c r="AZ175" s="97"/>
    </row>
    <row r="176" spans="1:81" s="95" customFormat="1" ht="15.75" customHeight="1" x14ac:dyDescent="0.2">
      <c r="A176" s="81"/>
      <c r="B176" s="127" t="s">
        <v>297</v>
      </c>
      <c r="C176" s="128" t="s">
        <v>48</v>
      </c>
      <c r="D176" s="128" t="s">
        <v>64</v>
      </c>
      <c r="E176" s="128" t="s">
        <v>91</v>
      </c>
      <c r="F176" s="128" t="s">
        <v>1232</v>
      </c>
      <c r="G176" s="128" t="s">
        <v>104</v>
      </c>
      <c r="H176" s="128" t="s">
        <v>24</v>
      </c>
      <c r="I176" s="128" t="s">
        <v>25</v>
      </c>
      <c r="J176" s="128" t="s">
        <v>70</v>
      </c>
      <c r="K176" s="128" t="s">
        <v>245</v>
      </c>
      <c r="L176" s="128" t="s">
        <v>257</v>
      </c>
      <c r="M176" s="146" t="s">
        <v>131</v>
      </c>
      <c r="N176" s="166">
        <v>162</v>
      </c>
      <c r="O176" s="146" t="s">
        <v>1233</v>
      </c>
      <c r="P176" s="200">
        <v>4</v>
      </c>
      <c r="Q176" s="129">
        <f>+Y176+AE176+AK176+AQ176</f>
        <v>4</v>
      </c>
      <c r="R176" s="148" t="s">
        <v>45</v>
      </c>
      <c r="S176" s="146" t="s">
        <v>1234</v>
      </c>
      <c r="T176" s="146" t="s">
        <v>1235</v>
      </c>
      <c r="U176" s="149">
        <v>44562</v>
      </c>
      <c r="V176" s="146" t="s">
        <v>476</v>
      </c>
      <c r="W176" s="146" t="s">
        <v>46</v>
      </c>
      <c r="X176" s="146" t="s">
        <v>1236</v>
      </c>
      <c r="Y176" s="166">
        <v>1</v>
      </c>
      <c r="Z176" s="116">
        <v>1</v>
      </c>
      <c r="AA176" s="178">
        <f t="shared" si="20"/>
        <v>1</v>
      </c>
      <c r="AB176" s="818" t="s">
        <v>1237</v>
      </c>
      <c r="AC176" s="220" t="s">
        <v>487</v>
      </c>
      <c r="AD176" s="128" t="s">
        <v>1238</v>
      </c>
      <c r="AE176" s="129">
        <v>1</v>
      </c>
      <c r="AF176" s="128" t="s">
        <v>479</v>
      </c>
      <c r="AG176" s="128" t="s">
        <v>479</v>
      </c>
      <c r="AH176" s="128" t="s">
        <v>479</v>
      </c>
      <c r="AI176" s="128" t="s">
        <v>479</v>
      </c>
      <c r="AJ176" s="128" t="s">
        <v>1239</v>
      </c>
      <c r="AK176" s="129">
        <v>1</v>
      </c>
      <c r="AL176" s="128" t="s">
        <v>479</v>
      </c>
      <c r="AM176" s="128" t="s">
        <v>479</v>
      </c>
      <c r="AN176" s="128" t="s">
        <v>479</v>
      </c>
      <c r="AO176" s="128" t="s">
        <v>479</v>
      </c>
      <c r="AP176" s="128" t="s">
        <v>1240</v>
      </c>
      <c r="AQ176" s="162">
        <v>1</v>
      </c>
      <c r="AR176" s="122" t="s">
        <v>479</v>
      </c>
      <c r="AS176" s="96" t="s">
        <v>479</v>
      </c>
      <c r="AT176" s="96" t="s">
        <v>479</v>
      </c>
      <c r="AU176" s="96" t="s">
        <v>479</v>
      </c>
      <c r="AW176" s="111" t="s">
        <v>479</v>
      </c>
      <c r="AX176" s="111" t="s">
        <v>479</v>
      </c>
      <c r="AY176" s="111" t="s">
        <v>479</v>
      </c>
      <c r="AZ176" s="111" t="s">
        <v>479</v>
      </c>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row>
    <row r="177" spans="1:81" s="95" customFormat="1" hidden="1" x14ac:dyDescent="0.2">
      <c r="A177" s="81"/>
      <c r="B177" s="127" t="s">
        <v>301</v>
      </c>
      <c r="C177" s="128" t="s">
        <v>48</v>
      </c>
      <c r="D177" s="128" t="s">
        <v>112</v>
      </c>
      <c r="E177" s="128" t="s">
        <v>50</v>
      </c>
      <c r="F177" s="128" t="s">
        <v>336</v>
      </c>
      <c r="G177" s="128" t="s">
        <v>53</v>
      </c>
      <c r="H177" s="128" t="s">
        <v>69</v>
      </c>
      <c r="I177" s="128" t="s">
        <v>25</v>
      </c>
      <c r="J177" s="128" t="s">
        <v>70</v>
      </c>
      <c r="K177" s="128" t="s">
        <v>239</v>
      </c>
      <c r="L177" s="128" t="s">
        <v>257</v>
      </c>
      <c r="M177" s="146" t="s">
        <v>225</v>
      </c>
      <c r="N177" s="166">
        <v>163</v>
      </c>
      <c r="O177" s="146" t="s">
        <v>1241</v>
      </c>
      <c r="P177" s="200">
        <v>1</v>
      </c>
      <c r="Q177" s="129">
        <f>+AQ177</f>
        <v>1</v>
      </c>
      <c r="R177" s="148" t="s">
        <v>60</v>
      </c>
      <c r="S177" s="146" t="s">
        <v>1242</v>
      </c>
      <c r="T177" s="146" t="s">
        <v>1243</v>
      </c>
      <c r="U177" s="149">
        <v>44565</v>
      </c>
      <c r="V177" s="146" t="s">
        <v>476</v>
      </c>
      <c r="W177" s="146" t="s">
        <v>46</v>
      </c>
      <c r="X177" s="134" t="s">
        <v>477</v>
      </c>
      <c r="Y177" s="166">
        <v>0</v>
      </c>
      <c r="Z177" s="116" t="s">
        <v>479</v>
      </c>
      <c r="AA177" s="204" t="s">
        <v>479</v>
      </c>
      <c r="AB177" s="195" t="s">
        <v>477</v>
      </c>
      <c r="AC177" s="129" t="s">
        <v>479</v>
      </c>
      <c r="AD177" s="128" t="s">
        <v>1244</v>
      </c>
      <c r="AE177" s="129" t="s">
        <v>1245</v>
      </c>
      <c r="AF177" s="161" t="s">
        <v>479</v>
      </c>
      <c r="AG177" s="161" t="s">
        <v>479</v>
      </c>
      <c r="AH177" s="161" t="s">
        <v>479</v>
      </c>
      <c r="AI177" s="161" t="s">
        <v>479</v>
      </c>
      <c r="AJ177" s="128" t="s">
        <v>1244</v>
      </c>
      <c r="AK177" s="129" t="s">
        <v>1246</v>
      </c>
      <c r="AL177" s="161" t="s">
        <v>479</v>
      </c>
      <c r="AM177" s="161" t="s">
        <v>479</v>
      </c>
      <c r="AN177" s="161" t="s">
        <v>479</v>
      </c>
      <c r="AO177" s="161" t="s">
        <v>479</v>
      </c>
      <c r="AP177" s="128" t="s">
        <v>1242</v>
      </c>
      <c r="AQ177" s="162">
        <v>1</v>
      </c>
      <c r="AR177" s="122" t="s">
        <v>479</v>
      </c>
      <c r="AS177" s="96" t="s">
        <v>479</v>
      </c>
      <c r="AT177" s="96" t="s">
        <v>479</v>
      </c>
      <c r="AU177" s="96" t="s">
        <v>479</v>
      </c>
      <c r="AW177" s="111" t="s">
        <v>479</v>
      </c>
      <c r="AX177" s="111" t="s">
        <v>479</v>
      </c>
      <c r="AY177" s="111" t="s">
        <v>479</v>
      </c>
      <c r="AZ177" s="111" t="s">
        <v>479</v>
      </c>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row>
    <row r="178" spans="1:81" s="95" customFormat="1" ht="18.75" customHeight="1" x14ac:dyDescent="0.2">
      <c r="B178" s="127" t="s">
        <v>297</v>
      </c>
      <c r="C178" s="128" t="s">
        <v>48</v>
      </c>
      <c r="D178" s="128" t="s">
        <v>64</v>
      </c>
      <c r="E178" s="128" t="s">
        <v>91</v>
      </c>
      <c r="F178" s="128" t="s">
        <v>1232</v>
      </c>
      <c r="G178" s="128" t="s">
        <v>104</v>
      </c>
      <c r="H178" s="128" t="s">
        <v>24</v>
      </c>
      <c r="I178" s="128" t="s">
        <v>25</v>
      </c>
      <c r="J178" s="128" t="s">
        <v>70</v>
      </c>
      <c r="K178" s="128" t="s">
        <v>245</v>
      </c>
      <c r="L178" s="128" t="s">
        <v>257</v>
      </c>
      <c r="M178" s="146" t="s">
        <v>225</v>
      </c>
      <c r="N178" s="166">
        <v>164</v>
      </c>
      <c r="O178" s="146" t="s">
        <v>1247</v>
      </c>
      <c r="P178" s="200">
        <v>1</v>
      </c>
      <c r="Q178" s="129">
        <f>+AQ178</f>
        <v>1</v>
      </c>
      <c r="R178" s="148" t="s">
        <v>60</v>
      </c>
      <c r="S178" s="146" t="s">
        <v>1248</v>
      </c>
      <c r="T178" s="146" t="s">
        <v>1249</v>
      </c>
      <c r="U178" s="149">
        <v>44562</v>
      </c>
      <c r="V178" s="146" t="s">
        <v>476</v>
      </c>
      <c r="W178" s="146" t="s">
        <v>46</v>
      </c>
      <c r="X178" s="146" t="s">
        <v>1250</v>
      </c>
      <c r="Y178" s="166">
        <v>0.1</v>
      </c>
      <c r="Z178" s="116">
        <v>0.1</v>
      </c>
      <c r="AA178" s="178">
        <f t="shared" si="20"/>
        <v>1</v>
      </c>
      <c r="AB178" s="818" t="s">
        <v>1251</v>
      </c>
      <c r="AC178" s="220" t="s">
        <v>487</v>
      </c>
      <c r="AD178" s="128" t="s">
        <v>1252</v>
      </c>
      <c r="AE178" s="129" t="s">
        <v>1253</v>
      </c>
      <c r="AF178" s="128" t="s">
        <v>479</v>
      </c>
      <c r="AG178" s="128" t="s">
        <v>479</v>
      </c>
      <c r="AH178" s="128" t="s">
        <v>479</v>
      </c>
      <c r="AI178" s="128" t="s">
        <v>479</v>
      </c>
      <c r="AJ178" s="128" t="s">
        <v>1254</v>
      </c>
      <c r="AK178" s="129" t="s">
        <v>1255</v>
      </c>
      <c r="AL178" s="128" t="s">
        <v>479</v>
      </c>
      <c r="AM178" s="128" t="s">
        <v>479</v>
      </c>
      <c r="AN178" s="128" t="s">
        <v>479</v>
      </c>
      <c r="AO178" s="128" t="s">
        <v>479</v>
      </c>
      <c r="AP178" s="128" t="s">
        <v>1256</v>
      </c>
      <c r="AQ178" s="162">
        <v>1</v>
      </c>
      <c r="AR178" s="122" t="s">
        <v>479</v>
      </c>
      <c r="AS178" s="96" t="s">
        <v>479</v>
      </c>
      <c r="AT178" s="96" t="s">
        <v>479</v>
      </c>
      <c r="AU178" s="96" t="s">
        <v>479</v>
      </c>
      <c r="AW178" s="111" t="s">
        <v>479</v>
      </c>
      <c r="AX178" s="111" t="s">
        <v>479</v>
      </c>
      <c r="AY178" s="111" t="s">
        <v>479</v>
      </c>
      <c r="AZ178" s="111" t="s">
        <v>479</v>
      </c>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row>
    <row r="179" spans="1:81" s="218" customFormat="1" x14ac:dyDescent="0.2">
      <c r="B179" s="219" t="s">
        <v>320</v>
      </c>
      <c r="C179" s="220" t="s">
        <v>48</v>
      </c>
      <c r="D179" s="220" t="s">
        <v>144</v>
      </c>
      <c r="E179" s="220" t="s">
        <v>91</v>
      </c>
      <c r="F179" s="220" t="s">
        <v>336</v>
      </c>
      <c r="G179" s="220" t="s">
        <v>146</v>
      </c>
      <c r="H179" s="220" t="s">
        <v>82</v>
      </c>
      <c r="I179" s="220" t="s">
        <v>25</v>
      </c>
      <c r="J179" s="220" t="s">
        <v>70</v>
      </c>
      <c r="K179" s="220" t="s">
        <v>256</v>
      </c>
      <c r="L179" s="220" t="s">
        <v>257</v>
      </c>
      <c r="M179" s="221" t="s">
        <v>225</v>
      </c>
      <c r="N179" s="222">
        <v>165</v>
      </c>
      <c r="O179" s="221" t="s">
        <v>1257</v>
      </c>
      <c r="P179" s="222">
        <v>1</v>
      </c>
      <c r="Q179" s="129">
        <f>+AQ179</f>
        <v>1</v>
      </c>
      <c r="R179" s="221" t="s">
        <v>60</v>
      </c>
      <c r="S179" s="221" t="s">
        <v>1258</v>
      </c>
      <c r="T179" s="221" t="s">
        <v>1259</v>
      </c>
      <c r="U179" s="223">
        <v>44562</v>
      </c>
      <c r="V179" s="221" t="s">
        <v>476</v>
      </c>
      <c r="W179" s="221" t="s">
        <v>46</v>
      </c>
      <c r="X179" s="221" t="s">
        <v>1260</v>
      </c>
      <c r="Y179" s="166">
        <v>0.15</v>
      </c>
      <c r="Z179" s="116">
        <v>0</v>
      </c>
      <c r="AA179" s="832">
        <f t="shared" si="20"/>
        <v>0</v>
      </c>
      <c r="AB179" s="818" t="s">
        <v>1261</v>
      </c>
      <c r="AC179" s="220" t="s">
        <v>487</v>
      </c>
      <c r="AD179" s="220" t="s">
        <v>1262</v>
      </c>
      <c r="AE179" s="224" t="s">
        <v>1263</v>
      </c>
      <c r="AF179" s="128" t="s">
        <v>479</v>
      </c>
      <c r="AG179" s="128" t="s">
        <v>479</v>
      </c>
      <c r="AH179" s="128" t="s">
        <v>479</v>
      </c>
      <c r="AI179" s="128" t="s">
        <v>479</v>
      </c>
      <c r="AJ179" s="220" t="s">
        <v>1264</v>
      </c>
      <c r="AK179" s="224" t="s">
        <v>1265</v>
      </c>
      <c r="AL179" s="128" t="s">
        <v>479</v>
      </c>
      <c r="AM179" s="128" t="s">
        <v>479</v>
      </c>
      <c r="AN179" s="128" t="s">
        <v>479</v>
      </c>
      <c r="AO179" s="128" t="s">
        <v>479</v>
      </c>
      <c r="AP179" s="220" t="s">
        <v>1266</v>
      </c>
      <c r="AQ179" s="225">
        <v>1</v>
      </c>
      <c r="AR179" s="122" t="s">
        <v>479</v>
      </c>
      <c r="AS179" s="96" t="s">
        <v>479</v>
      </c>
      <c r="AT179" s="96" t="s">
        <v>479</v>
      </c>
      <c r="AU179" s="96" t="s">
        <v>479</v>
      </c>
      <c r="AW179" s="111" t="s">
        <v>479</v>
      </c>
      <c r="AX179" s="111" t="s">
        <v>479</v>
      </c>
      <c r="AY179" s="111" t="s">
        <v>479</v>
      </c>
      <c r="AZ179" s="111" t="s">
        <v>479</v>
      </c>
      <c r="BA179" s="226"/>
      <c r="BB179" s="226"/>
      <c r="BC179" s="226"/>
      <c r="BD179" s="226"/>
      <c r="BE179" s="226"/>
      <c r="BF179" s="226"/>
      <c r="BG179" s="226"/>
      <c r="BH179" s="226"/>
      <c r="BI179" s="226"/>
      <c r="BJ179" s="226"/>
      <c r="BK179" s="226"/>
      <c r="BL179" s="226"/>
      <c r="BM179" s="226"/>
      <c r="BN179" s="226"/>
      <c r="BO179" s="226"/>
      <c r="BP179" s="226"/>
      <c r="BQ179" s="226"/>
      <c r="BR179" s="226"/>
      <c r="BS179" s="226"/>
      <c r="BT179" s="226"/>
      <c r="BU179" s="226"/>
      <c r="BV179" s="226"/>
      <c r="BW179" s="226"/>
      <c r="BX179" s="226"/>
      <c r="BY179" s="226"/>
      <c r="BZ179" s="226"/>
      <c r="CA179" s="226"/>
      <c r="CB179" s="226"/>
      <c r="CC179" s="226"/>
    </row>
    <row r="180" spans="1:81" x14ac:dyDescent="0.2">
      <c r="A180" s="81"/>
      <c r="B180" s="151" t="s">
        <v>301</v>
      </c>
      <c r="C180" s="151" t="s">
        <v>48</v>
      </c>
      <c r="D180" s="151" t="s">
        <v>529</v>
      </c>
      <c r="E180" s="151" t="s">
        <v>91</v>
      </c>
      <c r="F180" s="151" t="s">
        <v>859</v>
      </c>
      <c r="G180" s="151" t="s">
        <v>53</v>
      </c>
      <c r="H180" s="151" t="s">
        <v>203</v>
      </c>
      <c r="I180" s="151" t="s">
        <v>25</v>
      </c>
      <c r="J180" s="151" t="s">
        <v>70</v>
      </c>
      <c r="K180" s="151" t="s">
        <v>239</v>
      </c>
      <c r="L180" s="151" t="s">
        <v>257</v>
      </c>
      <c r="M180" s="201" t="s">
        <v>225</v>
      </c>
      <c r="N180" s="166">
        <v>166</v>
      </c>
      <c r="O180" s="201" t="s">
        <v>1267</v>
      </c>
      <c r="P180" s="202">
        <v>1</v>
      </c>
      <c r="Q180" s="153">
        <f>(+Y180+AE180+AK180+AQ180)/4</f>
        <v>1</v>
      </c>
      <c r="R180" s="201" t="s">
        <v>30</v>
      </c>
      <c r="S180" s="201" t="s">
        <v>1268</v>
      </c>
      <c r="T180" s="201" t="s">
        <v>1269</v>
      </c>
      <c r="U180" s="205">
        <v>44562</v>
      </c>
      <c r="V180" s="201" t="s">
        <v>476</v>
      </c>
      <c r="W180" s="201" t="s">
        <v>46</v>
      </c>
      <c r="X180" s="201" t="s">
        <v>1270</v>
      </c>
      <c r="Y180" s="202">
        <v>1</v>
      </c>
      <c r="Z180" s="105">
        <v>1</v>
      </c>
      <c r="AA180" s="178">
        <f t="shared" ref="AA180:AA183" si="21">(Z180/Y180)</f>
        <v>1</v>
      </c>
      <c r="AB180" s="833" t="s">
        <v>1271</v>
      </c>
      <c r="AC180" s="220" t="s">
        <v>1272</v>
      </c>
      <c r="AD180" s="151" t="s">
        <v>1273</v>
      </c>
      <c r="AE180" s="152">
        <v>1</v>
      </c>
      <c r="AF180" s="173" t="s">
        <v>479</v>
      </c>
      <c r="AG180" s="173" t="s">
        <v>479</v>
      </c>
      <c r="AH180" s="173" t="s">
        <v>479</v>
      </c>
      <c r="AI180" s="173" t="s">
        <v>479</v>
      </c>
      <c r="AJ180" s="151" t="s">
        <v>1274</v>
      </c>
      <c r="AK180" s="152">
        <v>1</v>
      </c>
      <c r="AL180" s="173" t="s">
        <v>479</v>
      </c>
      <c r="AM180" s="173" t="s">
        <v>479</v>
      </c>
      <c r="AN180" s="173" t="s">
        <v>479</v>
      </c>
      <c r="AO180" s="173" t="s">
        <v>479</v>
      </c>
      <c r="AP180" s="151" t="s">
        <v>1275</v>
      </c>
      <c r="AQ180" s="174">
        <v>1</v>
      </c>
      <c r="AR180" s="112" t="s">
        <v>479</v>
      </c>
      <c r="AS180" s="112" t="s">
        <v>479</v>
      </c>
      <c r="AT180" s="112" t="s">
        <v>479</v>
      </c>
      <c r="AU180" s="112" t="s">
        <v>479</v>
      </c>
      <c r="AV180" s="95"/>
      <c r="AW180" s="113" t="s">
        <v>479</v>
      </c>
      <c r="AX180" s="113" t="s">
        <v>479</v>
      </c>
      <c r="AY180" s="113" t="s">
        <v>479</v>
      </c>
      <c r="AZ180" s="113" t="s">
        <v>479</v>
      </c>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row>
    <row r="181" spans="1:81" x14ac:dyDescent="0.2">
      <c r="A181" s="81"/>
      <c r="B181" s="151" t="s">
        <v>297</v>
      </c>
      <c r="C181" s="151" t="s">
        <v>48</v>
      </c>
      <c r="D181" s="151" t="s">
        <v>64</v>
      </c>
      <c r="E181" s="151" t="s">
        <v>91</v>
      </c>
      <c r="F181" s="151" t="s">
        <v>1276</v>
      </c>
      <c r="G181" s="151" t="s">
        <v>104</v>
      </c>
      <c r="H181" s="151" t="s">
        <v>24</v>
      </c>
      <c r="I181" s="151" t="s">
        <v>25</v>
      </c>
      <c r="J181" s="151" t="s">
        <v>70</v>
      </c>
      <c r="K181" s="151" t="s">
        <v>245</v>
      </c>
      <c r="L181" s="151" t="s">
        <v>257</v>
      </c>
      <c r="M181" s="201" t="s">
        <v>131</v>
      </c>
      <c r="N181" s="166">
        <v>167</v>
      </c>
      <c r="O181" s="201" t="s">
        <v>1277</v>
      </c>
      <c r="P181" s="176">
        <v>4</v>
      </c>
      <c r="Q181" s="155">
        <f>+Y181+AE181+AK181+AQ181</f>
        <v>4</v>
      </c>
      <c r="R181" s="201" t="s">
        <v>45</v>
      </c>
      <c r="S181" s="201" t="s">
        <v>1278</v>
      </c>
      <c r="T181" s="201" t="s">
        <v>1279</v>
      </c>
      <c r="U181" s="205">
        <v>44562</v>
      </c>
      <c r="V181" s="205">
        <v>44926</v>
      </c>
      <c r="W181" s="201" t="s">
        <v>46</v>
      </c>
      <c r="X181" s="201" t="s">
        <v>1280</v>
      </c>
      <c r="Y181" s="176">
        <v>1</v>
      </c>
      <c r="Z181" s="117">
        <v>1</v>
      </c>
      <c r="AA181" s="178">
        <f t="shared" si="21"/>
        <v>1</v>
      </c>
      <c r="AB181" s="833" t="s">
        <v>1281</v>
      </c>
      <c r="AC181" s="220" t="s">
        <v>487</v>
      </c>
      <c r="AD181" s="151" t="s">
        <v>1282</v>
      </c>
      <c r="AE181" s="154">
        <v>1</v>
      </c>
      <c r="AF181" s="173"/>
      <c r="AG181" s="173"/>
      <c r="AH181" s="173"/>
      <c r="AI181" s="173"/>
      <c r="AJ181" s="151" t="s">
        <v>1283</v>
      </c>
      <c r="AK181" s="154">
        <v>1</v>
      </c>
      <c r="AL181" s="173"/>
      <c r="AM181" s="173"/>
      <c r="AN181" s="173"/>
      <c r="AO181" s="173"/>
      <c r="AP181" s="151" t="s">
        <v>1284</v>
      </c>
      <c r="AQ181" s="175">
        <v>1</v>
      </c>
      <c r="AR181" s="112"/>
      <c r="AS181" s="112"/>
      <c r="AT181" s="112"/>
      <c r="AU181" s="112"/>
      <c r="AV181" s="95"/>
      <c r="AW181" s="113"/>
      <c r="AX181" s="113"/>
      <c r="AY181" s="113"/>
      <c r="AZ181" s="113"/>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row>
    <row r="182" spans="1:81" x14ac:dyDescent="0.2">
      <c r="A182" s="95"/>
      <c r="B182" s="201" t="s">
        <v>320</v>
      </c>
      <c r="C182" s="151" t="s">
        <v>48</v>
      </c>
      <c r="D182" s="201" t="s">
        <v>184</v>
      </c>
      <c r="E182" s="201" t="s">
        <v>102</v>
      </c>
      <c r="F182" s="201" t="s">
        <v>338</v>
      </c>
      <c r="G182" s="201" t="s">
        <v>186</v>
      </c>
      <c r="H182" s="201" t="s">
        <v>69</v>
      </c>
      <c r="I182" s="201" t="s">
        <v>25</v>
      </c>
      <c r="J182" s="201" t="s">
        <v>70</v>
      </c>
      <c r="K182" s="201" t="s">
        <v>402</v>
      </c>
      <c r="L182" s="201" t="s">
        <v>257</v>
      </c>
      <c r="M182" s="201" t="s">
        <v>233</v>
      </c>
      <c r="N182" s="166">
        <v>168</v>
      </c>
      <c r="O182" s="201" t="s">
        <v>1285</v>
      </c>
      <c r="P182" s="202">
        <v>1</v>
      </c>
      <c r="Q182" s="153">
        <f>(+Y182+AE182+AK182+AQ182)/4</f>
        <v>1</v>
      </c>
      <c r="R182" s="201" t="s">
        <v>30</v>
      </c>
      <c r="S182" s="201" t="s">
        <v>532</v>
      </c>
      <c r="T182" s="201" t="s">
        <v>533</v>
      </c>
      <c r="U182" s="205">
        <v>44562</v>
      </c>
      <c r="V182" s="205">
        <v>44592</v>
      </c>
      <c r="W182" s="201" t="s">
        <v>46</v>
      </c>
      <c r="X182" s="201" t="s">
        <v>534</v>
      </c>
      <c r="Y182" s="202">
        <v>1</v>
      </c>
      <c r="Z182" s="840">
        <v>1</v>
      </c>
      <c r="AA182" s="178">
        <f t="shared" si="21"/>
        <v>1</v>
      </c>
      <c r="AB182" s="819" t="s">
        <v>1070</v>
      </c>
      <c r="AC182" s="220" t="s">
        <v>1206</v>
      </c>
      <c r="AD182" s="201" t="s">
        <v>534</v>
      </c>
      <c r="AE182" s="202">
        <v>1</v>
      </c>
      <c r="AF182" s="156"/>
      <c r="AG182" s="156"/>
      <c r="AH182" s="156"/>
      <c r="AI182" s="156"/>
      <c r="AJ182" s="201" t="s">
        <v>534</v>
      </c>
      <c r="AK182" s="202">
        <v>1</v>
      </c>
      <c r="AL182" s="156"/>
      <c r="AM182" s="156"/>
      <c r="AN182" s="156"/>
      <c r="AO182" s="156"/>
      <c r="AP182" s="201" t="s">
        <v>534</v>
      </c>
      <c r="AQ182" s="836">
        <v>1</v>
      </c>
      <c r="AR182" s="98"/>
      <c r="AS182" s="98"/>
      <c r="AT182" s="98"/>
      <c r="AU182" s="98"/>
      <c r="AV182" s="95"/>
      <c r="AW182" s="110"/>
      <c r="AX182" s="110"/>
      <c r="AY182" s="110"/>
      <c r="AZ182" s="110"/>
      <c r="BA182" s="95"/>
      <c r="BB182" s="95"/>
      <c r="BC182" s="95"/>
      <c r="BD182" s="95"/>
      <c r="BE182" s="95"/>
      <c r="BF182" s="95"/>
      <c r="BG182" s="95"/>
      <c r="BH182" s="95"/>
      <c r="BI182" s="95"/>
      <c r="BJ182" s="95"/>
      <c r="BK182" s="95"/>
      <c r="BL182" s="95"/>
      <c r="BM182" s="95"/>
      <c r="BN182" s="95"/>
      <c r="BO182" s="95"/>
      <c r="BP182" s="95"/>
      <c r="BQ182" s="95"/>
      <c r="BR182" s="95"/>
      <c r="BS182" s="95"/>
      <c r="BT182" s="95"/>
      <c r="BU182" s="95"/>
      <c r="BV182" s="95"/>
      <c r="BW182" s="95"/>
      <c r="BX182" s="95"/>
      <c r="BY182" s="95"/>
      <c r="BZ182" s="95"/>
      <c r="CA182" s="95"/>
      <c r="CB182" s="95"/>
      <c r="CC182" s="95"/>
    </row>
    <row r="183" spans="1:81" x14ac:dyDescent="0.2">
      <c r="A183" s="95"/>
      <c r="B183" s="201" t="s">
        <v>297</v>
      </c>
      <c r="C183" s="157" t="s">
        <v>48</v>
      </c>
      <c r="D183" s="201" t="s">
        <v>174</v>
      </c>
      <c r="E183" s="151" t="s">
        <v>91</v>
      </c>
      <c r="F183" s="201" t="s">
        <v>336</v>
      </c>
      <c r="G183" s="201" t="s">
        <v>1286</v>
      </c>
      <c r="H183" s="201" t="s">
        <v>24</v>
      </c>
      <c r="I183" s="201" t="s">
        <v>25</v>
      </c>
      <c r="J183" s="201" t="s">
        <v>70</v>
      </c>
      <c r="K183" s="151" t="s">
        <v>1287</v>
      </c>
      <c r="L183" s="830" t="s">
        <v>252</v>
      </c>
      <c r="M183" s="201" t="s">
        <v>1288</v>
      </c>
      <c r="N183" s="203">
        <v>169</v>
      </c>
      <c r="O183" s="201" t="s">
        <v>1289</v>
      </c>
      <c r="P183" s="831">
        <v>1</v>
      </c>
      <c r="Q183" s="158">
        <f>(+Y183+AE183+AK183+AQ183)/4</f>
        <v>1</v>
      </c>
      <c r="R183" s="830" t="s">
        <v>30</v>
      </c>
      <c r="S183" s="201" t="s">
        <v>1290</v>
      </c>
      <c r="T183" s="201" t="s">
        <v>1291</v>
      </c>
      <c r="U183" s="205">
        <v>44562</v>
      </c>
      <c r="V183" s="205">
        <v>44592</v>
      </c>
      <c r="W183" s="201" t="s">
        <v>46</v>
      </c>
      <c r="X183" s="201" t="s">
        <v>539</v>
      </c>
      <c r="Y183" s="202">
        <v>1</v>
      </c>
      <c r="Z183" s="840">
        <v>0.66</v>
      </c>
      <c r="AA183" s="834">
        <f t="shared" si="21"/>
        <v>0.66</v>
      </c>
      <c r="AB183" s="835" t="s">
        <v>1292</v>
      </c>
      <c r="AC183" s="220" t="s">
        <v>487</v>
      </c>
      <c r="AD183" s="201" t="s">
        <v>539</v>
      </c>
      <c r="AE183" s="202">
        <v>1</v>
      </c>
      <c r="AF183" s="156"/>
      <c r="AG183" s="156"/>
      <c r="AH183" s="156"/>
      <c r="AI183" s="156"/>
      <c r="AJ183" s="201" t="s">
        <v>539</v>
      </c>
      <c r="AK183" s="202">
        <v>1</v>
      </c>
      <c r="AL183" s="156"/>
      <c r="AM183" s="156"/>
      <c r="AN183" s="156"/>
      <c r="AO183" s="156"/>
      <c r="AP183" s="201" t="s">
        <v>539</v>
      </c>
      <c r="AQ183" s="836">
        <v>1</v>
      </c>
      <c r="AR183" s="98"/>
      <c r="AS183" s="98"/>
      <c r="AT183" s="98"/>
      <c r="AU183" s="98"/>
      <c r="AV183" s="95"/>
      <c r="AW183" s="110"/>
      <c r="AX183" s="110"/>
      <c r="AY183" s="110"/>
      <c r="AZ183" s="110"/>
      <c r="BA183" s="95"/>
      <c r="BB183" s="95"/>
      <c r="BC183" s="95"/>
      <c r="BD183" s="95"/>
      <c r="BE183" s="95"/>
      <c r="BF183" s="95"/>
      <c r="BG183" s="95"/>
      <c r="BH183" s="95"/>
      <c r="BI183" s="95"/>
      <c r="BJ183" s="95"/>
      <c r="BK183" s="95"/>
      <c r="BL183" s="95"/>
      <c r="BM183" s="95"/>
      <c r="BN183" s="95"/>
      <c r="BO183" s="95"/>
      <c r="BP183" s="95"/>
      <c r="BQ183" s="95"/>
      <c r="BR183" s="95"/>
      <c r="BS183" s="95"/>
      <c r="BT183" s="95"/>
      <c r="BU183" s="95"/>
      <c r="BV183" s="95"/>
      <c r="BW183" s="95"/>
      <c r="BX183" s="95"/>
      <c r="BY183" s="95"/>
      <c r="BZ183" s="95"/>
      <c r="CA183" s="95"/>
      <c r="CB183" s="95"/>
      <c r="CC183" s="95"/>
    </row>
    <row r="184" spans="1:81" x14ac:dyDescent="0.2">
      <c r="Y184" s="28"/>
      <c r="Z184" s="841"/>
    </row>
  </sheetData>
  <sheetProtection formatCells="0" formatColumns="0" formatRows="0" autoFilter="0" pivotTables="0"/>
  <dataConsolidate/>
  <mergeCells count="24">
    <mergeCell ref="B2:C5"/>
    <mergeCell ref="AW13:AZ13"/>
    <mergeCell ref="B11:D13"/>
    <mergeCell ref="C7:AU7"/>
    <mergeCell ref="C8:AU8"/>
    <mergeCell ref="C9:AU9"/>
    <mergeCell ref="N12:AU12"/>
    <mergeCell ref="G12:M13"/>
    <mergeCell ref="G11:AU11"/>
    <mergeCell ref="E11:F13"/>
    <mergeCell ref="AJ13:AK13"/>
    <mergeCell ref="AP13:AQ13"/>
    <mergeCell ref="N13:W13"/>
    <mergeCell ref="X13:Y13"/>
    <mergeCell ref="Z13:AC13"/>
    <mergeCell ref="AD13:AE13"/>
    <mergeCell ref="AF13:AI13"/>
    <mergeCell ref="AL13:AO13"/>
    <mergeCell ref="D2:AQ5"/>
    <mergeCell ref="AR2:AU2"/>
    <mergeCell ref="AR3:AU3"/>
    <mergeCell ref="AR4:AU4"/>
    <mergeCell ref="AR5:AU5"/>
    <mergeCell ref="AR13:AU13"/>
  </mergeCells>
  <pageMargins left="0.7" right="0.7" top="0.75" bottom="0.75" header="0.3" footer="0.3"/>
  <pageSetup paperSize="9"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100-000000000000}">
          <x14:formula1>
            <xm:f>Listas!$A$2:$A$42</xm:f>
          </x14:formula1>
          <xm:sqref>B184:B1048576 AR184:AU1048576 A15:B15 B111:B114 AN15:AP15 AR15:XFD15 B38:B49 B52:B57 AV180:XFD1048576 B86 B30:B31 AN184:AP1048576 A180:A1048576 B33:B34 B16:B28 B125:B173 B175:B179</xm:sqref>
        </x14:dataValidation>
        <x14:dataValidation type="list" allowBlank="1" showInputMessage="1" showErrorMessage="1" xr:uid="{00000000-0002-0000-0100-000001000000}">
          <x14:formula1>
            <xm:f>Listas!$G$2:$G$21</xm:f>
          </x14:formula1>
          <xm:sqref>G15:G22 G24:G26 G28:G31 G184:G1048576 G52:G89 G111:G119 G169:G179 G33:G34 G38:G49</xm:sqref>
        </x14:dataValidation>
        <x14:dataValidation type="list" allowBlank="1" showInputMessage="1" showErrorMessage="1" xr:uid="{00000000-0002-0000-0100-000002000000}">
          <x14:formula1>
            <xm:f>Listas!$O$2:$O$13</xm:f>
          </x14:formula1>
          <xm:sqref>U15 U21:U27 U29:U31 U184:U1048576 U52:U57 U65 U86:U89 U111:U119 U169:U179 U33:U34 U38:U48</xm:sqref>
        </x14:dataValidation>
        <x14:dataValidation type="list" allowBlank="1" showInputMessage="1" showErrorMessage="1" xr:uid="{00000000-0002-0000-0100-000003000000}">
          <x14:formula1>
            <xm:f>Listas!$P$2:$P$13</xm:f>
          </x14:formula1>
          <xm:sqref>V15 V21:V27 V29:V31 V139:V150 V52:V57 V65 V86:V89 V111:V119 V184:V1048576 V163:V179 V33:V34 V38:V47</xm:sqref>
        </x14:dataValidation>
        <x14:dataValidation type="list" allowBlank="1" showInputMessage="1" showErrorMessage="1" xr:uid="{00000000-0002-0000-0100-000004000000}">
          <x14:formula1>
            <xm:f>Listas!$B$2:$B$7</xm:f>
          </x14:formula1>
          <xm:sqref>C168:C169 C34 C61 C81 C184:C1048576 C85:C89 C15:C31 C41:C42 C63 C65:C67 C69 C71 C73 C75 C77 C79 C83 C137 C139 C142:C145 C148:C150 C160:C161 C165 C171:C179 C91:C132 C44:C59</xm:sqref>
        </x14:dataValidation>
        <x14:dataValidation type="list" allowBlank="1" showInputMessage="1" showErrorMessage="1" xr:uid="{00000000-0002-0000-0100-000006000000}">
          <x14:formula1>
            <xm:f>Listas!$D$2:$D$9</xm:f>
          </x14:formula1>
          <xm:sqref>E166 E15:E24 E83 E169:E174 E56:E59 E184:E1048576 E147:E148 E32:E33 E133:E134 E137:E138 E142 E144:E145 E27:E29 E91:E106 E61 E63 E65 E67 E69 E71 E73 E75 E77 E79 E81 E85:E89 E108:E121 E150 E160:E161 E52:E54 E176:E177 E42:E45</xm:sqref>
        </x14:dataValidation>
        <x14:dataValidation type="list" allowBlank="1" showInputMessage="1" showErrorMessage="1" xr:uid="{00000000-0002-0000-0100-000007000000}">
          <x14:formula1>
            <xm:f>Listas!$F$2:$F$48</xm:f>
          </x14:formula1>
          <xm:sqref>F15:F23 F27:F29 F55:F57 F65:F66 F86:F89 F111:F119 F169:F172 F179 F184:F1048576</xm:sqref>
        </x14:dataValidation>
        <x14:dataValidation type="list" allowBlank="1" showInputMessage="1" showErrorMessage="1" xr:uid="{00000000-0002-0000-0100-000008000000}">
          <x14:formula1>
            <xm:f>Listas!$H$2:$H$22</xm:f>
          </x14:formula1>
          <xm:sqref>H15:H23 H27:H29 H52:H89 H111:H119 H169:H172 H179 H184:H1048576</xm:sqref>
        </x14:dataValidation>
        <x14:dataValidation type="list" allowBlank="1" showInputMessage="1" showErrorMessage="1" xr:uid="{00000000-0002-0000-0100-000009000000}">
          <x14:formula1>
            <xm:f>Listas!$M$2:$M$21</xm:f>
          </x14:formula1>
          <xm:sqref>M184:M1048576 M15:M34 M1:M13 M38:M179</xm:sqref>
        </x14:dataValidation>
        <x14:dataValidation type="list" allowBlank="1" showInputMessage="1" showErrorMessage="1" xr:uid="{00000000-0002-0000-0100-00000A000000}">
          <x14:formula1>
            <xm:f>Listas!$J$2:$J$24</xm:f>
          </x14:formula1>
          <xm:sqref>J15 J24:J29 J128:J172 J184:J1048576</xm:sqref>
        </x14:dataValidation>
        <x14:dataValidation type="list" allowBlank="1" showInputMessage="1" showErrorMessage="1" xr:uid="{00000000-0002-0000-0100-00000B000000}">
          <x14:formula1>
            <xm:f>Listas!$N$2:$N$4</xm:f>
          </x14:formula1>
          <xm:sqref>R1:R15 R21:R27 R29:R31 R184:R1048576 R52:R57 R65 R86:R89 R111:R119 R169:R172 R179 R33:R34 R38:R48</xm:sqref>
        </x14:dataValidation>
        <x14:dataValidation type="list" allowBlank="1" showInputMessage="1" showErrorMessage="1" xr:uid="{00000000-0002-0000-0100-00000C000000}">
          <x14:formula1>
            <xm:f>Listas!$K$2:$K$120</xm:f>
          </x14:formula1>
          <xm:sqref>K15:K22 K24:K31 K52:K54 K184:K1048576 K56:K57 K86:K89 K38:K49 K33:K34 K111:K179</xm:sqref>
        </x14:dataValidation>
        <x14:dataValidation type="list" allowBlank="1" showInputMessage="1" showErrorMessage="1" xr:uid="{00000000-0002-0000-0100-00000D000000}">
          <x14:formula1>
            <xm:f>Listas!$L$2:$L$25</xm:f>
          </x14:formula1>
          <xm:sqref>L1:L15 L21:L31 L52:L89 L111:L119 L169:L179 L184:L1048576</xm:sqref>
        </x14:dataValidation>
        <x14:dataValidation type="list" allowBlank="1" showInputMessage="1" showErrorMessage="1" xr:uid="{00000000-0002-0000-0100-00000E000000}">
          <x14:formula1>
            <xm:f>Listas!$J$2:$J$19</xm:f>
          </x14:formula1>
          <xm:sqref>J21:J23 J30:J31 J169:J179 J52:J57 J86:J89 J65:J66 J111:J119 J33:J34 J38:J49</xm:sqref>
        </x14:dataValidation>
        <x14:dataValidation type="list" allowBlank="1" showInputMessage="1" showErrorMessage="1" xr:uid="{00000000-0002-0000-0100-000010000000}">
          <x14:formula1>
            <xm:f>Listas!$F$2:$F$47</xm:f>
          </x14:formula1>
          <xm:sqref>F24:F26 F30:F31 F169:F178 F52:F54 F33:F34 F38:F49</xm:sqref>
        </x14:dataValidation>
        <x14:dataValidation type="list" allowBlank="1" showInputMessage="1" showErrorMessage="1" xr:uid="{00000000-0002-0000-0100-000011000000}">
          <x14:formula1>
            <xm:f>Listas!$H$2:$H$21</xm:f>
          </x14:formula1>
          <xm:sqref>H24:H26 H30:H31 H169:H178 H33:H34 H38:H49</xm:sqref>
        </x14:dataValidation>
        <x14:dataValidation type="list" allowBlank="1" showInputMessage="1" showErrorMessage="1" xr:uid="{00000000-0002-0000-0100-000012000000}">
          <x14:formula1>
            <xm:f>Listas!$D$2:$D$7</xm:f>
          </x14:formula1>
          <xm:sqref>E176:E178 E30:E31 E25:E26 E46:E49 E169:E172 E174 E34 E38:E41</xm:sqref>
        </x14:dataValidation>
        <x14:dataValidation type="list" allowBlank="1" showInputMessage="1" showErrorMessage="1" xr:uid="{00000000-0002-0000-0100-000014000000}">
          <x14:formula1>
            <xm:f>Listas!$B$2:$B$5</xm:f>
          </x14:formula1>
          <xm:sqref>C146:C147 C43 C162:C164 C158:C159 C170 C166:C167 C133:C134 C32:C33 C140:C141 C38:C40</xm:sqref>
        </x14:dataValidation>
        <x14:dataValidation type="list" allowBlank="1" showInputMessage="1" showErrorMessage="1" xr:uid="{00000000-0002-0000-0100-000016000000}">
          <x14:formula1>
            <xm:f>Listas!$I$2:$I$4</xm:f>
          </x14:formula1>
          <xm:sqref>I15:I27 I30:I31 I184:I1048576 I52:I57 I86:I89 I111:I119 I169:I179 I33:I34 I38:I49</xm:sqref>
        </x14:dataValidation>
        <x14:dataValidation type="list" allowBlank="1" showInputMessage="1" showErrorMessage="1" xr:uid="{00000000-0002-0000-0100-000017000000}">
          <x14:formula1>
            <xm:f>Listas!$L$2:$L$26</xm:f>
          </x14:formula1>
          <xm:sqref>L33:L34 L38:L51</xm:sqref>
        </x14:dataValidation>
        <x14:dataValidation type="list" allowBlank="1" showInputMessage="1" showErrorMessage="1" xr:uid="{97B7AF60-EE79-4557-BB01-BDF7463253DB}">
          <x14:formula1>
            <xm:f>Listas!$Q$2:$Q$46</xm:f>
          </x14:formula1>
          <xm:sqref>W184:W1048576 W1:W34 W38:W179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C69C8-1ABD-49ED-A68C-2878048DEEFE}">
  <dimension ref="A1:K120"/>
  <sheetViews>
    <sheetView showGridLines="0" zoomScale="50" zoomScaleNormal="50" workbookViewId="0"/>
  </sheetViews>
  <sheetFormatPr baseColWidth="10" defaultColWidth="11.42578125" defaultRowHeight="18.75" x14ac:dyDescent="0.3"/>
  <cols>
    <col min="1" max="1" width="3.140625" style="65" customWidth="1"/>
    <col min="2" max="2" width="17.140625" style="66" customWidth="1"/>
    <col min="3" max="3" width="53.42578125" style="67" customWidth="1"/>
    <col min="4" max="4" width="66" style="67" customWidth="1"/>
    <col min="5" max="5" width="14.5703125" style="66" bestFit="1" customWidth="1"/>
    <col min="6" max="6" width="53.7109375" style="67" customWidth="1"/>
    <col min="7" max="7" width="25.42578125" style="66" customWidth="1"/>
    <col min="8" max="8" width="16.42578125" style="66" bestFit="1" customWidth="1"/>
    <col min="9" max="9" width="26.28515625" style="66" customWidth="1"/>
    <col min="10" max="10" width="22.5703125" style="68" bestFit="1" customWidth="1"/>
    <col min="11" max="11" width="22.5703125" style="68" customWidth="1"/>
    <col min="12" max="16384" width="11.42578125" style="66"/>
  </cols>
  <sheetData>
    <row r="1" spans="1:11" ht="39.75" customHeight="1" x14ac:dyDescent="0.3">
      <c r="J1"/>
      <c r="K1"/>
    </row>
    <row r="2" spans="1:11" customFormat="1" ht="27" customHeight="1" x14ac:dyDescent="0.3">
      <c r="A2" s="65"/>
      <c r="B2" s="636"/>
      <c r="C2" s="637" t="s">
        <v>2648</v>
      </c>
      <c r="D2" s="594"/>
      <c r="E2" s="594"/>
      <c r="F2" s="594"/>
      <c r="G2" s="594"/>
      <c r="H2" s="594"/>
      <c r="I2" s="594"/>
      <c r="J2" s="594"/>
      <c r="K2" s="236"/>
    </row>
    <row r="3" spans="1:11" customFormat="1" ht="27" customHeight="1" x14ac:dyDescent="0.3">
      <c r="A3" s="65"/>
      <c r="B3" s="636"/>
      <c r="C3" s="637"/>
      <c r="D3" s="594"/>
      <c r="E3" s="594"/>
      <c r="F3" s="594"/>
      <c r="G3" s="594"/>
      <c r="H3" s="594"/>
      <c r="I3" s="594"/>
      <c r="J3" s="594"/>
      <c r="K3" s="236"/>
    </row>
    <row r="4" spans="1:11" customFormat="1" ht="27" customHeight="1" x14ac:dyDescent="0.3">
      <c r="A4" s="65"/>
      <c r="B4" s="636"/>
      <c r="C4" s="637"/>
      <c r="D4" s="594"/>
      <c r="E4" s="594"/>
      <c r="F4" s="594"/>
      <c r="G4" s="594"/>
      <c r="H4" s="594"/>
      <c r="I4" s="594"/>
      <c r="J4" s="594"/>
      <c r="K4" s="236"/>
    </row>
    <row r="5" spans="1:11" customFormat="1" ht="27" customHeight="1" x14ac:dyDescent="0.3">
      <c r="A5" s="65"/>
      <c r="B5" s="636"/>
      <c r="C5" s="637"/>
      <c r="D5" s="594"/>
      <c r="E5" s="594"/>
      <c r="F5" s="594"/>
      <c r="G5" s="594"/>
      <c r="H5" s="594"/>
      <c r="I5" s="594"/>
      <c r="J5" s="594"/>
      <c r="K5" s="236"/>
    </row>
    <row r="6" spans="1:11" x14ac:dyDescent="0.3">
      <c r="J6"/>
      <c r="K6"/>
    </row>
    <row r="7" spans="1:11" ht="52.5" customHeight="1" x14ac:dyDescent="0.3">
      <c r="B7" s="73" t="s">
        <v>2649</v>
      </c>
      <c r="C7" s="73" t="s">
        <v>2650</v>
      </c>
      <c r="D7" s="73" t="s">
        <v>2651</v>
      </c>
      <c r="E7" s="73" t="s">
        <v>2652</v>
      </c>
      <c r="F7" s="73" t="s">
        <v>2653</v>
      </c>
      <c r="G7" s="73" t="s">
        <v>2654</v>
      </c>
      <c r="H7" s="73" t="s">
        <v>2655</v>
      </c>
      <c r="I7" s="73" t="s">
        <v>2656</v>
      </c>
      <c r="J7" s="73" t="s">
        <v>2657</v>
      </c>
      <c r="K7" s="73" t="s">
        <v>1301</v>
      </c>
    </row>
    <row r="8" spans="1:11" ht="58.5" x14ac:dyDescent="0.3">
      <c r="A8" s="74"/>
      <c r="B8" s="238">
        <v>7564</v>
      </c>
      <c r="C8" s="239" t="s">
        <v>27</v>
      </c>
      <c r="D8" s="239" t="s">
        <v>2658</v>
      </c>
      <c r="E8" s="240">
        <v>1</v>
      </c>
      <c r="F8" s="239" t="s">
        <v>2659</v>
      </c>
      <c r="G8" s="240" t="s">
        <v>1580</v>
      </c>
      <c r="H8" s="240" t="s">
        <v>60</v>
      </c>
      <c r="I8" s="264">
        <v>1</v>
      </c>
      <c r="J8" s="253" t="s">
        <v>2660</v>
      </c>
      <c r="K8" s="254" t="s">
        <v>2661</v>
      </c>
    </row>
    <row r="9" spans="1:11" ht="44.25" x14ac:dyDescent="0.3">
      <c r="B9" s="242">
        <v>7564</v>
      </c>
      <c r="C9" s="243" t="s">
        <v>27</v>
      </c>
      <c r="D9" s="243" t="s">
        <v>2658</v>
      </c>
      <c r="E9" s="244">
        <v>2</v>
      </c>
      <c r="F9" s="243" t="s">
        <v>2662</v>
      </c>
      <c r="G9" s="244" t="s">
        <v>1580</v>
      </c>
      <c r="H9" s="244" t="s">
        <v>60</v>
      </c>
      <c r="I9" s="265">
        <v>1</v>
      </c>
      <c r="J9" s="255">
        <v>0.85</v>
      </c>
      <c r="K9" s="256">
        <v>0.88</v>
      </c>
    </row>
    <row r="10" spans="1:11" ht="50.1" customHeight="1" x14ac:dyDescent="0.3">
      <c r="B10" s="238">
        <v>7565</v>
      </c>
      <c r="C10" s="239" t="s">
        <v>71</v>
      </c>
      <c r="D10" s="239" t="s">
        <v>2663</v>
      </c>
      <c r="E10" s="240">
        <v>1</v>
      </c>
      <c r="F10" s="239" t="s">
        <v>2664</v>
      </c>
      <c r="G10" s="240" t="s">
        <v>1759</v>
      </c>
      <c r="H10" s="240" t="s">
        <v>45</v>
      </c>
      <c r="I10" s="264">
        <v>3</v>
      </c>
      <c r="J10" s="257">
        <v>1</v>
      </c>
      <c r="K10" s="258" t="s">
        <v>2665</v>
      </c>
    </row>
    <row r="11" spans="1:11" ht="50.1" customHeight="1" x14ac:dyDescent="0.3">
      <c r="B11" s="242">
        <v>7565</v>
      </c>
      <c r="C11" s="243" t="s">
        <v>71</v>
      </c>
      <c r="D11" s="243" t="s">
        <v>2663</v>
      </c>
      <c r="E11" s="244">
        <v>2</v>
      </c>
      <c r="F11" s="243" t="s">
        <v>2666</v>
      </c>
      <c r="G11" s="244" t="s">
        <v>1759</v>
      </c>
      <c r="H11" s="244" t="s">
        <v>45</v>
      </c>
      <c r="I11" s="279">
        <v>1</v>
      </c>
      <c r="J11" s="257">
        <v>0</v>
      </c>
      <c r="K11" s="258" t="s">
        <v>2665</v>
      </c>
    </row>
    <row r="12" spans="1:11" ht="50.1" customHeight="1" x14ac:dyDescent="0.3">
      <c r="B12" s="238">
        <v>7565</v>
      </c>
      <c r="C12" s="239" t="s">
        <v>71</v>
      </c>
      <c r="D12" s="239" t="s">
        <v>2663</v>
      </c>
      <c r="E12" s="240">
        <v>3</v>
      </c>
      <c r="F12" s="239" t="s">
        <v>2667</v>
      </c>
      <c r="G12" s="240" t="s">
        <v>1759</v>
      </c>
      <c r="H12" s="240" t="s">
        <v>45</v>
      </c>
      <c r="I12" s="264">
        <v>6</v>
      </c>
      <c r="J12" s="257">
        <v>0</v>
      </c>
      <c r="K12" s="258" t="s">
        <v>2665</v>
      </c>
    </row>
    <row r="13" spans="1:11" ht="50.1" customHeight="1" x14ac:dyDescent="0.3">
      <c r="B13" s="242">
        <v>7565</v>
      </c>
      <c r="C13" s="243" t="s">
        <v>71</v>
      </c>
      <c r="D13" s="243" t="s">
        <v>2663</v>
      </c>
      <c r="E13" s="244">
        <v>4</v>
      </c>
      <c r="F13" s="243" t="s">
        <v>2668</v>
      </c>
      <c r="G13" s="244" t="s">
        <v>1759</v>
      </c>
      <c r="H13" s="244" t="s">
        <v>45</v>
      </c>
      <c r="I13" s="279">
        <v>1</v>
      </c>
      <c r="J13" s="257">
        <v>0</v>
      </c>
      <c r="K13" s="258" t="s">
        <v>2665</v>
      </c>
    </row>
    <row r="14" spans="1:11" ht="50.1" customHeight="1" x14ac:dyDescent="0.3">
      <c r="B14" s="238">
        <v>7565</v>
      </c>
      <c r="C14" s="239" t="s">
        <v>71</v>
      </c>
      <c r="D14" s="239" t="s">
        <v>2663</v>
      </c>
      <c r="E14" s="240">
        <v>5</v>
      </c>
      <c r="F14" s="239" t="s">
        <v>2669</v>
      </c>
      <c r="G14" s="240" t="s">
        <v>1759</v>
      </c>
      <c r="H14" s="240" t="s">
        <v>45</v>
      </c>
      <c r="I14" s="264">
        <v>6</v>
      </c>
      <c r="J14" s="257">
        <v>1</v>
      </c>
      <c r="K14" s="258" t="s">
        <v>2665</v>
      </c>
    </row>
    <row r="15" spans="1:11" ht="96" customHeight="1" x14ac:dyDescent="0.3">
      <c r="B15" s="242">
        <v>7565</v>
      </c>
      <c r="C15" s="243" t="s">
        <v>71</v>
      </c>
      <c r="D15" s="243" t="s">
        <v>2663</v>
      </c>
      <c r="E15" s="244">
        <v>6</v>
      </c>
      <c r="F15" s="243" t="s">
        <v>2670</v>
      </c>
      <c r="G15" s="244" t="s">
        <v>1759</v>
      </c>
      <c r="H15" s="247" t="s">
        <v>30</v>
      </c>
      <c r="I15" s="265">
        <v>1</v>
      </c>
      <c r="J15" s="255">
        <v>1</v>
      </c>
      <c r="K15" s="258" t="s">
        <v>2665</v>
      </c>
    </row>
    <row r="16" spans="1:11" ht="50.1" customHeight="1" x14ac:dyDescent="0.3">
      <c r="B16" s="238">
        <v>7565</v>
      </c>
      <c r="C16" s="239" t="s">
        <v>71</v>
      </c>
      <c r="D16" s="239" t="s">
        <v>2663</v>
      </c>
      <c r="E16" s="240">
        <v>7</v>
      </c>
      <c r="F16" s="239" t="s">
        <v>2671</v>
      </c>
      <c r="G16" s="240" t="s">
        <v>1759</v>
      </c>
      <c r="H16" s="240" t="s">
        <v>30</v>
      </c>
      <c r="I16" s="266">
        <v>0.6</v>
      </c>
      <c r="J16" s="255">
        <v>0.6</v>
      </c>
      <c r="K16" s="259">
        <v>0.37</v>
      </c>
    </row>
    <row r="17" spans="2:11" ht="50.1" customHeight="1" x14ac:dyDescent="0.3">
      <c r="B17" s="242">
        <v>7565</v>
      </c>
      <c r="C17" s="243" t="s">
        <v>71</v>
      </c>
      <c r="D17" s="243" t="s">
        <v>2663</v>
      </c>
      <c r="E17" s="244">
        <v>8</v>
      </c>
      <c r="F17" s="243" t="s">
        <v>2672</v>
      </c>
      <c r="G17" s="244" t="s">
        <v>1759</v>
      </c>
      <c r="H17" s="244" t="s">
        <v>45</v>
      </c>
      <c r="I17" s="265">
        <v>1</v>
      </c>
      <c r="J17" s="255">
        <v>0.25</v>
      </c>
      <c r="K17" s="258" t="s">
        <v>2665</v>
      </c>
    </row>
    <row r="18" spans="2:11" ht="50.1" customHeight="1" x14ac:dyDescent="0.3">
      <c r="B18" s="238">
        <v>7565</v>
      </c>
      <c r="C18" s="239" t="s">
        <v>71</v>
      </c>
      <c r="D18" s="239" t="s">
        <v>2663</v>
      </c>
      <c r="E18" s="240">
        <v>9</v>
      </c>
      <c r="F18" s="239" t="s">
        <v>2673</v>
      </c>
      <c r="G18" s="240" t="s">
        <v>1759</v>
      </c>
      <c r="H18" s="240" t="s">
        <v>45</v>
      </c>
      <c r="I18" s="264">
        <v>10</v>
      </c>
      <c r="J18" s="257">
        <v>3</v>
      </c>
      <c r="K18" s="258" t="s">
        <v>2665</v>
      </c>
    </row>
    <row r="19" spans="2:11" ht="69.75" customHeight="1" x14ac:dyDescent="0.3">
      <c r="B19" s="242">
        <v>7565</v>
      </c>
      <c r="C19" s="243" t="s">
        <v>71</v>
      </c>
      <c r="D19" s="243" t="s">
        <v>2663</v>
      </c>
      <c r="E19" s="244">
        <v>11</v>
      </c>
      <c r="F19" s="243" t="s">
        <v>2674</v>
      </c>
      <c r="G19" s="244" t="s">
        <v>1759</v>
      </c>
      <c r="H19" s="244" t="s">
        <v>45</v>
      </c>
      <c r="I19" s="265">
        <v>1</v>
      </c>
      <c r="J19" s="255">
        <v>0.5</v>
      </c>
      <c r="K19" s="258" t="s">
        <v>2665</v>
      </c>
    </row>
    <row r="20" spans="2:11" ht="50.1" customHeight="1" x14ac:dyDescent="0.3">
      <c r="B20" s="238">
        <v>7565</v>
      </c>
      <c r="C20" s="239" t="s">
        <v>71</v>
      </c>
      <c r="D20" s="239" t="s">
        <v>2663</v>
      </c>
      <c r="E20" s="240">
        <v>12</v>
      </c>
      <c r="F20" s="239" t="s">
        <v>2675</v>
      </c>
      <c r="G20" s="240" t="s">
        <v>1759</v>
      </c>
      <c r="H20" s="240" t="s">
        <v>45</v>
      </c>
      <c r="I20" s="266">
        <v>1</v>
      </c>
      <c r="J20" s="255">
        <v>0.66</v>
      </c>
      <c r="K20" s="258" t="s">
        <v>2665</v>
      </c>
    </row>
    <row r="21" spans="2:11" ht="50.1" customHeight="1" x14ac:dyDescent="0.3">
      <c r="B21" s="242">
        <v>7730</v>
      </c>
      <c r="C21" s="243" t="s">
        <v>56</v>
      </c>
      <c r="D21" s="243" t="s">
        <v>2676</v>
      </c>
      <c r="E21" s="244">
        <v>1</v>
      </c>
      <c r="F21" s="243" t="s">
        <v>2677</v>
      </c>
      <c r="G21" s="244" t="s">
        <v>1580</v>
      </c>
      <c r="H21" s="244" t="s">
        <v>45</v>
      </c>
      <c r="I21" s="279">
        <v>1</v>
      </c>
      <c r="J21" s="257" t="s">
        <v>1388</v>
      </c>
      <c r="K21" s="254" t="s">
        <v>1312</v>
      </c>
    </row>
    <row r="22" spans="2:11" ht="50.1" customHeight="1" x14ac:dyDescent="0.3">
      <c r="B22" s="238">
        <v>7730</v>
      </c>
      <c r="C22" s="239" t="s">
        <v>56</v>
      </c>
      <c r="D22" s="239" t="s">
        <v>2676</v>
      </c>
      <c r="E22" s="240">
        <v>2</v>
      </c>
      <c r="F22" s="239" t="s">
        <v>2678</v>
      </c>
      <c r="G22" s="240" t="s">
        <v>1554</v>
      </c>
      <c r="H22" s="240" t="s">
        <v>45</v>
      </c>
      <c r="I22" s="264">
        <v>16</v>
      </c>
      <c r="J22" s="257">
        <v>4</v>
      </c>
      <c r="K22" s="254">
        <v>0</v>
      </c>
    </row>
    <row r="23" spans="2:11" ht="50.1" customHeight="1" x14ac:dyDescent="0.3">
      <c r="B23" s="242">
        <v>7730</v>
      </c>
      <c r="C23" s="243" t="s">
        <v>56</v>
      </c>
      <c r="D23" s="243" t="s">
        <v>2676</v>
      </c>
      <c r="E23" s="244">
        <v>3</v>
      </c>
      <c r="F23" s="243" t="s">
        <v>2679</v>
      </c>
      <c r="G23" s="244" t="s">
        <v>1580</v>
      </c>
      <c r="H23" s="244" t="s">
        <v>45</v>
      </c>
      <c r="I23" s="280">
        <v>65.150999999999996</v>
      </c>
      <c r="J23" s="257">
        <v>13111</v>
      </c>
      <c r="K23" s="254">
        <v>5.7160000000000002</v>
      </c>
    </row>
    <row r="24" spans="2:11" ht="50.1" customHeight="1" x14ac:dyDescent="0.3">
      <c r="B24" s="238">
        <v>7733</v>
      </c>
      <c r="C24" s="239" t="s">
        <v>70</v>
      </c>
      <c r="D24" s="239" t="s">
        <v>2680</v>
      </c>
      <c r="E24" s="240">
        <v>1</v>
      </c>
      <c r="F24" s="239" t="s">
        <v>2681</v>
      </c>
      <c r="G24" s="240" t="s">
        <v>1580</v>
      </c>
      <c r="H24" s="240" t="s">
        <v>60</v>
      </c>
      <c r="I24" s="268">
        <v>0.43</v>
      </c>
      <c r="J24" s="255">
        <v>0.25</v>
      </c>
      <c r="K24" s="258" t="s">
        <v>2682</v>
      </c>
    </row>
    <row r="25" spans="2:11" ht="50.1" customHeight="1" x14ac:dyDescent="0.3">
      <c r="B25" s="242">
        <v>7733</v>
      </c>
      <c r="C25" s="243" t="s">
        <v>70</v>
      </c>
      <c r="D25" s="243" t="s">
        <v>2680</v>
      </c>
      <c r="E25" s="244">
        <v>2</v>
      </c>
      <c r="F25" s="243" t="s">
        <v>2683</v>
      </c>
      <c r="G25" s="244" t="s">
        <v>1580</v>
      </c>
      <c r="H25" s="244" t="s">
        <v>30</v>
      </c>
      <c r="I25" s="281">
        <v>1</v>
      </c>
      <c r="J25" s="255">
        <v>1</v>
      </c>
      <c r="K25" s="254" t="s">
        <v>2684</v>
      </c>
    </row>
    <row r="26" spans="2:11" ht="50.1" customHeight="1" x14ac:dyDescent="0.3">
      <c r="B26" s="238">
        <v>7733</v>
      </c>
      <c r="C26" s="239" t="s">
        <v>70</v>
      </c>
      <c r="D26" s="239" t="s">
        <v>2680</v>
      </c>
      <c r="E26" s="240">
        <v>3</v>
      </c>
      <c r="F26" s="239" t="s">
        <v>2685</v>
      </c>
      <c r="G26" s="240" t="s">
        <v>1580</v>
      </c>
      <c r="H26" s="240" t="s">
        <v>30</v>
      </c>
      <c r="I26" s="281">
        <v>1</v>
      </c>
      <c r="J26" s="255">
        <v>1</v>
      </c>
      <c r="K26" s="254" t="s">
        <v>2686</v>
      </c>
    </row>
    <row r="27" spans="2:11" ht="50.1" customHeight="1" x14ac:dyDescent="0.3">
      <c r="B27" s="242">
        <v>7733</v>
      </c>
      <c r="C27" s="243" t="s">
        <v>70</v>
      </c>
      <c r="D27" s="243" t="s">
        <v>2680</v>
      </c>
      <c r="E27" s="244">
        <v>4</v>
      </c>
      <c r="F27" s="243" t="s">
        <v>2687</v>
      </c>
      <c r="G27" s="244" t="s">
        <v>1580</v>
      </c>
      <c r="H27" s="244" t="s">
        <v>30</v>
      </c>
      <c r="I27" s="281">
        <v>1</v>
      </c>
      <c r="J27" s="255">
        <v>1</v>
      </c>
      <c r="K27" s="254" t="s">
        <v>2688</v>
      </c>
    </row>
    <row r="28" spans="2:11" ht="50.1" customHeight="1" x14ac:dyDescent="0.3">
      <c r="B28" s="238">
        <v>7735</v>
      </c>
      <c r="C28" s="239" t="s">
        <v>83</v>
      </c>
      <c r="D28" s="239" t="s">
        <v>2689</v>
      </c>
      <c r="E28" s="240">
        <v>1</v>
      </c>
      <c r="F28" s="239" t="s">
        <v>2690</v>
      </c>
      <c r="G28" s="240" t="s">
        <v>1580</v>
      </c>
      <c r="H28" s="240" t="s">
        <v>45</v>
      </c>
      <c r="I28" s="264">
        <v>1</v>
      </c>
      <c r="J28" s="257" t="s">
        <v>1263</v>
      </c>
      <c r="K28" s="254" t="s">
        <v>2691</v>
      </c>
    </row>
    <row r="29" spans="2:11" ht="50.1" customHeight="1" x14ac:dyDescent="0.3">
      <c r="B29" s="242">
        <v>7735</v>
      </c>
      <c r="C29" s="243" t="s">
        <v>83</v>
      </c>
      <c r="D29" s="243" t="s">
        <v>2689</v>
      </c>
      <c r="E29" s="244">
        <v>2</v>
      </c>
      <c r="F29" s="243" t="s">
        <v>2692</v>
      </c>
      <c r="G29" s="244" t="s">
        <v>2693</v>
      </c>
      <c r="H29" s="244" t="s">
        <v>60</v>
      </c>
      <c r="I29" s="279">
        <v>100</v>
      </c>
      <c r="J29" s="257">
        <v>60</v>
      </c>
      <c r="K29" s="254">
        <v>35</v>
      </c>
    </row>
    <row r="30" spans="2:11" ht="50.1" customHeight="1" x14ac:dyDescent="0.3">
      <c r="B30" s="238">
        <v>7735</v>
      </c>
      <c r="C30" s="239" t="s">
        <v>83</v>
      </c>
      <c r="D30" s="239" t="s">
        <v>2689</v>
      </c>
      <c r="E30" s="240">
        <v>3</v>
      </c>
      <c r="F30" s="239" t="s">
        <v>2694</v>
      </c>
      <c r="G30" s="240" t="s">
        <v>1580</v>
      </c>
      <c r="H30" s="240" t="s">
        <v>45</v>
      </c>
      <c r="I30" s="264">
        <v>1</v>
      </c>
      <c r="J30" s="257" t="s">
        <v>1263</v>
      </c>
      <c r="K30" s="254" t="s">
        <v>2695</v>
      </c>
    </row>
    <row r="31" spans="2:11" ht="50.1" customHeight="1" x14ac:dyDescent="0.3">
      <c r="B31" s="242">
        <v>7735</v>
      </c>
      <c r="C31" s="243" t="s">
        <v>83</v>
      </c>
      <c r="D31" s="243" t="s">
        <v>2689</v>
      </c>
      <c r="E31" s="244">
        <v>4</v>
      </c>
      <c r="F31" s="277" t="s">
        <v>2696</v>
      </c>
      <c r="G31" s="244" t="s">
        <v>1580</v>
      </c>
      <c r="H31" s="244" t="s">
        <v>45</v>
      </c>
      <c r="I31" s="279">
        <v>280000</v>
      </c>
      <c r="J31" s="257">
        <v>68976</v>
      </c>
      <c r="K31" s="254">
        <v>17.393999999999998</v>
      </c>
    </row>
    <row r="32" spans="2:11" ht="70.5" customHeight="1" x14ac:dyDescent="0.3">
      <c r="B32" s="238">
        <v>7735</v>
      </c>
      <c r="C32" s="239" t="s">
        <v>83</v>
      </c>
      <c r="D32" s="239" t="s">
        <v>2689</v>
      </c>
      <c r="E32" s="240">
        <v>5</v>
      </c>
      <c r="F32" s="239" t="s">
        <v>2697</v>
      </c>
      <c r="G32" s="240" t="s">
        <v>1580</v>
      </c>
      <c r="H32" s="240" t="s">
        <v>30</v>
      </c>
      <c r="I32" s="264">
        <v>20</v>
      </c>
      <c r="J32" s="257">
        <v>20</v>
      </c>
      <c r="K32" s="254">
        <v>20</v>
      </c>
    </row>
    <row r="33" spans="2:11" ht="50.1" customHeight="1" x14ac:dyDescent="0.3">
      <c r="B33" s="242">
        <v>7740</v>
      </c>
      <c r="C33" s="243" t="s">
        <v>95</v>
      </c>
      <c r="D33" s="243" t="s">
        <v>2698</v>
      </c>
      <c r="E33" s="244">
        <v>1</v>
      </c>
      <c r="F33" s="243" t="s">
        <v>2699</v>
      </c>
      <c r="G33" s="244" t="s">
        <v>1580</v>
      </c>
      <c r="H33" s="244" t="s">
        <v>45</v>
      </c>
      <c r="I33" s="279">
        <v>1</v>
      </c>
      <c r="J33" s="257" t="s">
        <v>1328</v>
      </c>
      <c r="K33" s="254" t="s">
        <v>2700</v>
      </c>
    </row>
    <row r="34" spans="2:11" ht="50.1" customHeight="1" x14ac:dyDescent="0.3">
      <c r="B34" s="238">
        <v>7740</v>
      </c>
      <c r="C34" s="239" t="s">
        <v>95</v>
      </c>
      <c r="D34" s="239" t="s">
        <v>2698</v>
      </c>
      <c r="E34" s="240">
        <v>2</v>
      </c>
      <c r="F34" s="239" t="s">
        <v>2701</v>
      </c>
      <c r="G34" s="240" t="s">
        <v>1580</v>
      </c>
      <c r="H34" s="240" t="s">
        <v>45</v>
      </c>
      <c r="I34" s="264">
        <v>1</v>
      </c>
      <c r="J34" s="257" t="s">
        <v>1328</v>
      </c>
      <c r="K34" s="254" t="s">
        <v>2702</v>
      </c>
    </row>
    <row r="35" spans="2:11" ht="50.1" customHeight="1" x14ac:dyDescent="0.3">
      <c r="B35" s="242">
        <v>7740</v>
      </c>
      <c r="C35" s="243" t="s">
        <v>95</v>
      </c>
      <c r="D35" s="243" t="s">
        <v>2698</v>
      </c>
      <c r="E35" s="244">
        <v>3</v>
      </c>
      <c r="F35" s="245" t="s">
        <v>2703</v>
      </c>
      <c r="G35" s="244" t="s">
        <v>1580</v>
      </c>
      <c r="H35" s="244" t="s">
        <v>45</v>
      </c>
      <c r="I35" s="279">
        <v>19720</v>
      </c>
      <c r="J35" s="257">
        <v>13225</v>
      </c>
      <c r="K35" s="254">
        <v>4.0350000000000001</v>
      </c>
    </row>
    <row r="36" spans="2:11" ht="50.1" customHeight="1" x14ac:dyDescent="0.3">
      <c r="B36" s="238">
        <v>7740</v>
      </c>
      <c r="C36" s="239" t="s">
        <v>95</v>
      </c>
      <c r="D36" s="239" t="s">
        <v>2698</v>
      </c>
      <c r="E36" s="240">
        <v>4</v>
      </c>
      <c r="F36" s="239" t="s">
        <v>2704</v>
      </c>
      <c r="G36" s="240" t="s">
        <v>1580</v>
      </c>
      <c r="H36" s="240" t="s">
        <v>45</v>
      </c>
      <c r="I36" s="266">
        <v>1</v>
      </c>
      <c r="J36" s="257" t="s">
        <v>1402</v>
      </c>
      <c r="K36" s="254" t="s">
        <v>2705</v>
      </c>
    </row>
    <row r="37" spans="2:11" ht="50.1" customHeight="1" x14ac:dyDescent="0.3">
      <c r="B37" s="242">
        <v>7740</v>
      </c>
      <c r="C37" s="243" t="s">
        <v>95</v>
      </c>
      <c r="D37" s="243" t="s">
        <v>2698</v>
      </c>
      <c r="E37" s="244">
        <v>5</v>
      </c>
      <c r="F37" s="243" t="s">
        <v>2706</v>
      </c>
      <c r="G37" s="244" t="s">
        <v>1580</v>
      </c>
      <c r="H37" s="244" t="s">
        <v>30</v>
      </c>
      <c r="I37" s="282">
        <v>1</v>
      </c>
      <c r="J37" s="255">
        <v>1</v>
      </c>
      <c r="K37" s="256">
        <v>1</v>
      </c>
    </row>
    <row r="38" spans="2:11" ht="50.1" customHeight="1" x14ac:dyDescent="0.3">
      <c r="B38" s="238">
        <v>7741</v>
      </c>
      <c r="C38" s="239" t="s">
        <v>106</v>
      </c>
      <c r="D38" s="239" t="s">
        <v>2707</v>
      </c>
      <c r="E38" s="240">
        <v>1</v>
      </c>
      <c r="F38" s="239" t="s">
        <v>2708</v>
      </c>
      <c r="G38" s="240" t="s">
        <v>1580</v>
      </c>
      <c r="H38" s="240" t="s">
        <v>30</v>
      </c>
      <c r="I38" s="270">
        <v>1</v>
      </c>
      <c r="J38" s="255">
        <v>1</v>
      </c>
      <c r="K38" s="258" t="s">
        <v>2709</v>
      </c>
    </row>
    <row r="39" spans="2:11" ht="50.1" customHeight="1" x14ac:dyDescent="0.3">
      <c r="B39" s="242">
        <v>7741</v>
      </c>
      <c r="C39" s="243" t="s">
        <v>106</v>
      </c>
      <c r="D39" s="243" t="s">
        <v>2707</v>
      </c>
      <c r="E39" s="244">
        <v>2</v>
      </c>
      <c r="F39" s="243" t="s">
        <v>2710</v>
      </c>
      <c r="G39" s="244" t="s">
        <v>1580</v>
      </c>
      <c r="H39" s="244" t="s">
        <v>30</v>
      </c>
      <c r="I39" s="271">
        <v>1</v>
      </c>
      <c r="J39" s="255">
        <v>1</v>
      </c>
      <c r="K39" s="254" t="s">
        <v>2709</v>
      </c>
    </row>
    <row r="40" spans="2:11" ht="50.1" customHeight="1" x14ac:dyDescent="0.3">
      <c r="B40" s="238">
        <v>7741</v>
      </c>
      <c r="C40" s="239" t="s">
        <v>106</v>
      </c>
      <c r="D40" s="239" t="s">
        <v>2707</v>
      </c>
      <c r="E40" s="240">
        <v>3</v>
      </c>
      <c r="F40" s="239" t="s">
        <v>2711</v>
      </c>
      <c r="G40" s="240" t="s">
        <v>1580</v>
      </c>
      <c r="H40" s="240" t="s">
        <v>60</v>
      </c>
      <c r="I40" s="264">
        <v>1</v>
      </c>
      <c r="J40" s="257" t="s">
        <v>2712</v>
      </c>
      <c r="K40" s="254" t="s">
        <v>1361</v>
      </c>
    </row>
    <row r="41" spans="2:11" ht="50.1" customHeight="1" x14ac:dyDescent="0.3">
      <c r="B41" s="242">
        <v>7741</v>
      </c>
      <c r="C41" s="243" t="s">
        <v>106</v>
      </c>
      <c r="D41" s="243" t="s">
        <v>2707</v>
      </c>
      <c r="E41" s="244">
        <v>4</v>
      </c>
      <c r="F41" s="243" t="s">
        <v>2713</v>
      </c>
      <c r="G41" s="244" t="s">
        <v>1580</v>
      </c>
      <c r="H41" s="244" t="s">
        <v>60</v>
      </c>
      <c r="I41" s="279">
        <v>1</v>
      </c>
      <c r="J41" s="257" t="s">
        <v>1063</v>
      </c>
      <c r="K41" s="254" t="s">
        <v>2714</v>
      </c>
    </row>
    <row r="42" spans="2:11" ht="50.1" customHeight="1" x14ac:dyDescent="0.3">
      <c r="B42" s="238">
        <v>7741</v>
      </c>
      <c r="C42" s="239" t="s">
        <v>106</v>
      </c>
      <c r="D42" s="239" t="s">
        <v>2707</v>
      </c>
      <c r="E42" s="240">
        <v>5</v>
      </c>
      <c r="F42" s="239" t="s">
        <v>2715</v>
      </c>
      <c r="G42" s="240" t="s">
        <v>1580</v>
      </c>
      <c r="H42" s="240" t="s">
        <v>30</v>
      </c>
      <c r="I42" s="270">
        <v>1</v>
      </c>
      <c r="J42" s="255">
        <v>1</v>
      </c>
      <c r="K42" s="254" t="s">
        <v>2716</v>
      </c>
    </row>
    <row r="43" spans="2:11" ht="50.1" customHeight="1" x14ac:dyDescent="0.3">
      <c r="B43" s="242">
        <v>7741</v>
      </c>
      <c r="C43" s="243" t="s">
        <v>106</v>
      </c>
      <c r="D43" s="243" t="s">
        <v>2707</v>
      </c>
      <c r="E43" s="244">
        <v>6</v>
      </c>
      <c r="F43" s="243" t="s">
        <v>2717</v>
      </c>
      <c r="G43" s="244" t="s">
        <v>1554</v>
      </c>
      <c r="H43" s="244" t="s">
        <v>30</v>
      </c>
      <c r="I43" s="271">
        <v>1</v>
      </c>
      <c r="J43" s="255">
        <v>1</v>
      </c>
      <c r="K43" s="254" t="s">
        <v>2718</v>
      </c>
    </row>
    <row r="44" spans="2:11" ht="50.1" customHeight="1" x14ac:dyDescent="0.3">
      <c r="B44" s="238">
        <v>7741</v>
      </c>
      <c r="C44" s="239" t="s">
        <v>106</v>
      </c>
      <c r="D44" s="239" t="s">
        <v>2707</v>
      </c>
      <c r="E44" s="240">
        <v>7</v>
      </c>
      <c r="F44" s="239" t="s">
        <v>2719</v>
      </c>
      <c r="G44" s="240" t="s">
        <v>1580</v>
      </c>
      <c r="H44" s="240" t="s">
        <v>45</v>
      </c>
      <c r="I44" s="264">
        <v>9</v>
      </c>
      <c r="J44" s="257">
        <v>2</v>
      </c>
      <c r="K44" s="254">
        <v>1</v>
      </c>
    </row>
    <row r="45" spans="2:11" ht="50.1" customHeight="1" x14ac:dyDescent="0.3">
      <c r="B45" s="242">
        <v>7741</v>
      </c>
      <c r="C45" s="243" t="s">
        <v>106</v>
      </c>
      <c r="D45" s="243" t="s">
        <v>2707</v>
      </c>
      <c r="E45" s="244">
        <v>8</v>
      </c>
      <c r="F45" s="243" t="s">
        <v>2720</v>
      </c>
      <c r="G45" s="244" t="s">
        <v>1580</v>
      </c>
      <c r="H45" s="244" t="s">
        <v>30</v>
      </c>
      <c r="I45" s="271">
        <v>1</v>
      </c>
      <c r="J45" s="255">
        <v>1</v>
      </c>
      <c r="K45" s="254" t="s">
        <v>2721</v>
      </c>
    </row>
    <row r="46" spans="2:11" ht="50.1" customHeight="1" x14ac:dyDescent="0.3">
      <c r="B46" s="238">
        <v>7744</v>
      </c>
      <c r="C46" s="239" t="s">
        <v>337</v>
      </c>
      <c r="D46" s="239" t="s">
        <v>2722</v>
      </c>
      <c r="E46" s="240">
        <v>1</v>
      </c>
      <c r="F46" s="239" t="s">
        <v>2723</v>
      </c>
      <c r="G46" s="240" t="s">
        <v>1580</v>
      </c>
      <c r="H46" s="240" t="s">
        <v>60</v>
      </c>
      <c r="I46" s="264">
        <v>1</v>
      </c>
      <c r="J46" s="257" t="s">
        <v>1332</v>
      </c>
      <c r="K46" s="260" t="s">
        <v>2724</v>
      </c>
    </row>
    <row r="47" spans="2:11" ht="50.1" customHeight="1" x14ac:dyDescent="0.3">
      <c r="B47" s="242">
        <v>7744</v>
      </c>
      <c r="C47" s="243" t="s">
        <v>337</v>
      </c>
      <c r="D47" s="243" t="s">
        <v>2722</v>
      </c>
      <c r="E47" s="244">
        <v>2</v>
      </c>
      <c r="F47" s="243" t="s">
        <v>2725</v>
      </c>
      <c r="G47" s="244" t="s">
        <v>1580</v>
      </c>
      <c r="H47" s="244" t="s">
        <v>30</v>
      </c>
      <c r="I47" s="279">
        <v>71000</v>
      </c>
      <c r="J47" s="257">
        <v>71000</v>
      </c>
      <c r="K47" s="260">
        <v>26.401</v>
      </c>
    </row>
    <row r="48" spans="2:11" ht="50.1" customHeight="1" x14ac:dyDescent="0.3">
      <c r="B48" s="238">
        <v>7744</v>
      </c>
      <c r="C48" s="239" t="s">
        <v>337</v>
      </c>
      <c r="D48" s="239" t="s">
        <v>2722</v>
      </c>
      <c r="E48" s="240">
        <v>3</v>
      </c>
      <c r="F48" s="239" t="s">
        <v>2726</v>
      </c>
      <c r="G48" s="240" t="s">
        <v>1580</v>
      </c>
      <c r="H48" s="240" t="s">
        <v>60</v>
      </c>
      <c r="I48" s="264">
        <v>18500</v>
      </c>
      <c r="J48" s="257">
        <v>13700</v>
      </c>
      <c r="K48" s="260">
        <v>12.337</v>
      </c>
    </row>
    <row r="49" spans="2:11" ht="50.1" customHeight="1" x14ac:dyDescent="0.3">
      <c r="B49" s="242">
        <v>7744</v>
      </c>
      <c r="C49" s="243" t="s">
        <v>337</v>
      </c>
      <c r="D49" s="243" t="s">
        <v>2722</v>
      </c>
      <c r="E49" s="244">
        <v>4</v>
      </c>
      <c r="F49" s="243" t="s">
        <v>2727</v>
      </c>
      <c r="G49" s="244" t="s">
        <v>1580</v>
      </c>
      <c r="H49" s="244" t="s">
        <v>60</v>
      </c>
      <c r="I49" s="279">
        <v>1</v>
      </c>
      <c r="J49" s="257" t="s">
        <v>2728</v>
      </c>
      <c r="K49" s="260" t="s">
        <v>2729</v>
      </c>
    </row>
    <row r="50" spans="2:11" ht="50.1" customHeight="1" x14ac:dyDescent="0.3">
      <c r="B50" s="238">
        <v>7744</v>
      </c>
      <c r="C50" s="239" t="s">
        <v>337</v>
      </c>
      <c r="D50" s="239" t="s">
        <v>2722</v>
      </c>
      <c r="E50" s="240">
        <v>5</v>
      </c>
      <c r="F50" s="239" t="s">
        <v>2730</v>
      </c>
      <c r="G50" s="240" t="s">
        <v>1580</v>
      </c>
      <c r="H50" s="240" t="s">
        <v>60</v>
      </c>
      <c r="I50" s="264">
        <v>15000</v>
      </c>
      <c r="J50" s="257">
        <v>12300</v>
      </c>
      <c r="K50" s="260">
        <v>10.917999999999999</v>
      </c>
    </row>
    <row r="51" spans="2:11" ht="50.1" customHeight="1" x14ac:dyDescent="0.3">
      <c r="B51" s="242">
        <v>7744</v>
      </c>
      <c r="C51" s="243" t="s">
        <v>337</v>
      </c>
      <c r="D51" s="243" t="s">
        <v>2722</v>
      </c>
      <c r="E51" s="244">
        <v>6</v>
      </c>
      <c r="F51" s="243" t="s">
        <v>2731</v>
      </c>
      <c r="G51" s="244" t="s">
        <v>1580</v>
      </c>
      <c r="H51" s="244" t="s">
        <v>60</v>
      </c>
      <c r="I51" s="279">
        <v>8300</v>
      </c>
      <c r="J51" s="257">
        <v>4500</v>
      </c>
      <c r="K51" s="260">
        <v>3.2480000000000002</v>
      </c>
    </row>
    <row r="52" spans="2:11" ht="50.1" customHeight="1" x14ac:dyDescent="0.3">
      <c r="B52" s="238">
        <v>7745</v>
      </c>
      <c r="C52" s="239" t="s">
        <v>128</v>
      </c>
      <c r="D52" s="239" t="s">
        <v>2732</v>
      </c>
      <c r="E52" s="240">
        <v>1</v>
      </c>
      <c r="F52" s="239" t="s">
        <v>2733</v>
      </c>
      <c r="G52" s="239" t="s">
        <v>2734</v>
      </c>
      <c r="H52" s="240" t="s">
        <v>45</v>
      </c>
      <c r="I52" s="264">
        <v>4500</v>
      </c>
      <c r="J52" s="257">
        <v>1500</v>
      </c>
      <c r="K52" s="254">
        <v>22</v>
      </c>
    </row>
    <row r="53" spans="2:11" ht="50.1" customHeight="1" x14ac:dyDescent="0.3">
      <c r="B53" s="242">
        <v>7745</v>
      </c>
      <c r="C53" s="243" t="s">
        <v>128</v>
      </c>
      <c r="D53" s="243" t="s">
        <v>2732</v>
      </c>
      <c r="E53" s="244">
        <v>2</v>
      </c>
      <c r="F53" s="243" t="s">
        <v>2735</v>
      </c>
      <c r="G53" s="244" t="s">
        <v>1580</v>
      </c>
      <c r="H53" s="244" t="s">
        <v>30</v>
      </c>
      <c r="I53" s="265">
        <v>1</v>
      </c>
      <c r="J53" s="255">
        <v>1</v>
      </c>
      <c r="K53" s="254" t="s">
        <v>2736</v>
      </c>
    </row>
    <row r="54" spans="2:11" ht="50.1" customHeight="1" x14ac:dyDescent="0.3">
      <c r="B54" s="238">
        <v>7745</v>
      </c>
      <c r="C54" s="239" t="s">
        <v>128</v>
      </c>
      <c r="D54" s="239" t="s">
        <v>2732</v>
      </c>
      <c r="E54" s="240">
        <v>3</v>
      </c>
      <c r="F54" s="239" t="s">
        <v>2737</v>
      </c>
      <c r="G54" s="240" t="s">
        <v>1580</v>
      </c>
      <c r="H54" s="240" t="s">
        <v>60</v>
      </c>
      <c r="I54" s="264">
        <v>2</v>
      </c>
      <c r="J54" s="255">
        <v>0</v>
      </c>
      <c r="K54" s="254">
        <v>0</v>
      </c>
    </row>
    <row r="55" spans="2:11" ht="58.5" x14ac:dyDescent="0.3">
      <c r="B55" s="242">
        <v>7745</v>
      </c>
      <c r="C55" s="243" t="s">
        <v>128</v>
      </c>
      <c r="D55" s="243" t="s">
        <v>2732</v>
      </c>
      <c r="E55" s="244">
        <v>4</v>
      </c>
      <c r="F55" s="243" t="s">
        <v>2738</v>
      </c>
      <c r="G55" s="244" t="s">
        <v>1580</v>
      </c>
      <c r="H55" s="244" t="s">
        <v>30</v>
      </c>
      <c r="I55" s="271">
        <v>1</v>
      </c>
      <c r="J55" s="255">
        <v>1</v>
      </c>
      <c r="K55" s="254" t="s">
        <v>2739</v>
      </c>
    </row>
    <row r="56" spans="2:11" ht="50.1" customHeight="1" x14ac:dyDescent="0.3">
      <c r="B56" s="238">
        <v>7745</v>
      </c>
      <c r="C56" s="239" t="s">
        <v>128</v>
      </c>
      <c r="D56" s="239" t="s">
        <v>2732</v>
      </c>
      <c r="E56" s="240">
        <v>5</v>
      </c>
      <c r="F56" s="239" t="s">
        <v>2740</v>
      </c>
      <c r="G56" s="239" t="s">
        <v>2734</v>
      </c>
      <c r="H56" s="240" t="s">
        <v>30</v>
      </c>
      <c r="I56" s="270">
        <v>1</v>
      </c>
      <c r="J56" s="255">
        <v>1</v>
      </c>
      <c r="K56" s="254" t="s">
        <v>2741</v>
      </c>
    </row>
    <row r="57" spans="2:11" ht="89.25" customHeight="1" x14ac:dyDescent="0.3">
      <c r="B57" s="242">
        <v>7745</v>
      </c>
      <c r="C57" s="243" t="s">
        <v>128</v>
      </c>
      <c r="D57" s="243" t="s">
        <v>2732</v>
      </c>
      <c r="E57" s="244">
        <v>6</v>
      </c>
      <c r="F57" s="243" t="s">
        <v>2742</v>
      </c>
      <c r="G57" s="244" t="s">
        <v>1580</v>
      </c>
      <c r="H57" s="244" t="s">
        <v>30</v>
      </c>
      <c r="I57" s="271">
        <v>1</v>
      </c>
      <c r="J57" s="255">
        <v>1</v>
      </c>
      <c r="K57" s="254" t="s">
        <v>2743</v>
      </c>
    </row>
    <row r="58" spans="2:11" ht="50.1" customHeight="1" x14ac:dyDescent="0.3">
      <c r="B58" s="238">
        <v>7745</v>
      </c>
      <c r="C58" s="239" t="s">
        <v>128</v>
      </c>
      <c r="D58" s="239" t="s">
        <v>2732</v>
      </c>
      <c r="E58" s="240">
        <v>7</v>
      </c>
      <c r="F58" s="239" t="s">
        <v>2744</v>
      </c>
      <c r="G58" s="240" t="s">
        <v>1580</v>
      </c>
      <c r="H58" s="240" t="s">
        <v>45</v>
      </c>
      <c r="I58" s="264">
        <v>1200</v>
      </c>
      <c r="J58" s="257">
        <v>234</v>
      </c>
      <c r="K58" s="254">
        <v>65</v>
      </c>
    </row>
    <row r="59" spans="2:11" ht="50.1" customHeight="1" x14ac:dyDescent="0.3">
      <c r="B59" s="242">
        <v>7745</v>
      </c>
      <c r="C59" s="243" t="s">
        <v>128</v>
      </c>
      <c r="D59" s="243" t="s">
        <v>2732</v>
      </c>
      <c r="E59" s="244">
        <v>8</v>
      </c>
      <c r="F59" s="243" t="s">
        <v>2745</v>
      </c>
      <c r="G59" s="244" t="s">
        <v>1580</v>
      </c>
      <c r="H59" s="244" t="s">
        <v>45</v>
      </c>
      <c r="I59" s="279">
        <v>36000</v>
      </c>
      <c r="J59" s="257">
        <v>4569</v>
      </c>
      <c r="K59" s="254">
        <v>4.3360000000000003</v>
      </c>
    </row>
    <row r="60" spans="2:11" ht="50.1" customHeight="1" x14ac:dyDescent="0.3">
      <c r="B60" s="238">
        <v>7745</v>
      </c>
      <c r="C60" s="239" t="s">
        <v>128</v>
      </c>
      <c r="D60" s="239" t="s">
        <v>2732</v>
      </c>
      <c r="E60" s="240">
        <v>9</v>
      </c>
      <c r="F60" s="239" t="s">
        <v>2746</v>
      </c>
      <c r="G60" s="240" t="s">
        <v>1580</v>
      </c>
      <c r="H60" s="240" t="s">
        <v>60</v>
      </c>
      <c r="I60" s="264">
        <v>1</v>
      </c>
      <c r="J60" s="257" t="s">
        <v>1306</v>
      </c>
      <c r="K60" s="254" t="s">
        <v>1333</v>
      </c>
    </row>
    <row r="61" spans="2:11" ht="50.1" customHeight="1" x14ac:dyDescent="0.3">
      <c r="B61" s="242">
        <v>7745</v>
      </c>
      <c r="C61" s="243" t="s">
        <v>128</v>
      </c>
      <c r="D61" s="243" t="s">
        <v>2732</v>
      </c>
      <c r="E61" s="244">
        <v>10</v>
      </c>
      <c r="F61" s="243" t="s">
        <v>2747</v>
      </c>
      <c r="G61" s="244" t="s">
        <v>1580</v>
      </c>
      <c r="H61" s="244" t="s">
        <v>60</v>
      </c>
      <c r="I61" s="279">
        <v>1</v>
      </c>
      <c r="J61" s="257" t="s">
        <v>1306</v>
      </c>
      <c r="K61" s="254" t="s">
        <v>2748</v>
      </c>
    </row>
    <row r="62" spans="2:11" ht="50.1" customHeight="1" x14ac:dyDescent="0.3">
      <c r="B62" s="238">
        <v>7745</v>
      </c>
      <c r="C62" s="239" t="s">
        <v>128</v>
      </c>
      <c r="D62" s="239" t="s">
        <v>2732</v>
      </c>
      <c r="E62" s="240">
        <v>11</v>
      </c>
      <c r="F62" s="239" t="s">
        <v>2749</v>
      </c>
      <c r="G62" s="240" t="s">
        <v>1580</v>
      </c>
      <c r="H62" s="240" t="s">
        <v>30</v>
      </c>
      <c r="I62" s="264">
        <v>15000</v>
      </c>
      <c r="J62" s="257">
        <v>15000</v>
      </c>
      <c r="K62" s="254">
        <v>11.138</v>
      </c>
    </row>
    <row r="63" spans="2:11" ht="50.1" customHeight="1" x14ac:dyDescent="0.3">
      <c r="B63" s="242">
        <v>7748</v>
      </c>
      <c r="C63" s="243" t="s">
        <v>2750</v>
      </c>
      <c r="D63" s="243" t="s">
        <v>2751</v>
      </c>
      <c r="E63" s="244">
        <v>1</v>
      </c>
      <c r="F63" s="243" t="s">
        <v>2752</v>
      </c>
      <c r="G63" s="244" t="s">
        <v>1580</v>
      </c>
      <c r="H63" s="244" t="s">
        <v>30</v>
      </c>
      <c r="I63" s="282">
        <v>1</v>
      </c>
      <c r="J63" s="255">
        <v>1</v>
      </c>
      <c r="K63" s="259">
        <v>0.16</v>
      </c>
    </row>
    <row r="64" spans="2:11" ht="50.1" customHeight="1" x14ac:dyDescent="0.3">
      <c r="B64" s="238">
        <v>7748</v>
      </c>
      <c r="C64" s="239" t="s">
        <v>2750</v>
      </c>
      <c r="D64" s="239" t="s">
        <v>2751</v>
      </c>
      <c r="E64" s="240">
        <v>2</v>
      </c>
      <c r="F64" s="239" t="s">
        <v>2753</v>
      </c>
      <c r="G64" s="240" t="s">
        <v>1580</v>
      </c>
      <c r="H64" s="240" t="s">
        <v>60</v>
      </c>
      <c r="I64" s="266">
        <v>0.48</v>
      </c>
      <c r="J64" s="255">
        <v>0.47</v>
      </c>
      <c r="K64" s="254" t="s">
        <v>2754</v>
      </c>
    </row>
    <row r="65" spans="2:11" ht="50.1" customHeight="1" x14ac:dyDescent="0.3">
      <c r="B65" s="242">
        <v>7748</v>
      </c>
      <c r="C65" s="243" t="s">
        <v>2750</v>
      </c>
      <c r="D65" s="243" t="s">
        <v>2751</v>
      </c>
      <c r="E65" s="244">
        <v>3</v>
      </c>
      <c r="F65" s="243" t="s">
        <v>2755</v>
      </c>
      <c r="G65" s="244" t="s">
        <v>1580</v>
      </c>
      <c r="H65" s="244" t="s">
        <v>60</v>
      </c>
      <c r="I65" s="282">
        <v>1</v>
      </c>
      <c r="J65" s="255">
        <v>0.65</v>
      </c>
      <c r="K65" s="254" t="s">
        <v>2756</v>
      </c>
    </row>
    <row r="66" spans="2:11" ht="50.1" customHeight="1" x14ac:dyDescent="0.3">
      <c r="B66" s="238">
        <v>7748</v>
      </c>
      <c r="C66" s="239" t="s">
        <v>2750</v>
      </c>
      <c r="D66" s="239" t="s">
        <v>2751</v>
      </c>
      <c r="E66" s="240">
        <v>4</v>
      </c>
      <c r="F66" s="239" t="s">
        <v>2757</v>
      </c>
      <c r="G66" s="240" t="s">
        <v>1580</v>
      </c>
      <c r="H66" s="240" t="s">
        <v>30</v>
      </c>
      <c r="I66" s="270">
        <v>1</v>
      </c>
      <c r="J66" s="255">
        <v>1</v>
      </c>
      <c r="K66" s="256">
        <v>0.24</v>
      </c>
    </row>
    <row r="67" spans="2:11" ht="50.1" customHeight="1" x14ac:dyDescent="0.3">
      <c r="B67" s="242">
        <v>7748</v>
      </c>
      <c r="C67" s="243" t="s">
        <v>2750</v>
      </c>
      <c r="D67" s="243" t="s">
        <v>2751</v>
      </c>
      <c r="E67" s="244">
        <v>5</v>
      </c>
      <c r="F67" s="243" t="s">
        <v>2758</v>
      </c>
      <c r="G67" s="244" t="s">
        <v>1580</v>
      </c>
      <c r="H67" s="244" t="s">
        <v>60</v>
      </c>
      <c r="I67" s="279">
        <v>1</v>
      </c>
      <c r="J67" s="257" t="s">
        <v>2712</v>
      </c>
      <c r="K67" s="254" t="s">
        <v>2728</v>
      </c>
    </row>
    <row r="68" spans="2:11" ht="50.1" customHeight="1" x14ac:dyDescent="0.3">
      <c r="B68" s="238">
        <v>7748</v>
      </c>
      <c r="C68" s="239" t="s">
        <v>2750</v>
      </c>
      <c r="D68" s="239" t="s">
        <v>2751</v>
      </c>
      <c r="E68" s="240">
        <v>6</v>
      </c>
      <c r="F68" s="239" t="s">
        <v>2759</v>
      </c>
      <c r="G68" s="240" t="s">
        <v>1580</v>
      </c>
      <c r="H68" s="240" t="s">
        <v>60</v>
      </c>
      <c r="I68" s="270">
        <v>1</v>
      </c>
      <c r="J68" s="255">
        <v>0.7</v>
      </c>
      <c r="K68" s="254" t="s">
        <v>2760</v>
      </c>
    </row>
    <row r="69" spans="2:11" ht="50.1" customHeight="1" x14ac:dyDescent="0.3">
      <c r="B69" s="242">
        <v>7748</v>
      </c>
      <c r="C69" s="243" t="s">
        <v>2750</v>
      </c>
      <c r="D69" s="243" t="s">
        <v>2751</v>
      </c>
      <c r="E69" s="244">
        <v>7</v>
      </c>
      <c r="F69" s="243" t="s">
        <v>2761</v>
      </c>
      <c r="G69" s="244" t="s">
        <v>1580</v>
      </c>
      <c r="H69" s="244" t="s">
        <v>60</v>
      </c>
      <c r="I69" s="282">
        <v>1</v>
      </c>
      <c r="J69" s="255">
        <v>0.7</v>
      </c>
      <c r="K69" s="254" t="s">
        <v>2762</v>
      </c>
    </row>
    <row r="70" spans="2:11" ht="50.1" customHeight="1" x14ac:dyDescent="0.3">
      <c r="B70" s="238">
        <v>7749</v>
      </c>
      <c r="C70" s="239" t="s">
        <v>148</v>
      </c>
      <c r="D70" s="239" t="s">
        <v>2763</v>
      </c>
      <c r="E70" s="240">
        <v>1</v>
      </c>
      <c r="F70" s="239" t="s">
        <v>2764</v>
      </c>
      <c r="G70" s="240" t="s">
        <v>1580</v>
      </c>
      <c r="H70" s="240" t="s">
        <v>45</v>
      </c>
      <c r="I70" s="264">
        <v>1</v>
      </c>
      <c r="J70" s="257" t="s">
        <v>2728</v>
      </c>
      <c r="K70" s="254" t="s">
        <v>2765</v>
      </c>
    </row>
    <row r="71" spans="2:11" ht="50.1" customHeight="1" x14ac:dyDescent="0.3">
      <c r="B71" s="242">
        <v>7749</v>
      </c>
      <c r="C71" s="243" t="s">
        <v>148</v>
      </c>
      <c r="D71" s="243" t="s">
        <v>2763</v>
      </c>
      <c r="E71" s="244">
        <v>2</v>
      </c>
      <c r="F71" s="243" t="s">
        <v>2766</v>
      </c>
      <c r="G71" s="244" t="s">
        <v>1580</v>
      </c>
      <c r="H71" s="244" t="s">
        <v>45</v>
      </c>
      <c r="I71" s="279">
        <v>412</v>
      </c>
      <c r="J71" s="257">
        <v>150</v>
      </c>
      <c r="K71" s="254">
        <v>19</v>
      </c>
    </row>
    <row r="72" spans="2:11" ht="50.1" customHeight="1" x14ac:dyDescent="0.3">
      <c r="B72" s="238">
        <v>7749</v>
      </c>
      <c r="C72" s="239" t="s">
        <v>148</v>
      </c>
      <c r="D72" s="239" t="s">
        <v>2763</v>
      </c>
      <c r="E72" s="240">
        <v>3</v>
      </c>
      <c r="F72" s="241" t="s">
        <v>2767</v>
      </c>
      <c r="G72" s="240" t="s">
        <v>1580</v>
      </c>
      <c r="H72" s="240" t="s">
        <v>45</v>
      </c>
      <c r="I72" s="272">
        <v>151.41800000000001</v>
      </c>
      <c r="J72" s="257">
        <v>43310</v>
      </c>
      <c r="K72" s="254">
        <v>19.815000000000001</v>
      </c>
    </row>
    <row r="73" spans="2:11" ht="50.1" customHeight="1" x14ac:dyDescent="0.3">
      <c r="B73" s="242">
        <v>7749</v>
      </c>
      <c r="C73" s="243" t="s">
        <v>148</v>
      </c>
      <c r="D73" s="243" t="s">
        <v>2763</v>
      </c>
      <c r="E73" s="244">
        <v>4</v>
      </c>
      <c r="F73" s="243" t="s">
        <v>2768</v>
      </c>
      <c r="G73" s="244" t="s">
        <v>2693</v>
      </c>
      <c r="H73" s="244" t="s">
        <v>45</v>
      </c>
      <c r="I73" s="283">
        <v>20</v>
      </c>
      <c r="J73" s="257">
        <v>6</v>
      </c>
      <c r="K73" s="254" t="s">
        <v>2665</v>
      </c>
    </row>
    <row r="74" spans="2:11" ht="50.1" customHeight="1" x14ac:dyDescent="0.3">
      <c r="B74" s="238">
        <v>7752</v>
      </c>
      <c r="C74" s="239" t="s">
        <v>158</v>
      </c>
      <c r="D74" s="239" t="s">
        <v>2769</v>
      </c>
      <c r="E74" s="240">
        <v>1</v>
      </c>
      <c r="F74" s="239" t="s">
        <v>2770</v>
      </c>
      <c r="G74" s="240" t="s">
        <v>1554</v>
      </c>
      <c r="H74" s="240" t="s">
        <v>30</v>
      </c>
      <c r="I74" s="270">
        <v>1</v>
      </c>
      <c r="J74" s="255">
        <v>1</v>
      </c>
      <c r="K74" s="258" t="s">
        <v>2743</v>
      </c>
    </row>
    <row r="75" spans="2:11" ht="50.1" customHeight="1" x14ac:dyDescent="0.3">
      <c r="B75" s="242">
        <v>7752</v>
      </c>
      <c r="C75" s="243" t="s">
        <v>158</v>
      </c>
      <c r="D75" s="243" t="s">
        <v>2769</v>
      </c>
      <c r="E75" s="244">
        <v>2</v>
      </c>
      <c r="F75" s="243" t="s">
        <v>2771</v>
      </c>
      <c r="G75" s="244" t="s">
        <v>1580</v>
      </c>
      <c r="H75" s="244" t="s">
        <v>60</v>
      </c>
      <c r="I75" s="284">
        <v>1</v>
      </c>
      <c r="J75" s="257" t="s">
        <v>1062</v>
      </c>
      <c r="K75" s="254" t="s">
        <v>1358</v>
      </c>
    </row>
    <row r="76" spans="2:11" ht="50.1" customHeight="1" x14ac:dyDescent="0.3">
      <c r="B76" s="238">
        <v>7752</v>
      </c>
      <c r="C76" s="239" t="s">
        <v>158</v>
      </c>
      <c r="D76" s="239" t="s">
        <v>2769</v>
      </c>
      <c r="E76" s="240">
        <v>3</v>
      </c>
      <c r="F76" s="239" t="s">
        <v>2772</v>
      </c>
      <c r="G76" s="240" t="s">
        <v>1580</v>
      </c>
      <c r="H76" s="240" t="s">
        <v>60</v>
      </c>
      <c r="I76" s="272">
        <v>1</v>
      </c>
      <c r="J76" s="257" t="s">
        <v>1062</v>
      </c>
      <c r="K76" s="254" t="s">
        <v>2773</v>
      </c>
    </row>
    <row r="77" spans="2:11" ht="50.1" customHeight="1" x14ac:dyDescent="0.3">
      <c r="B77" s="242">
        <v>7753</v>
      </c>
      <c r="C77" s="243" t="s">
        <v>371</v>
      </c>
      <c r="D77" s="243" t="s">
        <v>2774</v>
      </c>
      <c r="E77" s="244">
        <v>1</v>
      </c>
      <c r="F77" s="243" t="s">
        <v>2775</v>
      </c>
      <c r="G77" s="244" t="s">
        <v>1580</v>
      </c>
      <c r="H77" s="244" t="s">
        <v>45</v>
      </c>
      <c r="I77" s="283">
        <v>70000</v>
      </c>
      <c r="J77" s="257">
        <v>19255</v>
      </c>
      <c r="K77" s="254">
        <v>3.5529999999999999</v>
      </c>
    </row>
    <row r="78" spans="2:11" ht="50.1" customHeight="1" x14ac:dyDescent="0.3">
      <c r="B78" s="238">
        <v>7753</v>
      </c>
      <c r="C78" s="239" t="s">
        <v>371</v>
      </c>
      <c r="D78" s="239" t="s">
        <v>2774</v>
      </c>
      <c r="E78" s="240">
        <v>2</v>
      </c>
      <c r="F78" s="239" t="s">
        <v>2776</v>
      </c>
      <c r="G78" s="240" t="s">
        <v>1580</v>
      </c>
      <c r="H78" s="240" t="s">
        <v>45</v>
      </c>
      <c r="I78" s="272">
        <v>10000</v>
      </c>
      <c r="J78" s="257">
        <v>2441</v>
      </c>
      <c r="K78" s="254">
        <v>659</v>
      </c>
    </row>
    <row r="79" spans="2:11" ht="50.1" customHeight="1" x14ac:dyDescent="0.3">
      <c r="B79" s="242">
        <v>7753</v>
      </c>
      <c r="C79" s="243" t="s">
        <v>371</v>
      </c>
      <c r="D79" s="243" t="s">
        <v>2774</v>
      </c>
      <c r="E79" s="244">
        <v>3</v>
      </c>
      <c r="F79" s="243" t="s">
        <v>2777</v>
      </c>
      <c r="G79" s="244" t="s">
        <v>1554</v>
      </c>
      <c r="H79" s="244" t="s">
        <v>30</v>
      </c>
      <c r="I79" s="274">
        <v>1</v>
      </c>
      <c r="J79" s="257" t="s">
        <v>2778</v>
      </c>
      <c r="K79" s="254" t="s">
        <v>2779</v>
      </c>
    </row>
    <row r="80" spans="2:11" ht="50.1" customHeight="1" x14ac:dyDescent="0.3">
      <c r="B80" s="238">
        <v>7753</v>
      </c>
      <c r="C80" s="239" t="s">
        <v>371</v>
      </c>
      <c r="D80" s="239" t="s">
        <v>2774</v>
      </c>
      <c r="E80" s="240">
        <v>4</v>
      </c>
      <c r="F80" s="239" t="s">
        <v>2780</v>
      </c>
      <c r="G80" s="240" t="s">
        <v>1554</v>
      </c>
      <c r="H80" s="240" t="s">
        <v>1157</v>
      </c>
      <c r="I80" s="272">
        <v>1</v>
      </c>
      <c r="J80" s="257" t="s">
        <v>2781</v>
      </c>
      <c r="K80" s="254" t="s">
        <v>2782</v>
      </c>
    </row>
    <row r="81" spans="2:11" ht="50.1" customHeight="1" x14ac:dyDescent="0.3">
      <c r="B81" s="242">
        <v>7756</v>
      </c>
      <c r="C81" s="243" t="s">
        <v>178</v>
      </c>
      <c r="D81" s="243" t="s">
        <v>2783</v>
      </c>
      <c r="E81" s="244">
        <v>1</v>
      </c>
      <c r="F81" s="243" t="s">
        <v>2784</v>
      </c>
      <c r="G81" s="244" t="s">
        <v>1580</v>
      </c>
      <c r="H81" s="244" t="s">
        <v>45</v>
      </c>
      <c r="I81" s="279">
        <v>1</v>
      </c>
      <c r="J81" s="257" t="s">
        <v>1328</v>
      </c>
      <c r="K81" s="258" t="s">
        <v>1329</v>
      </c>
    </row>
    <row r="82" spans="2:11" ht="44.25" x14ac:dyDescent="0.3">
      <c r="B82" s="238">
        <v>7756</v>
      </c>
      <c r="C82" s="239" t="s">
        <v>178</v>
      </c>
      <c r="D82" s="239" t="s">
        <v>2783</v>
      </c>
      <c r="E82" s="240">
        <v>2</v>
      </c>
      <c r="F82" s="239" t="s">
        <v>2785</v>
      </c>
      <c r="G82" s="240" t="s">
        <v>1580</v>
      </c>
      <c r="H82" s="240" t="s">
        <v>45</v>
      </c>
      <c r="I82" s="264">
        <v>7.5439999999999996</v>
      </c>
      <c r="J82" s="257">
        <v>1787</v>
      </c>
      <c r="K82" s="254">
        <v>0</v>
      </c>
    </row>
    <row r="83" spans="2:11" ht="50.1" customHeight="1" x14ac:dyDescent="0.3">
      <c r="B83" s="242">
        <v>7756</v>
      </c>
      <c r="C83" s="243" t="s">
        <v>178</v>
      </c>
      <c r="D83" s="243" t="s">
        <v>2783</v>
      </c>
      <c r="E83" s="244">
        <v>3</v>
      </c>
      <c r="F83" s="243" t="s">
        <v>2786</v>
      </c>
      <c r="G83" s="244" t="s">
        <v>1580</v>
      </c>
      <c r="H83" s="244" t="s">
        <v>30</v>
      </c>
      <c r="I83" s="279">
        <v>1</v>
      </c>
      <c r="J83" s="257">
        <v>1</v>
      </c>
      <c r="K83" s="254" t="s">
        <v>2787</v>
      </c>
    </row>
    <row r="84" spans="2:11" ht="50.1" customHeight="1" x14ac:dyDescent="0.3">
      <c r="B84" s="238">
        <v>7756</v>
      </c>
      <c r="C84" s="239" t="s">
        <v>178</v>
      </c>
      <c r="D84" s="239" t="s">
        <v>2783</v>
      </c>
      <c r="E84" s="240">
        <v>4</v>
      </c>
      <c r="F84" s="239" t="s">
        <v>2788</v>
      </c>
      <c r="G84" s="240" t="s">
        <v>1580</v>
      </c>
      <c r="H84" s="240" t="s">
        <v>45</v>
      </c>
      <c r="I84" s="264">
        <v>2</v>
      </c>
      <c r="J84" s="257" t="s">
        <v>1306</v>
      </c>
      <c r="K84" s="254" t="s">
        <v>2789</v>
      </c>
    </row>
    <row r="85" spans="2:11" ht="50.1" customHeight="1" x14ac:dyDescent="0.3">
      <c r="B85" s="242">
        <v>7756</v>
      </c>
      <c r="C85" s="243" t="s">
        <v>178</v>
      </c>
      <c r="D85" s="243" t="s">
        <v>2783</v>
      </c>
      <c r="E85" s="244">
        <v>5</v>
      </c>
      <c r="F85" s="243" t="s">
        <v>2790</v>
      </c>
      <c r="G85" s="244" t="s">
        <v>1580</v>
      </c>
      <c r="H85" s="244" t="s">
        <v>45</v>
      </c>
      <c r="I85" s="279">
        <v>16000</v>
      </c>
      <c r="J85" s="257">
        <v>4251</v>
      </c>
      <c r="K85" s="254">
        <v>1.38</v>
      </c>
    </row>
    <row r="86" spans="2:11" ht="44.25" x14ac:dyDescent="0.3">
      <c r="B86" s="238">
        <v>7757</v>
      </c>
      <c r="C86" s="239" t="s">
        <v>188</v>
      </c>
      <c r="D86" s="239" t="s">
        <v>2791</v>
      </c>
      <c r="E86" s="240">
        <v>1</v>
      </c>
      <c r="F86" s="239" t="s">
        <v>2792</v>
      </c>
      <c r="G86" s="240" t="s">
        <v>1580</v>
      </c>
      <c r="H86" s="240" t="s">
        <v>60</v>
      </c>
      <c r="I86" s="264">
        <v>1</v>
      </c>
      <c r="J86" s="257" t="s">
        <v>1306</v>
      </c>
      <c r="K86" s="254" t="s">
        <v>1307</v>
      </c>
    </row>
    <row r="87" spans="2:11" ht="50.1" customHeight="1" x14ac:dyDescent="0.3">
      <c r="B87" s="242">
        <v>7757</v>
      </c>
      <c r="C87" s="243" t="s">
        <v>188</v>
      </c>
      <c r="D87" s="243" t="s">
        <v>2791</v>
      </c>
      <c r="E87" s="244">
        <v>2</v>
      </c>
      <c r="F87" s="243" t="s">
        <v>2793</v>
      </c>
      <c r="G87" s="244" t="s">
        <v>1580</v>
      </c>
      <c r="H87" s="244" t="s">
        <v>60</v>
      </c>
      <c r="I87" s="279">
        <v>1</v>
      </c>
      <c r="J87" s="257" t="s">
        <v>1306</v>
      </c>
      <c r="K87" s="254" t="s">
        <v>1358</v>
      </c>
    </row>
    <row r="88" spans="2:11" ht="50.1" customHeight="1" x14ac:dyDescent="0.3">
      <c r="B88" s="238">
        <v>7757</v>
      </c>
      <c r="C88" s="239" t="s">
        <v>188</v>
      </c>
      <c r="D88" s="239" t="s">
        <v>2791</v>
      </c>
      <c r="E88" s="240">
        <v>3</v>
      </c>
      <c r="F88" s="239" t="s">
        <v>2794</v>
      </c>
      <c r="G88" s="240" t="s">
        <v>1580</v>
      </c>
      <c r="H88" s="240" t="s">
        <v>30</v>
      </c>
      <c r="I88" s="264">
        <v>17000</v>
      </c>
      <c r="J88" s="257">
        <v>17000</v>
      </c>
      <c r="K88" s="254">
        <v>6.3860000000000001</v>
      </c>
    </row>
    <row r="89" spans="2:11" ht="50.1" customHeight="1" x14ac:dyDescent="0.3">
      <c r="B89" s="242">
        <v>7757</v>
      </c>
      <c r="C89" s="243" t="s">
        <v>188</v>
      </c>
      <c r="D89" s="243" t="s">
        <v>2791</v>
      </c>
      <c r="E89" s="244">
        <v>4</v>
      </c>
      <c r="F89" s="243" t="s">
        <v>2795</v>
      </c>
      <c r="G89" s="244" t="s">
        <v>1580</v>
      </c>
      <c r="H89" s="244" t="s">
        <v>30</v>
      </c>
      <c r="I89" s="279">
        <v>9.7949999999999999</v>
      </c>
      <c r="J89" s="257">
        <v>9795</v>
      </c>
      <c r="K89" s="254">
        <v>5.9820000000000002</v>
      </c>
    </row>
    <row r="90" spans="2:11" ht="50.1" customHeight="1" x14ac:dyDescent="0.3">
      <c r="B90" s="238">
        <v>7757</v>
      </c>
      <c r="C90" s="239" t="s">
        <v>188</v>
      </c>
      <c r="D90" s="239" t="s">
        <v>2791</v>
      </c>
      <c r="E90" s="240">
        <v>5</v>
      </c>
      <c r="F90" s="239" t="s">
        <v>2796</v>
      </c>
      <c r="G90" s="240" t="s">
        <v>1580</v>
      </c>
      <c r="H90" s="240" t="s">
        <v>60</v>
      </c>
      <c r="I90" s="264">
        <v>1</v>
      </c>
      <c r="J90" s="257" t="s">
        <v>1306</v>
      </c>
      <c r="K90" s="254" t="s">
        <v>2797</v>
      </c>
    </row>
    <row r="91" spans="2:11" ht="58.5" customHeight="1" x14ac:dyDescent="0.3">
      <c r="B91" s="242">
        <v>7768</v>
      </c>
      <c r="C91" s="243" t="s">
        <v>196</v>
      </c>
      <c r="D91" s="243" t="s">
        <v>2798</v>
      </c>
      <c r="E91" s="244">
        <v>1</v>
      </c>
      <c r="F91" s="243" t="s">
        <v>2799</v>
      </c>
      <c r="G91" s="244" t="s">
        <v>1580</v>
      </c>
      <c r="H91" s="244" t="s">
        <v>30</v>
      </c>
      <c r="I91" s="285">
        <v>1</v>
      </c>
      <c r="J91" s="255">
        <v>1</v>
      </c>
      <c r="K91" s="254" t="s">
        <v>2743</v>
      </c>
    </row>
    <row r="92" spans="2:11" ht="50.1" customHeight="1" x14ac:dyDescent="0.3">
      <c r="B92" s="238">
        <v>7768</v>
      </c>
      <c r="C92" s="239" t="s">
        <v>196</v>
      </c>
      <c r="D92" s="239" t="s">
        <v>2798</v>
      </c>
      <c r="E92" s="240">
        <v>2</v>
      </c>
      <c r="F92" s="239" t="s">
        <v>2800</v>
      </c>
      <c r="G92" s="240" t="s">
        <v>1580</v>
      </c>
      <c r="H92" s="240" t="s">
        <v>45</v>
      </c>
      <c r="I92" s="264">
        <v>27.024999999999999</v>
      </c>
      <c r="J92" s="257">
        <v>7644</v>
      </c>
      <c r="K92" s="254">
        <v>101</v>
      </c>
    </row>
    <row r="93" spans="2:11" ht="50.1" customHeight="1" x14ac:dyDescent="0.3">
      <c r="B93" s="242">
        <v>7768</v>
      </c>
      <c r="C93" s="243" t="s">
        <v>196</v>
      </c>
      <c r="D93" s="243" t="s">
        <v>2798</v>
      </c>
      <c r="E93" s="244">
        <v>3</v>
      </c>
      <c r="F93" s="243" t="s">
        <v>2801</v>
      </c>
      <c r="G93" s="244" t="s">
        <v>1580</v>
      </c>
      <c r="H93" s="244" t="s">
        <v>45</v>
      </c>
      <c r="I93" s="279">
        <v>15000</v>
      </c>
      <c r="J93" s="257">
        <v>5000</v>
      </c>
      <c r="K93" s="254">
        <v>1.024</v>
      </c>
    </row>
    <row r="94" spans="2:11" ht="50.1" customHeight="1" x14ac:dyDescent="0.3">
      <c r="B94" s="238">
        <v>7768</v>
      </c>
      <c r="C94" s="239" t="s">
        <v>196</v>
      </c>
      <c r="D94" s="239" t="s">
        <v>2798</v>
      </c>
      <c r="E94" s="240">
        <v>4</v>
      </c>
      <c r="F94" s="239" t="s">
        <v>2802</v>
      </c>
      <c r="G94" s="240" t="s">
        <v>1580</v>
      </c>
      <c r="H94" s="240" t="s">
        <v>45</v>
      </c>
      <c r="I94" s="264">
        <v>4300</v>
      </c>
      <c r="J94" s="257">
        <v>1536</v>
      </c>
      <c r="K94" s="254">
        <v>17</v>
      </c>
    </row>
    <row r="95" spans="2:11" ht="72.75" x14ac:dyDescent="0.3">
      <c r="B95" s="242">
        <v>7770</v>
      </c>
      <c r="C95" s="243" t="s">
        <v>204</v>
      </c>
      <c r="D95" s="243" t="s">
        <v>2803</v>
      </c>
      <c r="E95" s="244">
        <v>1</v>
      </c>
      <c r="F95" s="243" t="s">
        <v>2804</v>
      </c>
      <c r="G95" s="244" t="s">
        <v>2805</v>
      </c>
      <c r="H95" s="244" t="s">
        <v>60</v>
      </c>
      <c r="I95" s="280">
        <v>92500</v>
      </c>
      <c r="J95" s="257">
        <v>89838</v>
      </c>
      <c r="K95" s="260">
        <v>89.837999999999994</v>
      </c>
    </row>
    <row r="96" spans="2:11" ht="72.75" x14ac:dyDescent="0.3">
      <c r="B96" s="238">
        <v>7770</v>
      </c>
      <c r="C96" s="239" t="s">
        <v>204</v>
      </c>
      <c r="D96" s="239" t="s">
        <v>2803</v>
      </c>
      <c r="E96" s="240">
        <v>2</v>
      </c>
      <c r="F96" s="239" t="s">
        <v>2806</v>
      </c>
      <c r="G96" s="240" t="s">
        <v>2734</v>
      </c>
      <c r="H96" s="240" t="s">
        <v>60</v>
      </c>
      <c r="I96" s="275">
        <v>38300</v>
      </c>
      <c r="J96" s="257">
        <v>30600</v>
      </c>
      <c r="K96" s="254">
        <v>25.091999999999999</v>
      </c>
    </row>
    <row r="97" spans="2:11" ht="72.75" x14ac:dyDescent="0.3">
      <c r="B97" s="242">
        <v>7770</v>
      </c>
      <c r="C97" s="243" t="s">
        <v>204</v>
      </c>
      <c r="D97" s="243" t="s">
        <v>2803</v>
      </c>
      <c r="E97" s="244">
        <v>3</v>
      </c>
      <c r="F97" s="243" t="s">
        <v>2807</v>
      </c>
      <c r="G97" s="244" t="s">
        <v>2805</v>
      </c>
      <c r="H97" s="244" t="s">
        <v>60</v>
      </c>
      <c r="I97" s="279">
        <v>940</v>
      </c>
      <c r="J97" s="257">
        <v>1320</v>
      </c>
      <c r="K97" s="254">
        <v>948</v>
      </c>
    </row>
    <row r="98" spans="2:11" ht="72.75" x14ac:dyDescent="0.3">
      <c r="B98" s="238">
        <v>7770</v>
      </c>
      <c r="C98" s="239" t="s">
        <v>204</v>
      </c>
      <c r="D98" s="239" t="s">
        <v>2803</v>
      </c>
      <c r="E98" s="240">
        <v>4</v>
      </c>
      <c r="F98" s="239" t="s">
        <v>2808</v>
      </c>
      <c r="G98" s="240" t="s">
        <v>2734</v>
      </c>
      <c r="H98" s="240" t="s">
        <v>60</v>
      </c>
      <c r="I98" s="275">
        <v>2800</v>
      </c>
      <c r="J98" s="257">
        <v>2604</v>
      </c>
      <c r="K98" s="254">
        <v>2.5369999999999999</v>
      </c>
    </row>
    <row r="99" spans="2:11" ht="72.75" x14ac:dyDescent="0.3">
      <c r="B99" s="242">
        <v>7770</v>
      </c>
      <c r="C99" s="243" t="s">
        <v>204</v>
      </c>
      <c r="D99" s="243" t="s">
        <v>2803</v>
      </c>
      <c r="E99" s="244">
        <v>5</v>
      </c>
      <c r="F99" s="243" t="s">
        <v>2809</v>
      </c>
      <c r="G99" s="244" t="s">
        <v>2805</v>
      </c>
      <c r="H99" s="244" t="s">
        <v>60</v>
      </c>
      <c r="I99" s="279">
        <v>20</v>
      </c>
      <c r="J99" s="257">
        <v>20</v>
      </c>
      <c r="K99" s="254">
        <v>10</v>
      </c>
    </row>
    <row r="100" spans="2:11" ht="86.25" customHeight="1" x14ac:dyDescent="0.3">
      <c r="B100" s="238">
        <v>7770</v>
      </c>
      <c r="C100" s="239" t="s">
        <v>204</v>
      </c>
      <c r="D100" s="239" t="s">
        <v>2803</v>
      </c>
      <c r="E100" s="240">
        <v>6</v>
      </c>
      <c r="F100" s="239" t="s">
        <v>2810</v>
      </c>
      <c r="G100" s="240" t="s">
        <v>2734</v>
      </c>
      <c r="H100" s="240" t="s">
        <v>30</v>
      </c>
      <c r="I100" s="270">
        <v>1</v>
      </c>
      <c r="J100" s="255">
        <v>1</v>
      </c>
      <c r="K100" s="256">
        <v>1</v>
      </c>
    </row>
    <row r="101" spans="2:11" ht="87.75" customHeight="1" x14ac:dyDescent="0.3">
      <c r="B101" s="242">
        <v>7770</v>
      </c>
      <c r="C101" s="243" t="s">
        <v>204</v>
      </c>
      <c r="D101" s="243" t="s">
        <v>2803</v>
      </c>
      <c r="E101" s="244">
        <v>7</v>
      </c>
      <c r="F101" s="243" t="s">
        <v>2811</v>
      </c>
      <c r="G101" s="244" t="s">
        <v>1759</v>
      </c>
      <c r="H101" s="244" t="s">
        <v>45</v>
      </c>
      <c r="I101" s="279">
        <v>3</v>
      </c>
      <c r="J101" s="257">
        <v>1</v>
      </c>
      <c r="K101" s="254">
        <v>0</v>
      </c>
    </row>
    <row r="102" spans="2:11" ht="89.25" customHeight="1" x14ac:dyDescent="0.3">
      <c r="B102" s="238">
        <v>7771</v>
      </c>
      <c r="C102" s="239" t="s">
        <v>213</v>
      </c>
      <c r="D102" s="239" t="s">
        <v>2812</v>
      </c>
      <c r="E102" s="240">
        <v>1</v>
      </c>
      <c r="F102" s="239" t="s">
        <v>2813</v>
      </c>
      <c r="G102" s="240" t="s">
        <v>1580</v>
      </c>
      <c r="H102" s="240" t="s">
        <v>45</v>
      </c>
      <c r="I102" s="272">
        <v>10000</v>
      </c>
      <c r="J102" s="257">
        <v>5457</v>
      </c>
      <c r="K102" s="261">
        <v>816</v>
      </c>
    </row>
    <row r="103" spans="2:11" ht="75" customHeight="1" x14ac:dyDescent="0.3">
      <c r="B103" s="242">
        <v>7771</v>
      </c>
      <c r="C103" s="243" t="s">
        <v>213</v>
      </c>
      <c r="D103" s="243" t="s">
        <v>2812</v>
      </c>
      <c r="E103" s="244">
        <v>2</v>
      </c>
      <c r="F103" s="243" t="s">
        <v>2814</v>
      </c>
      <c r="G103" s="244" t="s">
        <v>1580</v>
      </c>
      <c r="H103" s="244" t="s">
        <v>60</v>
      </c>
      <c r="I103" s="284">
        <v>4.2750000000000004</v>
      </c>
      <c r="J103" s="257">
        <v>3953</v>
      </c>
      <c r="K103" s="254">
        <v>3.7120000000000002</v>
      </c>
    </row>
    <row r="104" spans="2:11" ht="99" customHeight="1" x14ac:dyDescent="0.3">
      <c r="B104" s="238">
        <v>7771</v>
      </c>
      <c r="C104" s="239" t="s">
        <v>213</v>
      </c>
      <c r="D104" s="239" t="s">
        <v>2812</v>
      </c>
      <c r="E104" s="240">
        <v>3</v>
      </c>
      <c r="F104" s="239" t="s">
        <v>2815</v>
      </c>
      <c r="G104" s="240" t="s">
        <v>1580</v>
      </c>
      <c r="H104" s="240" t="s">
        <v>45</v>
      </c>
      <c r="I104" s="272">
        <v>2.5609999999999999</v>
      </c>
      <c r="J104" s="257">
        <v>692</v>
      </c>
      <c r="K104" s="254">
        <v>86</v>
      </c>
    </row>
    <row r="105" spans="2:11" ht="90" customHeight="1" x14ac:dyDescent="0.3">
      <c r="B105" s="242">
        <v>7771</v>
      </c>
      <c r="C105" s="243" t="s">
        <v>213</v>
      </c>
      <c r="D105" s="243" t="s">
        <v>2812</v>
      </c>
      <c r="E105" s="244">
        <v>4</v>
      </c>
      <c r="F105" s="243" t="s">
        <v>2816</v>
      </c>
      <c r="G105" s="244" t="s">
        <v>1580</v>
      </c>
      <c r="H105" s="244" t="s">
        <v>45</v>
      </c>
      <c r="I105" s="284">
        <v>1</v>
      </c>
      <c r="J105" s="257" t="s">
        <v>2817</v>
      </c>
      <c r="K105" s="254" t="s">
        <v>2818</v>
      </c>
    </row>
    <row r="106" spans="2:11" ht="81" customHeight="1" x14ac:dyDescent="0.3">
      <c r="B106" s="250">
        <v>7771</v>
      </c>
      <c r="C106" s="251" t="s">
        <v>213</v>
      </c>
      <c r="D106" s="251" t="s">
        <v>2812</v>
      </c>
      <c r="E106" s="252">
        <v>5</v>
      </c>
      <c r="F106" s="251" t="s">
        <v>2819</v>
      </c>
      <c r="G106" s="252" t="s">
        <v>1580</v>
      </c>
      <c r="H106" s="252" t="s">
        <v>45</v>
      </c>
      <c r="I106" s="276">
        <v>3200</v>
      </c>
      <c r="J106" s="262">
        <v>785</v>
      </c>
      <c r="K106" s="263">
        <v>154</v>
      </c>
    </row>
    <row r="108" spans="2:11" x14ac:dyDescent="0.3">
      <c r="H108" s="75"/>
    </row>
    <row r="109" spans="2:11" x14ac:dyDescent="0.3">
      <c r="H109" s="76"/>
    </row>
    <row r="110" spans="2:11" x14ac:dyDescent="0.3">
      <c r="H110" s="75"/>
    </row>
    <row r="111" spans="2:11" x14ac:dyDescent="0.3">
      <c r="I111" s="77"/>
    </row>
    <row r="120" spans="8:8" x14ac:dyDescent="0.3">
      <c r="H120" s="78"/>
    </row>
  </sheetData>
  <mergeCells count="2">
    <mergeCell ref="B2:B5"/>
    <mergeCell ref="C2:J5"/>
  </mergeCells>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3CA99-09EE-4158-A767-0BB32859B7C9}">
  <dimension ref="A1:WYT101"/>
  <sheetViews>
    <sheetView showGridLines="0" zoomScale="70" zoomScaleNormal="70" zoomScaleSheetLayoutView="98" workbookViewId="0">
      <selection activeCell="D2" sqref="D2:BY5"/>
    </sheetView>
  </sheetViews>
  <sheetFormatPr baseColWidth="10" defaultColWidth="0" defaultRowHeight="0" customHeight="1" zeroHeight="1" x14ac:dyDescent="0.25"/>
  <cols>
    <col min="1" max="1" width="1.85546875" style="43" customWidth="1"/>
    <col min="2" max="2" width="18.42578125" style="41" customWidth="1"/>
    <col min="3" max="3" width="16.7109375" style="41" customWidth="1"/>
    <col min="4" max="4" width="34.5703125" style="41" bestFit="1" customWidth="1"/>
    <col min="5" max="5" width="15.28515625" style="41" customWidth="1"/>
    <col min="6" max="6" width="14.28515625" style="40" customWidth="1"/>
    <col min="7" max="7" width="22" style="40" customWidth="1"/>
    <col min="8" max="8" width="27.85546875" style="41" customWidth="1"/>
    <col min="9" max="9" width="25.140625" style="41" customWidth="1"/>
    <col min="10" max="10" width="13.140625" style="41" customWidth="1"/>
    <col min="11" max="11" width="29.7109375" style="41" customWidth="1"/>
    <col min="12" max="12" width="22.85546875" style="40" customWidth="1"/>
    <col min="13" max="13" width="80.5703125" style="40" customWidth="1"/>
    <col min="14" max="14" width="13" style="40" customWidth="1"/>
    <col min="15" max="15" width="24.5703125" style="40" customWidth="1"/>
    <col min="16" max="16" width="11.5703125" style="40" customWidth="1"/>
    <col min="17" max="17" width="12.28515625" style="40" customWidth="1"/>
    <col min="18" max="18" width="9.28515625" style="40" customWidth="1"/>
    <col min="19" max="19" width="11.5703125" style="41" bestFit="1" customWidth="1"/>
    <col min="20" max="20" width="8.42578125" style="40" bestFit="1" customWidth="1"/>
    <col min="21" max="22" width="13.28515625" style="40" bestFit="1" customWidth="1"/>
    <col min="23" max="23" width="8.5703125" style="40" bestFit="1" customWidth="1"/>
    <col min="24" max="24" width="117.7109375" style="40" customWidth="1"/>
    <col min="25" max="25" width="48.7109375" style="42" customWidth="1"/>
    <col min="26" max="27" width="13.28515625" style="40" bestFit="1" customWidth="1"/>
    <col min="28" max="28" width="8.5703125" style="40" bestFit="1" customWidth="1"/>
    <col min="29" max="29" width="147" style="40" customWidth="1"/>
    <col min="30" max="30" width="44" style="40" customWidth="1"/>
    <col min="31" max="32" width="13.28515625" style="40" bestFit="1" customWidth="1"/>
    <col min="33" max="33" width="12.5703125" style="40" customWidth="1"/>
    <col min="34" max="34" width="122.85546875" style="40" customWidth="1"/>
    <col min="35" max="35" width="64.28515625" style="40" customWidth="1"/>
    <col min="36" max="39" width="12" style="40" customWidth="1"/>
    <col min="40" max="40" width="15.42578125" style="42" customWidth="1"/>
    <col min="41" max="44" width="12" style="40" customWidth="1"/>
    <col min="45" max="45" width="17.140625" style="40" customWidth="1"/>
    <col min="46" max="49" width="11.7109375" style="40" customWidth="1"/>
    <col min="50" max="50" width="16.5703125" style="40" customWidth="1"/>
    <col min="51" max="54" width="11.7109375" style="40" customWidth="1"/>
    <col min="55" max="55" width="15.7109375" style="40" customWidth="1"/>
    <col min="56" max="59" width="11.7109375" style="40" customWidth="1"/>
    <col min="60" max="60" width="17.42578125" style="40" customWidth="1"/>
    <col min="61" max="64" width="11.7109375" style="40" customWidth="1"/>
    <col min="65" max="65" width="17.85546875" style="40" customWidth="1"/>
    <col min="66" max="69" width="11.7109375" style="40" customWidth="1"/>
    <col min="70" max="70" width="18.140625" style="40" customWidth="1"/>
    <col min="71" max="74" width="11.7109375" style="40" customWidth="1"/>
    <col min="75" max="75" width="19.5703125" style="40" customWidth="1"/>
    <col min="76" max="79" width="11.7109375" style="40" customWidth="1"/>
    <col min="80" max="80" width="18.85546875" style="40" customWidth="1"/>
    <col min="81" max="81" width="13.28515625" style="40" customWidth="1"/>
    <col min="82" max="82" width="4.42578125" style="40" customWidth="1"/>
    <col min="83" max="88" width="18.140625" style="40" customWidth="1"/>
    <col min="89" max="89" width="72.42578125" style="40" customWidth="1"/>
    <col min="90" max="90" width="3.28515625" style="40" customWidth="1"/>
    <col min="91" max="139" width="0" style="43" hidden="1" customWidth="1"/>
    <col min="140" max="256" width="11.42578125" style="43" hidden="1"/>
    <col min="257" max="257" width="1.85546875" style="43" customWidth="1"/>
    <col min="258" max="258" width="18.42578125" style="43" customWidth="1"/>
    <col min="259" max="259" width="16.7109375" style="43" customWidth="1"/>
    <col min="260" max="260" width="34.5703125" style="43" bestFit="1" customWidth="1"/>
    <col min="261" max="261" width="15.28515625" style="43" customWidth="1"/>
    <col min="262" max="262" width="14.28515625" style="43" customWidth="1"/>
    <col min="263" max="263" width="22" style="43" customWidth="1"/>
    <col min="264" max="264" width="27.85546875" style="43" customWidth="1"/>
    <col min="265" max="265" width="25.140625" style="43" customWidth="1"/>
    <col min="266" max="266" width="13.140625" style="43" customWidth="1"/>
    <col min="267" max="267" width="29.7109375" style="43" customWidth="1"/>
    <col min="268" max="268" width="22.85546875" style="43" customWidth="1"/>
    <col min="269" max="269" width="80.5703125" style="43" customWidth="1"/>
    <col min="270" max="270" width="13" style="43" customWidth="1"/>
    <col min="271" max="271" width="24.5703125" style="43" customWidth="1"/>
    <col min="272" max="272" width="11.5703125" style="43" customWidth="1"/>
    <col min="273" max="273" width="12.28515625" style="43" customWidth="1"/>
    <col min="274" max="274" width="9.28515625" style="43" customWidth="1"/>
    <col min="275" max="275" width="11.5703125" style="43" bestFit="1" customWidth="1"/>
    <col min="276" max="276" width="8.42578125" style="43" bestFit="1" customWidth="1"/>
    <col min="277" max="278" width="13.28515625" style="43" bestFit="1" customWidth="1"/>
    <col min="279" max="279" width="8.5703125" style="43" bestFit="1" customWidth="1"/>
    <col min="280" max="280" width="117.7109375" style="43" customWidth="1"/>
    <col min="281" max="281" width="48.7109375" style="43" customWidth="1"/>
    <col min="282" max="283" width="13.28515625" style="43" bestFit="1" customWidth="1"/>
    <col min="284" max="284" width="8.5703125" style="43" bestFit="1" customWidth="1"/>
    <col min="285" max="285" width="147" style="43" customWidth="1"/>
    <col min="286" max="286" width="44" style="43" customWidth="1"/>
    <col min="287" max="288" width="13.28515625" style="43" bestFit="1" customWidth="1"/>
    <col min="289" max="289" width="12.5703125" style="43" customWidth="1"/>
    <col min="290" max="290" width="122.85546875" style="43" customWidth="1"/>
    <col min="291" max="291" width="64.28515625" style="43" customWidth="1"/>
    <col min="292" max="295" width="12" style="43" customWidth="1"/>
    <col min="296" max="296" width="15.42578125" style="43" customWidth="1"/>
    <col min="297" max="300" width="12" style="43" customWidth="1"/>
    <col min="301" max="301" width="17.140625" style="43" customWidth="1"/>
    <col min="302" max="305" width="11.7109375" style="43" customWidth="1"/>
    <col min="306" max="306" width="16.5703125" style="43" customWidth="1"/>
    <col min="307" max="310" width="11.7109375" style="43" customWidth="1"/>
    <col min="311" max="311" width="15.7109375" style="43" customWidth="1"/>
    <col min="312" max="315" width="11.7109375" style="43" customWidth="1"/>
    <col min="316" max="316" width="17.42578125" style="43" customWidth="1"/>
    <col min="317" max="320" width="11.7109375" style="43" customWidth="1"/>
    <col min="321" max="321" width="17.85546875" style="43" customWidth="1"/>
    <col min="322" max="325" width="11.7109375" style="43" customWidth="1"/>
    <col min="326" max="326" width="18.140625" style="43" customWidth="1"/>
    <col min="327" max="330" width="11.7109375" style="43" customWidth="1"/>
    <col min="331" max="331" width="19.5703125" style="43" customWidth="1"/>
    <col min="332" max="335" width="11.7109375" style="43" customWidth="1"/>
    <col min="336" max="336" width="18.85546875" style="43" customWidth="1"/>
    <col min="337" max="337" width="13.28515625" style="43" customWidth="1"/>
    <col min="338" max="338" width="4.42578125" style="43" customWidth="1"/>
    <col min="339" max="344" width="18.140625" style="43" customWidth="1"/>
    <col min="345" max="345" width="72.42578125" style="43" customWidth="1"/>
    <col min="346" max="346" width="3.28515625" style="43" customWidth="1"/>
    <col min="347" max="512" width="11.42578125" style="43" hidden="1"/>
    <col min="513" max="513" width="1.85546875" style="43" customWidth="1"/>
    <col min="514" max="514" width="18.42578125" style="43" customWidth="1"/>
    <col min="515" max="515" width="16.7109375" style="43" customWidth="1"/>
    <col min="516" max="516" width="34.5703125" style="43" bestFit="1" customWidth="1"/>
    <col min="517" max="517" width="15.28515625" style="43" customWidth="1"/>
    <col min="518" max="518" width="14.28515625" style="43" customWidth="1"/>
    <col min="519" max="519" width="22" style="43" customWidth="1"/>
    <col min="520" max="520" width="27.85546875" style="43" customWidth="1"/>
    <col min="521" max="521" width="25.140625" style="43" customWidth="1"/>
    <col min="522" max="522" width="13.140625" style="43" customWidth="1"/>
    <col min="523" max="523" width="29.7109375" style="43" customWidth="1"/>
    <col min="524" max="524" width="22.85546875" style="43" customWidth="1"/>
    <col min="525" max="525" width="80.5703125" style="43" customWidth="1"/>
    <col min="526" max="526" width="13" style="43" customWidth="1"/>
    <col min="527" max="527" width="24.5703125" style="43" customWidth="1"/>
    <col min="528" max="528" width="11.5703125" style="43" customWidth="1"/>
    <col min="529" max="529" width="12.28515625" style="43" customWidth="1"/>
    <col min="530" max="530" width="9.28515625" style="43" customWidth="1"/>
    <col min="531" max="531" width="11.5703125" style="43" bestFit="1" customWidth="1"/>
    <col min="532" max="532" width="8.42578125" style="43" bestFit="1" customWidth="1"/>
    <col min="533" max="534" width="13.28515625" style="43" bestFit="1" customWidth="1"/>
    <col min="535" max="535" width="8.5703125" style="43" bestFit="1" customWidth="1"/>
    <col min="536" max="536" width="117.7109375" style="43" customWidth="1"/>
    <col min="537" max="537" width="48.7109375" style="43" customWidth="1"/>
    <col min="538" max="539" width="13.28515625" style="43" bestFit="1" customWidth="1"/>
    <col min="540" max="540" width="8.5703125" style="43" bestFit="1" customWidth="1"/>
    <col min="541" max="541" width="147" style="43" customWidth="1"/>
    <col min="542" max="542" width="44" style="43" customWidth="1"/>
    <col min="543" max="544" width="13.28515625" style="43" bestFit="1" customWidth="1"/>
    <col min="545" max="545" width="12.5703125" style="43" customWidth="1"/>
    <col min="546" max="546" width="122.85546875" style="43" customWidth="1"/>
    <col min="547" max="547" width="64.28515625" style="43" customWidth="1"/>
    <col min="548" max="551" width="12" style="43" customWidth="1"/>
    <col min="552" max="552" width="15.42578125" style="43" customWidth="1"/>
    <col min="553" max="556" width="12" style="43" customWidth="1"/>
    <col min="557" max="557" width="17.140625" style="43" customWidth="1"/>
    <col min="558" max="561" width="11.7109375" style="43" customWidth="1"/>
    <col min="562" max="562" width="16.5703125" style="43" customWidth="1"/>
    <col min="563" max="566" width="11.7109375" style="43" customWidth="1"/>
    <col min="567" max="567" width="15.7109375" style="43" customWidth="1"/>
    <col min="568" max="571" width="11.7109375" style="43" customWidth="1"/>
    <col min="572" max="572" width="17.42578125" style="43" customWidth="1"/>
    <col min="573" max="576" width="11.7109375" style="43" customWidth="1"/>
    <col min="577" max="577" width="17.85546875" style="43" customWidth="1"/>
    <col min="578" max="581" width="11.7109375" style="43" customWidth="1"/>
    <col min="582" max="582" width="18.140625" style="43" customWidth="1"/>
    <col min="583" max="586" width="11.7109375" style="43" customWidth="1"/>
    <col min="587" max="587" width="19.5703125" style="43" customWidth="1"/>
    <col min="588" max="591" width="11.7109375" style="43" customWidth="1"/>
    <col min="592" max="592" width="18.85546875" style="43" customWidth="1"/>
    <col min="593" max="593" width="13.28515625" style="43" customWidth="1"/>
    <col min="594" max="594" width="4.42578125" style="43" customWidth="1"/>
    <col min="595" max="600" width="18.140625" style="43" customWidth="1"/>
    <col min="601" max="601" width="72.42578125" style="43" customWidth="1"/>
    <col min="602" max="602" width="3.28515625" style="43" customWidth="1"/>
    <col min="603" max="768" width="11.42578125" style="43" hidden="1"/>
    <col min="769" max="769" width="1.85546875" style="43" customWidth="1"/>
    <col min="770" max="770" width="18.42578125" style="43" customWidth="1"/>
    <col min="771" max="771" width="16.7109375" style="43" customWidth="1"/>
    <col min="772" max="772" width="34.5703125" style="43" bestFit="1" customWidth="1"/>
    <col min="773" max="773" width="15.28515625" style="43" customWidth="1"/>
    <col min="774" max="774" width="14.28515625" style="43" customWidth="1"/>
    <col min="775" max="775" width="22" style="43" customWidth="1"/>
    <col min="776" max="776" width="27.85546875" style="43" customWidth="1"/>
    <col min="777" max="777" width="25.140625" style="43" customWidth="1"/>
    <col min="778" max="778" width="13.140625" style="43" customWidth="1"/>
    <col min="779" max="779" width="29.7109375" style="43" customWidth="1"/>
    <col min="780" max="780" width="22.85546875" style="43" customWidth="1"/>
    <col min="781" max="781" width="80.5703125" style="43" customWidth="1"/>
    <col min="782" max="782" width="13" style="43" customWidth="1"/>
    <col min="783" max="783" width="24.5703125" style="43" customWidth="1"/>
    <col min="784" max="784" width="11.5703125" style="43" customWidth="1"/>
    <col min="785" max="785" width="12.28515625" style="43" customWidth="1"/>
    <col min="786" max="786" width="9.28515625" style="43" customWidth="1"/>
    <col min="787" max="787" width="11.5703125" style="43" bestFit="1" customWidth="1"/>
    <col min="788" max="788" width="8.42578125" style="43" bestFit="1" customWidth="1"/>
    <col min="789" max="790" width="13.28515625" style="43" bestFit="1" customWidth="1"/>
    <col min="791" max="791" width="8.5703125" style="43" bestFit="1" customWidth="1"/>
    <col min="792" max="792" width="117.7109375" style="43" customWidth="1"/>
    <col min="793" max="793" width="48.7109375" style="43" customWidth="1"/>
    <col min="794" max="795" width="13.28515625" style="43" bestFit="1" customWidth="1"/>
    <col min="796" max="796" width="8.5703125" style="43" bestFit="1" customWidth="1"/>
    <col min="797" max="797" width="147" style="43" customWidth="1"/>
    <col min="798" max="798" width="44" style="43" customWidth="1"/>
    <col min="799" max="800" width="13.28515625" style="43" bestFit="1" customWidth="1"/>
    <col min="801" max="801" width="12.5703125" style="43" customWidth="1"/>
    <col min="802" max="802" width="122.85546875" style="43" customWidth="1"/>
    <col min="803" max="803" width="64.28515625" style="43" customWidth="1"/>
    <col min="804" max="807" width="12" style="43" customWidth="1"/>
    <col min="808" max="808" width="15.42578125" style="43" customWidth="1"/>
    <col min="809" max="812" width="12" style="43" customWidth="1"/>
    <col min="813" max="813" width="17.140625" style="43" customWidth="1"/>
    <col min="814" max="817" width="11.7109375" style="43" customWidth="1"/>
    <col min="818" max="818" width="16.5703125" style="43" customWidth="1"/>
    <col min="819" max="822" width="11.7109375" style="43" customWidth="1"/>
    <col min="823" max="823" width="15.7109375" style="43" customWidth="1"/>
    <col min="824" max="827" width="11.7109375" style="43" customWidth="1"/>
    <col min="828" max="828" width="17.42578125" style="43" customWidth="1"/>
    <col min="829" max="832" width="11.7109375" style="43" customWidth="1"/>
    <col min="833" max="833" width="17.85546875" style="43" customWidth="1"/>
    <col min="834" max="837" width="11.7109375" style="43" customWidth="1"/>
    <col min="838" max="838" width="18.140625" style="43" customWidth="1"/>
    <col min="839" max="842" width="11.7109375" style="43" customWidth="1"/>
    <col min="843" max="843" width="19.5703125" style="43" customWidth="1"/>
    <col min="844" max="847" width="11.7109375" style="43" customWidth="1"/>
    <col min="848" max="848" width="18.85546875" style="43" customWidth="1"/>
    <col min="849" max="849" width="13.28515625" style="43" customWidth="1"/>
    <col min="850" max="850" width="4.42578125" style="43" customWidth="1"/>
    <col min="851" max="856" width="18.140625" style="43" customWidth="1"/>
    <col min="857" max="857" width="72.42578125" style="43" customWidth="1"/>
    <col min="858" max="858" width="3.28515625" style="43" customWidth="1"/>
    <col min="859" max="1024" width="11.42578125" style="43" hidden="1"/>
    <col min="1025" max="1025" width="1.85546875" style="43" customWidth="1"/>
    <col min="1026" max="1026" width="18.42578125" style="43" customWidth="1"/>
    <col min="1027" max="1027" width="16.7109375" style="43" customWidth="1"/>
    <col min="1028" max="1028" width="34.5703125" style="43" bestFit="1" customWidth="1"/>
    <col min="1029" max="1029" width="15.28515625" style="43" customWidth="1"/>
    <col min="1030" max="1030" width="14.28515625" style="43" customWidth="1"/>
    <col min="1031" max="1031" width="22" style="43" customWidth="1"/>
    <col min="1032" max="1032" width="27.85546875" style="43" customWidth="1"/>
    <col min="1033" max="1033" width="25.140625" style="43" customWidth="1"/>
    <col min="1034" max="1034" width="13.140625" style="43" customWidth="1"/>
    <col min="1035" max="1035" width="29.7109375" style="43" customWidth="1"/>
    <col min="1036" max="1036" width="22.85546875" style="43" customWidth="1"/>
    <col min="1037" max="1037" width="80.5703125" style="43" customWidth="1"/>
    <col min="1038" max="1038" width="13" style="43" customWidth="1"/>
    <col min="1039" max="1039" width="24.5703125" style="43" customWidth="1"/>
    <col min="1040" max="1040" width="11.5703125" style="43" customWidth="1"/>
    <col min="1041" max="1041" width="12.28515625" style="43" customWidth="1"/>
    <col min="1042" max="1042" width="9.28515625" style="43" customWidth="1"/>
    <col min="1043" max="1043" width="11.5703125" style="43" bestFit="1" customWidth="1"/>
    <col min="1044" max="1044" width="8.42578125" style="43" bestFit="1" customWidth="1"/>
    <col min="1045" max="1046" width="13.28515625" style="43" bestFit="1" customWidth="1"/>
    <col min="1047" max="1047" width="8.5703125" style="43" bestFit="1" customWidth="1"/>
    <col min="1048" max="1048" width="117.7109375" style="43" customWidth="1"/>
    <col min="1049" max="1049" width="48.7109375" style="43" customWidth="1"/>
    <col min="1050" max="1051" width="13.28515625" style="43" bestFit="1" customWidth="1"/>
    <col min="1052" max="1052" width="8.5703125" style="43" bestFit="1" customWidth="1"/>
    <col min="1053" max="1053" width="147" style="43" customWidth="1"/>
    <col min="1054" max="1054" width="44" style="43" customWidth="1"/>
    <col min="1055" max="1056" width="13.28515625" style="43" bestFit="1" customWidth="1"/>
    <col min="1057" max="1057" width="12.5703125" style="43" customWidth="1"/>
    <col min="1058" max="1058" width="122.85546875" style="43" customWidth="1"/>
    <col min="1059" max="1059" width="64.28515625" style="43" customWidth="1"/>
    <col min="1060" max="1063" width="12" style="43" customWidth="1"/>
    <col min="1064" max="1064" width="15.42578125" style="43" customWidth="1"/>
    <col min="1065" max="1068" width="12" style="43" customWidth="1"/>
    <col min="1069" max="1069" width="17.140625" style="43" customWidth="1"/>
    <col min="1070" max="1073" width="11.7109375" style="43" customWidth="1"/>
    <col min="1074" max="1074" width="16.5703125" style="43" customWidth="1"/>
    <col min="1075" max="1078" width="11.7109375" style="43" customWidth="1"/>
    <col min="1079" max="1079" width="15.7109375" style="43" customWidth="1"/>
    <col min="1080" max="1083" width="11.7109375" style="43" customWidth="1"/>
    <col min="1084" max="1084" width="17.42578125" style="43" customWidth="1"/>
    <col min="1085" max="1088" width="11.7109375" style="43" customWidth="1"/>
    <col min="1089" max="1089" width="17.85546875" style="43" customWidth="1"/>
    <col min="1090" max="1093" width="11.7109375" style="43" customWidth="1"/>
    <col min="1094" max="1094" width="18.140625" style="43" customWidth="1"/>
    <col min="1095" max="1098" width="11.7109375" style="43" customWidth="1"/>
    <col min="1099" max="1099" width="19.5703125" style="43" customWidth="1"/>
    <col min="1100" max="1103" width="11.7109375" style="43" customWidth="1"/>
    <col min="1104" max="1104" width="18.85546875" style="43" customWidth="1"/>
    <col min="1105" max="1105" width="13.28515625" style="43" customWidth="1"/>
    <col min="1106" max="1106" width="4.42578125" style="43" customWidth="1"/>
    <col min="1107" max="1112" width="18.140625" style="43" customWidth="1"/>
    <col min="1113" max="1113" width="72.42578125" style="43" customWidth="1"/>
    <col min="1114" max="1114" width="3.28515625" style="43" customWidth="1"/>
    <col min="1115" max="1280" width="11.42578125" style="43" hidden="1"/>
    <col min="1281" max="1281" width="1.85546875" style="43" customWidth="1"/>
    <col min="1282" max="1282" width="18.42578125" style="43" customWidth="1"/>
    <col min="1283" max="1283" width="16.7109375" style="43" customWidth="1"/>
    <col min="1284" max="1284" width="34.5703125" style="43" bestFit="1" customWidth="1"/>
    <col min="1285" max="1285" width="15.28515625" style="43" customWidth="1"/>
    <col min="1286" max="1286" width="14.28515625" style="43" customWidth="1"/>
    <col min="1287" max="1287" width="22" style="43" customWidth="1"/>
    <col min="1288" max="1288" width="27.85546875" style="43" customWidth="1"/>
    <col min="1289" max="1289" width="25.140625" style="43" customWidth="1"/>
    <col min="1290" max="1290" width="13.140625" style="43" customWidth="1"/>
    <col min="1291" max="1291" width="29.7109375" style="43" customWidth="1"/>
    <col min="1292" max="1292" width="22.85546875" style="43" customWidth="1"/>
    <col min="1293" max="1293" width="80.5703125" style="43" customWidth="1"/>
    <col min="1294" max="1294" width="13" style="43" customWidth="1"/>
    <col min="1295" max="1295" width="24.5703125" style="43" customWidth="1"/>
    <col min="1296" max="1296" width="11.5703125" style="43" customWidth="1"/>
    <col min="1297" max="1297" width="12.28515625" style="43" customWidth="1"/>
    <col min="1298" max="1298" width="9.28515625" style="43" customWidth="1"/>
    <col min="1299" max="1299" width="11.5703125" style="43" bestFit="1" customWidth="1"/>
    <col min="1300" max="1300" width="8.42578125" style="43" bestFit="1" customWidth="1"/>
    <col min="1301" max="1302" width="13.28515625" style="43" bestFit="1" customWidth="1"/>
    <col min="1303" max="1303" width="8.5703125" style="43" bestFit="1" customWidth="1"/>
    <col min="1304" max="1304" width="117.7109375" style="43" customWidth="1"/>
    <col min="1305" max="1305" width="48.7109375" style="43" customWidth="1"/>
    <col min="1306" max="1307" width="13.28515625" style="43" bestFit="1" customWidth="1"/>
    <col min="1308" max="1308" width="8.5703125" style="43" bestFit="1" customWidth="1"/>
    <col min="1309" max="1309" width="147" style="43" customWidth="1"/>
    <col min="1310" max="1310" width="44" style="43" customWidth="1"/>
    <col min="1311" max="1312" width="13.28515625" style="43" bestFit="1" customWidth="1"/>
    <col min="1313" max="1313" width="12.5703125" style="43" customWidth="1"/>
    <col min="1314" max="1314" width="122.85546875" style="43" customWidth="1"/>
    <col min="1315" max="1315" width="64.28515625" style="43" customWidth="1"/>
    <col min="1316" max="1319" width="12" style="43" customWidth="1"/>
    <col min="1320" max="1320" width="15.42578125" style="43" customWidth="1"/>
    <col min="1321" max="1324" width="12" style="43" customWidth="1"/>
    <col min="1325" max="1325" width="17.140625" style="43" customWidth="1"/>
    <col min="1326" max="1329" width="11.7109375" style="43" customWidth="1"/>
    <col min="1330" max="1330" width="16.5703125" style="43" customWidth="1"/>
    <col min="1331" max="1334" width="11.7109375" style="43" customWidth="1"/>
    <col min="1335" max="1335" width="15.7109375" style="43" customWidth="1"/>
    <col min="1336" max="1339" width="11.7109375" style="43" customWidth="1"/>
    <col min="1340" max="1340" width="17.42578125" style="43" customWidth="1"/>
    <col min="1341" max="1344" width="11.7109375" style="43" customWidth="1"/>
    <col min="1345" max="1345" width="17.85546875" style="43" customWidth="1"/>
    <col min="1346" max="1349" width="11.7109375" style="43" customWidth="1"/>
    <col min="1350" max="1350" width="18.140625" style="43" customWidth="1"/>
    <col min="1351" max="1354" width="11.7109375" style="43" customWidth="1"/>
    <col min="1355" max="1355" width="19.5703125" style="43" customWidth="1"/>
    <col min="1356" max="1359" width="11.7109375" style="43" customWidth="1"/>
    <col min="1360" max="1360" width="18.85546875" style="43" customWidth="1"/>
    <col min="1361" max="1361" width="13.28515625" style="43" customWidth="1"/>
    <col min="1362" max="1362" width="4.42578125" style="43" customWidth="1"/>
    <col min="1363" max="1368" width="18.140625" style="43" customWidth="1"/>
    <col min="1369" max="1369" width="72.42578125" style="43" customWidth="1"/>
    <col min="1370" max="1370" width="3.28515625" style="43" customWidth="1"/>
    <col min="1371" max="1536" width="11.42578125" style="43" hidden="1"/>
    <col min="1537" max="1537" width="1.85546875" style="43" customWidth="1"/>
    <col min="1538" max="1538" width="18.42578125" style="43" customWidth="1"/>
    <col min="1539" max="1539" width="16.7109375" style="43" customWidth="1"/>
    <col min="1540" max="1540" width="34.5703125" style="43" bestFit="1" customWidth="1"/>
    <col min="1541" max="1541" width="15.28515625" style="43" customWidth="1"/>
    <col min="1542" max="1542" width="14.28515625" style="43" customWidth="1"/>
    <col min="1543" max="1543" width="22" style="43" customWidth="1"/>
    <col min="1544" max="1544" width="27.85546875" style="43" customWidth="1"/>
    <col min="1545" max="1545" width="25.140625" style="43" customWidth="1"/>
    <col min="1546" max="1546" width="13.140625" style="43" customWidth="1"/>
    <col min="1547" max="1547" width="29.7109375" style="43" customWidth="1"/>
    <col min="1548" max="1548" width="22.85546875" style="43" customWidth="1"/>
    <col min="1549" max="1549" width="80.5703125" style="43" customWidth="1"/>
    <col min="1550" max="1550" width="13" style="43" customWidth="1"/>
    <col min="1551" max="1551" width="24.5703125" style="43" customWidth="1"/>
    <col min="1552" max="1552" width="11.5703125" style="43" customWidth="1"/>
    <col min="1553" max="1553" width="12.28515625" style="43" customWidth="1"/>
    <col min="1554" max="1554" width="9.28515625" style="43" customWidth="1"/>
    <col min="1555" max="1555" width="11.5703125" style="43" bestFit="1" customWidth="1"/>
    <col min="1556" max="1556" width="8.42578125" style="43" bestFit="1" customWidth="1"/>
    <col min="1557" max="1558" width="13.28515625" style="43" bestFit="1" customWidth="1"/>
    <col min="1559" max="1559" width="8.5703125" style="43" bestFit="1" customWidth="1"/>
    <col min="1560" max="1560" width="117.7109375" style="43" customWidth="1"/>
    <col min="1561" max="1561" width="48.7109375" style="43" customWidth="1"/>
    <col min="1562" max="1563" width="13.28515625" style="43" bestFit="1" customWidth="1"/>
    <col min="1564" max="1564" width="8.5703125" style="43" bestFit="1" customWidth="1"/>
    <col min="1565" max="1565" width="147" style="43" customWidth="1"/>
    <col min="1566" max="1566" width="44" style="43" customWidth="1"/>
    <col min="1567" max="1568" width="13.28515625" style="43" bestFit="1" customWidth="1"/>
    <col min="1569" max="1569" width="12.5703125" style="43" customWidth="1"/>
    <col min="1570" max="1570" width="122.85546875" style="43" customWidth="1"/>
    <col min="1571" max="1571" width="64.28515625" style="43" customWidth="1"/>
    <col min="1572" max="1575" width="12" style="43" customWidth="1"/>
    <col min="1576" max="1576" width="15.42578125" style="43" customWidth="1"/>
    <col min="1577" max="1580" width="12" style="43" customWidth="1"/>
    <col min="1581" max="1581" width="17.140625" style="43" customWidth="1"/>
    <col min="1582" max="1585" width="11.7109375" style="43" customWidth="1"/>
    <col min="1586" max="1586" width="16.5703125" style="43" customWidth="1"/>
    <col min="1587" max="1590" width="11.7109375" style="43" customWidth="1"/>
    <col min="1591" max="1591" width="15.7109375" style="43" customWidth="1"/>
    <col min="1592" max="1595" width="11.7109375" style="43" customWidth="1"/>
    <col min="1596" max="1596" width="17.42578125" style="43" customWidth="1"/>
    <col min="1597" max="1600" width="11.7109375" style="43" customWidth="1"/>
    <col min="1601" max="1601" width="17.85546875" style="43" customWidth="1"/>
    <col min="1602" max="1605" width="11.7109375" style="43" customWidth="1"/>
    <col min="1606" max="1606" width="18.140625" style="43" customWidth="1"/>
    <col min="1607" max="1610" width="11.7109375" style="43" customWidth="1"/>
    <col min="1611" max="1611" width="19.5703125" style="43" customWidth="1"/>
    <col min="1612" max="1615" width="11.7109375" style="43" customWidth="1"/>
    <col min="1616" max="1616" width="18.85546875" style="43" customWidth="1"/>
    <col min="1617" max="1617" width="13.28515625" style="43" customWidth="1"/>
    <col min="1618" max="1618" width="4.42578125" style="43" customWidth="1"/>
    <col min="1619" max="1624" width="18.140625" style="43" customWidth="1"/>
    <col min="1625" max="1625" width="72.42578125" style="43" customWidth="1"/>
    <col min="1626" max="1626" width="3.28515625" style="43" customWidth="1"/>
    <col min="1627" max="1792" width="11.42578125" style="43" hidden="1"/>
    <col min="1793" max="1793" width="1.85546875" style="43" customWidth="1"/>
    <col min="1794" max="1794" width="18.42578125" style="43" customWidth="1"/>
    <col min="1795" max="1795" width="16.7109375" style="43" customWidth="1"/>
    <col min="1796" max="1796" width="34.5703125" style="43" bestFit="1" customWidth="1"/>
    <col min="1797" max="1797" width="15.28515625" style="43" customWidth="1"/>
    <col min="1798" max="1798" width="14.28515625" style="43" customWidth="1"/>
    <col min="1799" max="1799" width="22" style="43" customWidth="1"/>
    <col min="1800" max="1800" width="27.85546875" style="43" customWidth="1"/>
    <col min="1801" max="1801" width="25.140625" style="43" customWidth="1"/>
    <col min="1802" max="1802" width="13.140625" style="43" customWidth="1"/>
    <col min="1803" max="1803" width="29.7109375" style="43" customWidth="1"/>
    <col min="1804" max="1804" width="22.85546875" style="43" customWidth="1"/>
    <col min="1805" max="1805" width="80.5703125" style="43" customWidth="1"/>
    <col min="1806" max="1806" width="13" style="43" customWidth="1"/>
    <col min="1807" max="1807" width="24.5703125" style="43" customWidth="1"/>
    <col min="1808" max="1808" width="11.5703125" style="43" customWidth="1"/>
    <col min="1809" max="1809" width="12.28515625" style="43" customWidth="1"/>
    <col min="1810" max="1810" width="9.28515625" style="43" customWidth="1"/>
    <col min="1811" max="1811" width="11.5703125" style="43" bestFit="1" customWidth="1"/>
    <col min="1812" max="1812" width="8.42578125" style="43" bestFit="1" customWidth="1"/>
    <col min="1813" max="1814" width="13.28515625" style="43" bestFit="1" customWidth="1"/>
    <col min="1815" max="1815" width="8.5703125" style="43" bestFit="1" customWidth="1"/>
    <col min="1816" max="1816" width="117.7109375" style="43" customWidth="1"/>
    <col min="1817" max="1817" width="48.7109375" style="43" customWidth="1"/>
    <col min="1818" max="1819" width="13.28515625" style="43" bestFit="1" customWidth="1"/>
    <col min="1820" max="1820" width="8.5703125" style="43" bestFit="1" customWidth="1"/>
    <col min="1821" max="1821" width="147" style="43" customWidth="1"/>
    <col min="1822" max="1822" width="44" style="43" customWidth="1"/>
    <col min="1823" max="1824" width="13.28515625" style="43" bestFit="1" customWidth="1"/>
    <col min="1825" max="1825" width="12.5703125" style="43" customWidth="1"/>
    <col min="1826" max="1826" width="122.85546875" style="43" customWidth="1"/>
    <col min="1827" max="1827" width="64.28515625" style="43" customWidth="1"/>
    <col min="1828" max="1831" width="12" style="43" customWidth="1"/>
    <col min="1832" max="1832" width="15.42578125" style="43" customWidth="1"/>
    <col min="1833" max="1836" width="12" style="43" customWidth="1"/>
    <col min="1837" max="1837" width="17.140625" style="43" customWidth="1"/>
    <col min="1838" max="1841" width="11.7109375" style="43" customWidth="1"/>
    <col min="1842" max="1842" width="16.5703125" style="43" customWidth="1"/>
    <col min="1843" max="1846" width="11.7109375" style="43" customWidth="1"/>
    <col min="1847" max="1847" width="15.7109375" style="43" customWidth="1"/>
    <col min="1848" max="1851" width="11.7109375" style="43" customWidth="1"/>
    <col min="1852" max="1852" width="17.42578125" style="43" customWidth="1"/>
    <col min="1853" max="1856" width="11.7109375" style="43" customWidth="1"/>
    <col min="1857" max="1857" width="17.85546875" style="43" customWidth="1"/>
    <col min="1858" max="1861" width="11.7109375" style="43" customWidth="1"/>
    <col min="1862" max="1862" width="18.140625" style="43" customWidth="1"/>
    <col min="1863" max="1866" width="11.7109375" style="43" customWidth="1"/>
    <col min="1867" max="1867" width="19.5703125" style="43" customWidth="1"/>
    <col min="1868" max="1871" width="11.7109375" style="43" customWidth="1"/>
    <col min="1872" max="1872" width="18.85546875" style="43" customWidth="1"/>
    <col min="1873" max="1873" width="13.28515625" style="43" customWidth="1"/>
    <col min="1874" max="1874" width="4.42578125" style="43" customWidth="1"/>
    <col min="1875" max="1880" width="18.140625" style="43" customWidth="1"/>
    <col min="1881" max="1881" width="72.42578125" style="43" customWidth="1"/>
    <col min="1882" max="1882" width="3.28515625" style="43" customWidth="1"/>
    <col min="1883" max="2048" width="11.42578125" style="43" hidden="1"/>
    <col min="2049" max="2049" width="1.85546875" style="43" customWidth="1"/>
    <col min="2050" max="2050" width="18.42578125" style="43" customWidth="1"/>
    <col min="2051" max="2051" width="16.7109375" style="43" customWidth="1"/>
    <col min="2052" max="2052" width="34.5703125" style="43" bestFit="1" customWidth="1"/>
    <col min="2053" max="2053" width="15.28515625" style="43" customWidth="1"/>
    <col min="2054" max="2054" width="14.28515625" style="43" customWidth="1"/>
    <col min="2055" max="2055" width="22" style="43" customWidth="1"/>
    <col min="2056" max="2056" width="27.85546875" style="43" customWidth="1"/>
    <col min="2057" max="2057" width="25.140625" style="43" customWidth="1"/>
    <col min="2058" max="2058" width="13.140625" style="43" customWidth="1"/>
    <col min="2059" max="2059" width="29.7109375" style="43" customWidth="1"/>
    <col min="2060" max="2060" width="22.85546875" style="43" customWidth="1"/>
    <col min="2061" max="2061" width="80.5703125" style="43" customWidth="1"/>
    <col min="2062" max="2062" width="13" style="43" customWidth="1"/>
    <col min="2063" max="2063" width="24.5703125" style="43" customWidth="1"/>
    <col min="2064" max="2064" width="11.5703125" style="43" customWidth="1"/>
    <col min="2065" max="2065" width="12.28515625" style="43" customWidth="1"/>
    <col min="2066" max="2066" width="9.28515625" style="43" customWidth="1"/>
    <col min="2067" max="2067" width="11.5703125" style="43" bestFit="1" customWidth="1"/>
    <col min="2068" max="2068" width="8.42578125" style="43" bestFit="1" customWidth="1"/>
    <col min="2069" max="2070" width="13.28515625" style="43" bestFit="1" customWidth="1"/>
    <col min="2071" max="2071" width="8.5703125" style="43" bestFit="1" customWidth="1"/>
    <col min="2072" max="2072" width="117.7109375" style="43" customWidth="1"/>
    <col min="2073" max="2073" width="48.7109375" style="43" customWidth="1"/>
    <col min="2074" max="2075" width="13.28515625" style="43" bestFit="1" customWidth="1"/>
    <col min="2076" max="2076" width="8.5703125" style="43" bestFit="1" customWidth="1"/>
    <col min="2077" max="2077" width="147" style="43" customWidth="1"/>
    <col min="2078" max="2078" width="44" style="43" customWidth="1"/>
    <col min="2079" max="2080" width="13.28515625" style="43" bestFit="1" customWidth="1"/>
    <col min="2081" max="2081" width="12.5703125" style="43" customWidth="1"/>
    <col min="2082" max="2082" width="122.85546875" style="43" customWidth="1"/>
    <col min="2083" max="2083" width="64.28515625" style="43" customWidth="1"/>
    <col min="2084" max="2087" width="12" style="43" customWidth="1"/>
    <col min="2088" max="2088" width="15.42578125" style="43" customWidth="1"/>
    <col min="2089" max="2092" width="12" style="43" customWidth="1"/>
    <col min="2093" max="2093" width="17.140625" style="43" customWidth="1"/>
    <col min="2094" max="2097" width="11.7109375" style="43" customWidth="1"/>
    <col min="2098" max="2098" width="16.5703125" style="43" customWidth="1"/>
    <col min="2099" max="2102" width="11.7109375" style="43" customWidth="1"/>
    <col min="2103" max="2103" width="15.7109375" style="43" customWidth="1"/>
    <col min="2104" max="2107" width="11.7109375" style="43" customWidth="1"/>
    <col min="2108" max="2108" width="17.42578125" style="43" customWidth="1"/>
    <col min="2109" max="2112" width="11.7109375" style="43" customWidth="1"/>
    <col min="2113" max="2113" width="17.85546875" style="43" customWidth="1"/>
    <col min="2114" max="2117" width="11.7109375" style="43" customWidth="1"/>
    <col min="2118" max="2118" width="18.140625" style="43" customWidth="1"/>
    <col min="2119" max="2122" width="11.7109375" style="43" customWidth="1"/>
    <col min="2123" max="2123" width="19.5703125" style="43" customWidth="1"/>
    <col min="2124" max="2127" width="11.7109375" style="43" customWidth="1"/>
    <col min="2128" max="2128" width="18.85546875" style="43" customWidth="1"/>
    <col min="2129" max="2129" width="13.28515625" style="43" customWidth="1"/>
    <col min="2130" max="2130" width="4.42578125" style="43" customWidth="1"/>
    <col min="2131" max="2136" width="18.140625" style="43" customWidth="1"/>
    <col min="2137" max="2137" width="72.42578125" style="43" customWidth="1"/>
    <col min="2138" max="2138" width="3.28515625" style="43" customWidth="1"/>
    <col min="2139" max="2304" width="11.42578125" style="43" hidden="1"/>
    <col min="2305" max="2305" width="1.85546875" style="43" customWidth="1"/>
    <col min="2306" max="2306" width="18.42578125" style="43" customWidth="1"/>
    <col min="2307" max="2307" width="16.7109375" style="43" customWidth="1"/>
    <col min="2308" max="2308" width="34.5703125" style="43" bestFit="1" customWidth="1"/>
    <col min="2309" max="2309" width="15.28515625" style="43" customWidth="1"/>
    <col min="2310" max="2310" width="14.28515625" style="43" customWidth="1"/>
    <col min="2311" max="2311" width="22" style="43" customWidth="1"/>
    <col min="2312" max="2312" width="27.85546875" style="43" customWidth="1"/>
    <col min="2313" max="2313" width="25.140625" style="43" customWidth="1"/>
    <col min="2314" max="2314" width="13.140625" style="43" customWidth="1"/>
    <col min="2315" max="2315" width="29.7109375" style="43" customWidth="1"/>
    <col min="2316" max="2316" width="22.85546875" style="43" customWidth="1"/>
    <col min="2317" max="2317" width="80.5703125" style="43" customWidth="1"/>
    <col min="2318" max="2318" width="13" style="43" customWidth="1"/>
    <col min="2319" max="2319" width="24.5703125" style="43" customWidth="1"/>
    <col min="2320" max="2320" width="11.5703125" style="43" customWidth="1"/>
    <col min="2321" max="2321" width="12.28515625" style="43" customWidth="1"/>
    <col min="2322" max="2322" width="9.28515625" style="43" customWidth="1"/>
    <col min="2323" max="2323" width="11.5703125" style="43" bestFit="1" customWidth="1"/>
    <col min="2324" max="2324" width="8.42578125" style="43" bestFit="1" customWidth="1"/>
    <col min="2325" max="2326" width="13.28515625" style="43" bestFit="1" customWidth="1"/>
    <col min="2327" max="2327" width="8.5703125" style="43" bestFit="1" customWidth="1"/>
    <col min="2328" max="2328" width="117.7109375" style="43" customWidth="1"/>
    <col min="2329" max="2329" width="48.7109375" style="43" customWidth="1"/>
    <col min="2330" max="2331" width="13.28515625" style="43" bestFit="1" customWidth="1"/>
    <col min="2332" max="2332" width="8.5703125" style="43" bestFit="1" customWidth="1"/>
    <col min="2333" max="2333" width="147" style="43" customWidth="1"/>
    <col min="2334" max="2334" width="44" style="43" customWidth="1"/>
    <col min="2335" max="2336" width="13.28515625" style="43" bestFit="1" customWidth="1"/>
    <col min="2337" max="2337" width="12.5703125" style="43" customWidth="1"/>
    <col min="2338" max="2338" width="122.85546875" style="43" customWidth="1"/>
    <col min="2339" max="2339" width="64.28515625" style="43" customWidth="1"/>
    <col min="2340" max="2343" width="12" style="43" customWidth="1"/>
    <col min="2344" max="2344" width="15.42578125" style="43" customWidth="1"/>
    <col min="2345" max="2348" width="12" style="43" customWidth="1"/>
    <col min="2349" max="2349" width="17.140625" style="43" customWidth="1"/>
    <col min="2350" max="2353" width="11.7109375" style="43" customWidth="1"/>
    <col min="2354" max="2354" width="16.5703125" style="43" customWidth="1"/>
    <col min="2355" max="2358" width="11.7109375" style="43" customWidth="1"/>
    <col min="2359" max="2359" width="15.7109375" style="43" customWidth="1"/>
    <col min="2360" max="2363" width="11.7109375" style="43" customWidth="1"/>
    <col min="2364" max="2364" width="17.42578125" style="43" customWidth="1"/>
    <col min="2365" max="2368" width="11.7109375" style="43" customWidth="1"/>
    <col min="2369" max="2369" width="17.85546875" style="43" customWidth="1"/>
    <col min="2370" max="2373" width="11.7109375" style="43" customWidth="1"/>
    <col min="2374" max="2374" width="18.140625" style="43" customWidth="1"/>
    <col min="2375" max="2378" width="11.7109375" style="43" customWidth="1"/>
    <col min="2379" max="2379" width="19.5703125" style="43" customWidth="1"/>
    <col min="2380" max="2383" width="11.7109375" style="43" customWidth="1"/>
    <col min="2384" max="2384" width="18.85546875" style="43" customWidth="1"/>
    <col min="2385" max="2385" width="13.28515625" style="43" customWidth="1"/>
    <col min="2386" max="2386" width="4.42578125" style="43" customWidth="1"/>
    <col min="2387" max="2392" width="18.140625" style="43" customWidth="1"/>
    <col min="2393" max="2393" width="72.42578125" style="43" customWidth="1"/>
    <col min="2394" max="2394" width="3.28515625" style="43" customWidth="1"/>
    <col min="2395" max="2560" width="11.42578125" style="43" hidden="1"/>
    <col min="2561" max="2561" width="1.85546875" style="43" customWidth="1"/>
    <col min="2562" max="2562" width="18.42578125" style="43" customWidth="1"/>
    <col min="2563" max="2563" width="16.7109375" style="43" customWidth="1"/>
    <col min="2564" max="2564" width="34.5703125" style="43" bestFit="1" customWidth="1"/>
    <col min="2565" max="2565" width="15.28515625" style="43" customWidth="1"/>
    <col min="2566" max="2566" width="14.28515625" style="43" customWidth="1"/>
    <col min="2567" max="2567" width="22" style="43" customWidth="1"/>
    <col min="2568" max="2568" width="27.85546875" style="43" customWidth="1"/>
    <col min="2569" max="2569" width="25.140625" style="43" customWidth="1"/>
    <col min="2570" max="2570" width="13.140625" style="43" customWidth="1"/>
    <col min="2571" max="2571" width="29.7109375" style="43" customWidth="1"/>
    <col min="2572" max="2572" width="22.85546875" style="43" customWidth="1"/>
    <col min="2573" max="2573" width="80.5703125" style="43" customWidth="1"/>
    <col min="2574" max="2574" width="13" style="43" customWidth="1"/>
    <col min="2575" max="2575" width="24.5703125" style="43" customWidth="1"/>
    <col min="2576" max="2576" width="11.5703125" style="43" customWidth="1"/>
    <col min="2577" max="2577" width="12.28515625" style="43" customWidth="1"/>
    <col min="2578" max="2578" width="9.28515625" style="43" customWidth="1"/>
    <col min="2579" max="2579" width="11.5703125" style="43" bestFit="1" customWidth="1"/>
    <col min="2580" max="2580" width="8.42578125" style="43" bestFit="1" customWidth="1"/>
    <col min="2581" max="2582" width="13.28515625" style="43" bestFit="1" customWidth="1"/>
    <col min="2583" max="2583" width="8.5703125" style="43" bestFit="1" customWidth="1"/>
    <col min="2584" max="2584" width="117.7109375" style="43" customWidth="1"/>
    <col min="2585" max="2585" width="48.7109375" style="43" customWidth="1"/>
    <col min="2586" max="2587" width="13.28515625" style="43" bestFit="1" customWidth="1"/>
    <col min="2588" max="2588" width="8.5703125" style="43" bestFit="1" customWidth="1"/>
    <col min="2589" max="2589" width="147" style="43" customWidth="1"/>
    <col min="2590" max="2590" width="44" style="43" customWidth="1"/>
    <col min="2591" max="2592" width="13.28515625" style="43" bestFit="1" customWidth="1"/>
    <col min="2593" max="2593" width="12.5703125" style="43" customWidth="1"/>
    <col min="2594" max="2594" width="122.85546875" style="43" customWidth="1"/>
    <col min="2595" max="2595" width="64.28515625" style="43" customWidth="1"/>
    <col min="2596" max="2599" width="12" style="43" customWidth="1"/>
    <col min="2600" max="2600" width="15.42578125" style="43" customWidth="1"/>
    <col min="2601" max="2604" width="12" style="43" customWidth="1"/>
    <col min="2605" max="2605" width="17.140625" style="43" customWidth="1"/>
    <col min="2606" max="2609" width="11.7109375" style="43" customWidth="1"/>
    <col min="2610" max="2610" width="16.5703125" style="43" customWidth="1"/>
    <col min="2611" max="2614" width="11.7109375" style="43" customWidth="1"/>
    <col min="2615" max="2615" width="15.7109375" style="43" customWidth="1"/>
    <col min="2616" max="2619" width="11.7109375" style="43" customWidth="1"/>
    <col min="2620" max="2620" width="17.42578125" style="43" customWidth="1"/>
    <col min="2621" max="2624" width="11.7109375" style="43" customWidth="1"/>
    <col min="2625" max="2625" width="17.85546875" style="43" customWidth="1"/>
    <col min="2626" max="2629" width="11.7109375" style="43" customWidth="1"/>
    <col min="2630" max="2630" width="18.140625" style="43" customWidth="1"/>
    <col min="2631" max="2634" width="11.7109375" style="43" customWidth="1"/>
    <col min="2635" max="2635" width="19.5703125" style="43" customWidth="1"/>
    <col min="2636" max="2639" width="11.7109375" style="43" customWidth="1"/>
    <col min="2640" max="2640" width="18.85546875" style="43" customWidth="1"/>
    <col min="2641" max="2641" width="13.28515625" style="43" customWidth="1"/>
    <col min="2642" max="2642" width="4.42578125" style="43" customWidth="1"/>
    <col min="2643" max="2648" width="18.140625" style="43" customWidth="1"/>
    <col min="2649" max="2649" width="72.42578125" style="43" customWidth="1"/>
    <col min="2650" max="2650" width="3.28515625" style="43" customWidth="1"/>
    <col min="2651" max="2816" width="11.42578125" style="43" hidden="1"/>
    <col min="2817" max="2817" width="1.85546875" style="43" customWidth="1"/>
    <col min="2818" max="2818" width="18.42578125" style="43" customWidth="1"/>
    <col min="2819" max="2819" width="16.7109375" style="43" customWidth="1"/>
    <col min="2820" max="2820" width="34.5703125" style="43" bestFit="1" customWidth="1"/>
    <col min="2821" max="2821" width="15.28515625" style="43" customWidth="1"/>
    <col min="2822" max="2822" width="14.28515625" style="43" customWidth="1"/>
    <col min="2823" max="2823" width="22" style="43" customWidth="1"/>
    <col min="2824" max="2824" width="27.85546875" style="43" customWidth="1"/>
    <col min="2825" max="2825" width="25.140625" style="43" customWidth="1"/>
    <col min="2826" max="2826" width="13.140625" style="43" customWidth="1"/>
    <col min="2827" max="2827" width="29.7109375" style="43" customWidth="1"/>
    <col min="2828" max="2828" width="22.85546875" style="43" customWidth="1"/>
    <col min="2829" max="2829" width="80.5703125" style="43" customWidth="1"/>
    <col min="2830" max="2830" width="13" style="43" customWidth="1"/>
    <col min="2831" max="2831" width="24.5703125" style="43" customWidth="1"/>
    <col min="2832" max="2832" width="11.5703125" style="43" customWidth="1"/>
    <col min="2833" max="2833" width="12.28515625" style="43" customWidth="1"/>
    <col min="2834" max="2834" width="9.28515625" style="43" customWidth="1"/>
    <col min="2835" max="2835" width="11.5703125" style="43" bestFit="1" customWidth="1"/>
    <col min="2836" max="2836" width="8.42578125" style="43" bestFit="1" customWidth="1"/>
    <col min="2837" max="2838" width="13.28515625" style="43" bestFit="1" customWidth="1"/>
    <col min="2839" max="2839" width="8.5703125" style="43" bestFit="1" customWidth="1"/>
    <col min="2840" max="2840" width="117.7109375" style="43" customWidth="1"/>
    <col min="2841" max="2841" width="48.7109375" style="43" customWidth="1"/>
    <col min="2842" max="2843" width="13.28515625" style="43" bestFit="1" customWidth="1"/>
    <col min="2844" max="2844" width="8.5703125" style="43" bestFit="1" customWidth="1"/>
    <col min="2845" max="2845" width="147" style="43" customWidth="1"/>
    <col min="2846" max="2846" width="44" style="43" customWidth="1"/>
    <col min="2847" max="2848" width="13.28515625" style="43" bestFit="1" customWidth="1"/>
    <col min="2849" max="2849" width="12.5703125" style="43" customWidth="1"/>
    <col min="2850" max="2850" width="122.85546875" style="43" customWidth="1"/>
    <col min="2851" max="2851" width="64.28515625" style="43" customWidth="1"/>
    <col min="2852" max="2855" width="12" style="43" customWidth="1"/>
    <col min="2856" max="2856" width="15.42578125" style="43" customWidth="1"/>
    <col min="2857" max="2860" width="12" style="43" customWidth="1"/>
    <col min="2861" max="2861" width="17.140625" style="43" customWidth="1"/>
    <col min="2862" max="2865" width="11.7109375" style="43" customWidth="1"/>
    <col min="2866" max="2866" width="16.5703125" style="43" customWidth="1"/>
    <col min="2867" max="2870" width="11.7109375" style="43" customWidth="1"/>
    <col min="2871" max="2871" width="15.7109375" style="43" customWidth="1"/>
    <col min="2872" max="2875" width="11.7109375" style="43" customWidth="1"/>
    <col min="2876" max="2876" width="17.42578125" style="43" customWidth="1"/>
    <col min="2877" max="2880" width="11.7109375" style="43" customWidth="1"/>
    <col min="2881" max="2881" width="17.85546875" style="43" customWidth="1"/>
    <col min="2882" max="2885" width="11.7109375" style="43" customWidth="1"/>
    <col min="2886" max="2886" width="18.140625" style="43" customWidth="1"/>
    <col min="2887" max="2890" width="11.7109375" style="43" customWidth="1"/>
    <col min="2891" max="2891" width="19.5703125" style="43" customWidth="1"/>
    <col min="2892" max="2895" width="11.7109375" style="43" customWidth="1"/>
    <col min="2896" max="2896" width="18.85546875" style="43" customWidth="1"/>
    <col min="2897" max="2897" width="13.28515625" style="43" customWidth="1"/>
    <col min="2898" max="2898" width="4.42578125" style="43" customWidth="1"/>
    <col min="2899" max="2904" width="18.140625" style="43" customWidth="1"/>
    <col min="2905" max="2905" width="72.42578125" style="43" customWidth="1"/>
    <col min="2906" max="2906" width="3.28515625" style="43" customWidth="1"/>
    <col min="2907" max="3072" width="11.42578125" style="43" hidden="1"/>
    <col min="3073" max="3073" width="1.85546875" style="43" customWidth="1"/>
    <col min="3074" max="3074" width="18.42578125" style="43" customWidth="1"/>
    <col min="3075" max="3075" width="16.7109375" style="43" customWidth="1"/>
    <col min="3076" max="3076" width="34.5703125" style="43" bestFit="1" customWidth="1"/>
    <col min="3077" max="3077" width="15.28515625" style="43" customWidth="1"/>
    <col min="3078" max="3078" width="14.28515625" style="43" customWidth="1"/>
    <col min="3079" max="3079" width="22" style="43" customWidth="1"/>
    <col min="3080" max="3080" width="27.85546875" style="43" customWidth="1"/>
    <col min="3081" max="3081" width="25.140625" style="43" customWidth="1"/>
    <col min="3082" max="3082" width="13.140625" style="43" customWidth="1"/>
    <col min="3083" max="3083" width="29.7109375" style="43" customWidth="1"/>
    <col min="3084" max="3084" width="22.85546875" style="43" customWidth="1"/>
    <col min="3085" max="3085" width="80.5703125" style="43" customWidth="1"/>
    <col min="3086" max="3086" width="13" style="43" customWidth="1"/>
    <col min="3087" max="3087" width="24.5703125" style="43" customWidth="1"/>
    <col min="3088" max="3088" width="11.5703125" style="43" customWidth="1"/>
    <col min="3089" max="3089" width="12.28515625" style="43" customWidth="1"/>
    <col min="3090" max="3090" width="9.28515625" style="43" customWidth="1"/>
    <col min="3091" max="3091" width="11.5703125" style="43" bestFit="1" customWidth="1"/>
    <col min="3092" max="3092" width="8.42578125" style="43" bestFit="1" customWidth="1"/>
    <col min="3093" max="3094" width="13.28515625" style="43" bestFit="1" customWidth="1"/>
    <col min="3095" max="3095" width="8.5703125" style="43" bestFit="1" customWidth="1"/>
    <col min="3096" max="3096" width="117.7109375" style="43" customWidth="1"/>
    <col min="3097" max="3097" width="48.7109375" style="43" customWidth="1"/>
    <col min="3098" max="3099" width="13.28515625" style="43" bestFit="1" customWidth="1"/>
    <col min="3100" max="3100" width="8.5703125" style="43" bestFit="1" customWidth="1"/>
    <col min="3101" max="3101" width="147" style="43" customWidth="1"/>
    <col min="3102" max="3102" width="44" style="43" customWidth="1"/>
    <col min="3103" max="3104" width="13.28515625" style="43" bestFit="1" customWidth="1"/>
    <col min="3105" max="3105" width="12.5703125" style="43" customWidth="1"/>
    <col min="3106" max="3106" width="122.85546875" style="43" customWidth="1"/>
    <col min="3107" max="3107" width="64.28515625" style="43" customWidth="1"/>
    <col min="3108" max="3111" width="12" style="43" customWidth="1"/>
    <col min="3112" max="3112" width="15.42578125" style="43" customWidth="1"/>
    <col min="3113" max="3116" width="12" style="43" customWidth="1"/>
    <col min="3117" max="3117" width="17.140625" style="43" customWidth="1"/>
    <col min="3118" max="3121" width="11.7109375" style="43" customWidth="1"/>
    <col min="3122" max="3122" width="16.5703125" style="43" customWidth="1"/>
    <col min="3123" max="3126" width="11.7109375" style="43" customWidth="1"/>
    <col min="3127" max="3127" width="15.7109375" style="43" customWidth="1"/>
    <col min="3128" max="3131" width="11.7109375" style="43" customWidth="1"/>
    <col min="3132" max="3132" width="17.42578125" style="43" customWidth="1"/>
    <col min="3133" max="3136" width="11.7109375" style="43" customWidth="1"/>
    <col min="3137" max="3137" width="17.85546875" style="43" customWidth="1"/>
    <col min="3138" max="3141" width="11.7109375" style="43" customWidth="1"/>
    <col min="3142" max="3142" width="18.140625" style="43" customWidth="1"/>
    <col min="3143" max="3146" width="11.7109375" style="43" customWidth="1"/>
    <col min="3147" max="3147" width="19.5703125" style="43" customWidth="1"/>
    <col min="3148" max="3151" width="11.7109375" style="43" customWidth="1"/>
    <col min="3152" max="3152" width="18.85546875" style="43" customWidth="1"/>
    <col min="3153" max="3153" width="13.28515625" style="43" customWidth="1"/>
    <col min="3154" max="3154" width="4.42578125" style="43" customWidth="1"/>
    <col min="3155" max="3160" width="18.140625" style="43" customWidth="1"/>
    <col min="3161" max="3161" width="72.42578125" style="43" customWidth="1"/>
    <col min="3162" max="3162" width="3.28515625" style="43" customWidth="1"/>
    <col min="3163" max="3328" width="11.42578125" style="43" hidden="1"/>
    <col min="3329" max="3329" width="1.85546875" style="43" customWidth="1"/>
    <col min="3330" max="3330" width="18.42578125" style="43" customWidth="1"/>
    <col min="3331" max="3331" width="16.7109375" style="43" customWidth="1"/>
    <col min="3332" max="3332" width="34.5703125" style="43" bestFit="1" customWidth="1"/>
    <col min="3333" max="3333" width="15.28515625" style="43" customWidth="1"/>
    <col min="3334" max="3334" width="14.28515625" style="43" customWidth="1"/>
    <col min="3335" max="3335" width="22" style="43" customWidth="1"/>
    <col min="3336" max="3336" width="27.85546875" style="43" customWidth="1"/>
    <col min="3337" max="3337" width="25.140625" style="43" customWidth="1"/>
    <col min="3338" max="3338" width="13.140625" style="43" customWidth="1"/>
    <col min="3339" max="3339" width="29.7109375" style="43" customWidth="1"/>
    <col min="3340" max="3340" width="22.85546875" style="43" customWidth="1"/>
    <col min="3341" max="3341" width="80.5703125" style="43" customWidth="1"/>
    <col min="3342" max="3342" width="13" style="43" customWidth="1"/>
    <col min="3343" max="3343" width="24.5703125" style="43" customWidth="1"/>
    <col min="3344" max="3344" width="11.5703125" style="43" customWidth="1"/>
    <col min="3345" max="3345" width="12.28515625" style="43" customWidth="1"/>
    <col min="3346" max="3346" width="9.28515625" style="43" customWidth="1"/>
    <col min="3347" max="3347" width="11.5703125" style="43" bestFit="1" customWidth="1"/>
    <col min="3348" max="3348" width="8.42578125" style="43" bestFit="1" customWidth="1"/>
    <col min="3349" max="3350" width="13.28515625" style="43" bestFit="1" customWidth="1"/>
    <col min="3351" max="3351" width="8.5703125" style="43" bestFit="1" customWidth="1"/>
    <col min="3352" max="3352" width="117.7109375" style="43" customWidth="1"/>
    <col min="3353" max="3353" width="48.7109375" style="43" customWidth="1"/>
    <col min="3354" max="3355" width="13.28515625" style="43" bestFit="1" customWidth="1"/>
    <col min="3356" max="3356" width="8.5703125" style="43" bestFit="1" customWidth="1"/>
    <col min="3357" max="3357" width="147" style="43" customWidth="1"/>
    <col min="3358" max="3358" width="44" style="43" customWidth="1"/>
    <col min="3359" max="3360" width="13.28515625" style="43" bestFit="1" customWidth="1"/>
    <col min="3361" max="3361" width="12.5703125" style="43" customWidth="1"/>
    <col min="3362" max="3362" width="122.85546875" style="43" customWidth="1"/>
    <col min="3363" max="3363" width="64.28515625" style="43" customWidth="1"/>
    <col min="3364" max="3367" width="12" style="43" customWidth="1"/>
    <col min="3368" max="3368" width="15.42578125" style="43" customWidth="1"/>
    <col min="3369" max="3372" width="12" style="43" customWidth="1"/>
    <col min="3373" max="3373" width="17.140625" style="43" customWidth="1"/>
    <col min="3374" max="3377" width="11.7109375" style="43" customWidth="1"/>
    <col min="3378" max="3378" width="16.5703125" style="43" customWidth="1"/>
    <col min="3379" max="3382" width="11.7109375" style="43" customWidth="1"/>
    <col min="3383" max="3383" width="15.7109375" style="43" customWidth="1"/>
    <col min="3384" max="3387" width="11.7109375" style="43" customWidth="1"/>
    <col min="3388" max="3388" width="17.42578125" style="43" customWidth="1"/>
    <col min="3389" max="3392" width="11.7109375" style="43" customWidth="1"/>
    <col min="3393" max="3393" width="17.85546875" style="43" customWidth="1"/>
    <col min="3394" max="3397" width="11.7109375" style="43" customWidth="1"/>
    <col min="3398" max="3398" width="18.140625" style="43" customWidth="1"/>
    <col min="3399" max="3402" width="11.7109375" style="43" customWidth="1"/>
    <col min="3403" max="3403" width="19.5703125" style="43" customWidth="1"/>
    <col min="3404" max="3407" width="11.7109375" style="43" customWidth="1"/>
    <col min="3408" max="3408" width="18.85546875" style="43" customWidth="1"/>
    <col min="3409" max="3409" width="13.28515625" style="43" customWidth="1"/>
    <col min="3410" max="3410" width="4.42578125" style="43" customWidth="1"/>
    <col min="3411" max="3416" width="18.140625" style="43" customWidth="1"/>
    <col min="3417" max="3417" width="72.42578125" style="43" customWidth="1"/>
    <col min="3418" max="3418" width="3.28515625" style="43" customWidth="1"/>
    <col min="3419" max="3584" width="11.42578125" style="43" hidden="1"/>
    <col min="3585" max="3585" width="1.85546875" style="43" customWidth="1"/>
    <col min="3586" max="3586" width="18.42578125" style="43" customWidth="1"/>
    <col min="3587" max="3587" width="16.7109375" style="43" customWidth="1"/>
    <col min="3588" max="3588" width="34.5703125" style="43" bestFit="1" customWidth="1"/>
    <col min="3589" max="3589" width="15.28515625" style="43" customWidth="1"/>
    <col min="3590" max="3590" width="14.28515625" style="43" customWidth="1"/>
    <col min="3591" max="3591" width="22" style="43" customWidth="1"/>
    <col min="3592" max="3592" width="27.85546875" style="43" customWidth="1"/>
    <col min="3593" max="3593" width="25.140625" style="43" customWidth="1"/>
    <col min="3594" max="3594" width="13.140625" style="43" customWidth="1"/>
    <col min="3595" max="3595" width="29.7109375" style="43" customWidth="1"/>
    <col min="3596" max="3596" width="22.85546875" style="43" customWidth="1"/>
    <col min="3597" max="3597" width="80.5703125" style="43" customWidth="1"/>
    <col min="3598" max="3598" width="13" style="43" customWidth="1"/>
    <col min="3599" max="3599" width="24.5703125" style="43" customWidth="1"/>
    <col min="3600" max="3600" width="11.5703125" style="43" customWidth="1"/>
    <col min="3601" max="3601" width="12.28515625" style="43" customWidth="1"/>
    <col min="3602" max="3602" width="9.28515625" style="43" customWidth="1"/>
    <col min="3603" max="3603" width="11.5703125" style="43" bestFit="1" customWidth="1"/>
    <col min="3604" max="3604" width="8.42578125" style="43" bestFit="1" customWidth="1"/>
    <col min="3605" max="3606" width="13.28515625" style="43" bestFit="1" customWidth="1"/>
    <col min="3607" max="3607" width="8.5703125" style="43" bestFit="1" customWidth="1"/>
    <col min="3608" max="3608" width="117.7109375" style="43" customWidth="1"/>
    <col min="3609" max="3609" width="48.7109375" style="43" customWidth="1"/>
    <col min="3610" max="3611" width="13.28515625" style="43" bestFit="1" customWidth="1"/>
    <col min="3612" max="3612" width="8.5703125" style="43" bestFit="1" customWidth="1"/>
    <col min="3613" max="3613" width="147" style="43" customWidth="1"/>
    <col min="3614" max="3614" width="44" style="43" customWidth="1"/>
    <col min="3615" max="3616" width="13.28515625" style="43" bestFit="1" customWidth="1"/>
    <col min="3617" max="3617" width="12.5703125" style="43" customWidth="1"/>
    <col min="3618" max="3618" width="122.85546875" style="43" customWidth="1"/>
    <col min="3619" max="3619" width="64.28515625" style="43" customWidth="1"/>
    <col min="3620" max="3623" width="12" style="43" customWidth="1"/>
    <col min="3624" max="3624" width="15.42578125" style="43" customWidth="1"/>
    <col min="3625" max="3628" width="12" style="43" customWidth="1"/>
    <col min="3629" max="3629" width="17.140625" style="43" customWidth="1"/>
    <col min="3630" max="3633" width="11.7109375" style="43" customWidth="1"/>
    <col min="3634" max="3634" width="16.5703125" style="43" customWidth="1"/>
    <col min="3635" max="3638" width="11.7109375" style="43" customWidth="1"/>
    <col min="3639" max="3639" width="15.7109375" style="43" customWidth="1"/>
    <col min="3640" max="3643" width="11.7109375" style="43" customWidth="1"/>
    <col min="3644" max="3644" width="17.42578125" style="43" customWidth="1"/>
    <col min="3645" max="3648" width="11.7109375" style="43" customWidth="1"/>
    <col min="3649" max="3649" width="17.85546875" style="43" customWidth="1"/>
    <col min="3650" max="3653" width="11.7109375" style="43" customWidth="1"/>
    <col min="3654" max="3654" width="18.140625" style="43" customWidth="1"/>
    <col min="3655" max="3658" width="11.7109375" style="43" customWidth="1"/>
    <col min="3659" max="3659" width="19.5703125" style="43" customWidth="1"/>
    <col min="3660" max="3663" width="11.7109375" style="43" customWidth="1"/>
    <col min="3664" max="3664" width="18.85546875" style="43" customWidth="1"/>
    <col min="3665" max="3665" width="13.28515625" style="43" customWidth="1"/>
    <col min="3666" max="3666" width="4.42578125" style="43" customWidth="1"/>
    <col min="3667" max="3672" width="18.140625" style="43" customWidth="1"/>
    <col min="3673" max="3673" width="72.42578125" style="43" customWidth="1"/>
    <col min="3674" max="3674" width="3.28515625" style="43" customWidth="1"/>
    <col min="3675" max="3840" width="11.42578125" style="43" hidden="1"/>
    <col min="3841" max="3841" width="1.85546875" style="43" customWidth="1"/>
    <col min="3842" max="3842" width="18.42578125" style="43" customWidth="1"/>
    <col min="3843" max="3843" width="16.7109375" style="43" customWidth="1"/>
    <col min="3844" max="3844" width="34.5703125" style="43" bestFit="1" customWidth="1"/>
    <col min="3845" max="3845" width="15.28515625" style="43" customWidth="1"/>
    <col min="3846" max="3846" width="14.28515625" style="43" customWidth="1"/>
    <col min="3847" max="3847" width="22" style="43" customWidth="1"/>
    <col min="3848" max="3848" width="27.85546875" style="43" customWidth="1"/>
    <col min="3849" max="3849" width="25.140625" style="43" customWidth="1"/>
    <col min="3850" max="3850" width="13.140625" style="43" customWidth="1"/>
    <col min="3851" max="3851" width="29.7109375" style="43" customWidth="1"/>
    <col min="3852" max="3852" width="22.85546875" style="43" customWidth="1"/>
    <col min="3853" max="3853" width="80.5703125" style="43" customWidth="1"/>
    <col min="3854" max="3854" width="13" style="43" customWidth="1"/>
    <col min="3855" max="3855" width="24.5703125" style="43" customWidth="1"/>
    <col min="3856" max="3856" width="11.5703125" style="43" customWidth="1"/>
    <col min="3857" max="3857" width="12.28515625" style="43" customWidth="1"/>
    <col min="3858" max="3858" width="9.28515625" style="43" customWidth="1"/>
    <col min="3859" max="3859" width="11.5703125" style="43" bestFit="1" customWidth="1"/>
    <col min="3860" max="3860" width="8.42578125" style="43" bestFit="1" customWidth="1"/>
    <col min="3861" max="3862" width="13.28515625" style="43" bestFit="1" customWidth="1"/>
    <col min="3863" max="3863" width="8.5703125" style="43" bestFit="1" customWidth="1"/>
    <col min="3864" max="3864" width="117.7109375" style="43" customWidth="1"/>
    <col min="3865" max="3865" width="48.7109375" style="43" customWidth="1"/>
    <col min="3866" max="3867" width="13.28515625" style="43" bestFit="1" customWidth="1"/>
    <col min="3868" max="3868" width="8.5703125" style="43" bestFit="1" customWidth="1"/>
    <col min="3869" max="3869" width="147" style="43" customWidth="1"/>
    <col min="3870" max="3870" width="44" style="43" customWidth="1"/>
    <col min="3871" max="3872" width="13.28515625" style="43" bestFit="1" customWidth="1"/>
    <col min="3873" max="3873" width="12.5703125" style="43" customWidth="1"/>
    <col min="3874" max="3874" width="122.85546875" style="43" customWidth="1"/>
    <col min="3875" max="3875" width="64.28515625" style="43" customWidth="1"/>
    <col min="3876" max="3879" width="12" style="43" customWidth="1"/>
    <col min="3880" max="3880" width="15.42578125" style="43" customWidth="1"/>
    <col min="3881" max="3884" width="12" style="43" customWidth="1"/>
    <col min="3885" max="3885" width="17.140625" style="43" customWidth="1"/>
    <col min="3886" max="3889" width="11.7109375" style="43" customWidth="1"/>
    <col min="3890" max="3890" width="16.5703125" style="43" customWidth="1"/>
    <col min="3891" max="3894" width="11.7109375" style="43" customWidth="1"/>
    <col min="3895" max="3895" width="15.7109375" style="43" customWidth="1"/>
    <col min="3896" max="3899" width="11.7109375" style="43" customWidth="1"/>
    <col min="3900" max="3900" width="17.42578125" style="43" customWidth="1"/>
    <col min="3901" max="3904" width="11.7109375" style="43" customWidth="1"/>
    <col min="3905" max="3905" width="17.85546875" style="43" customWidth="1"/>
    <col min="3906" max="3909" width="11.7109375" style="43" customWidth="1"/>
    <col min="3910" max="3910" width="18.140625" style="43" customWidth="1"/>
    <col min="3911" max="3914" width="11.7109375" style="43" customWidth="1"/>
    <col min="3915" max="3915" width="19.5703125" style="43" customWidth="1"/>
    <col min="3916" max="3919" width="11.7109375" style="43" customWidth="1"/>
    <col min="3920" max="3920" width="18.85546875" style="43" customWidth="1"/>
    <col min="3921" max="3921" width="13.28515625" style="43" customWidth="1"/>
    <col min="3922" max="3922" width="4.42578125" style="43" customWidth="1"/>
    <col min="3923" max="3928" width="18.140625" style="43" customWidth="1"/>
    <col min="3929" max="3929" width="72.42578125" style="43" customWidth="1"/>
    <col min="3930" max="3930" width="3.28515625" style="43" customWidth="1"/>
    <col min="3931" max="4096" width="11.42578125" style="43" hidden="1"/>
    <col min="4097" max="4097" width="1.85546875" style="43" customWidth="1"/>
    <col min="4098" max="4098" width="18.42578125" style="43" customWidth="1"/>
    <col min="4099" max="4099" width="16.7109375" style="43" customWidth="1"/>
    <col min="4100" max="4100" width="34.5703125" style="43" bestFit="1" customWidth="1"/>
    <col min="4101" max="4101" width="15.28515625" style="43" customWidth="1"/>
    <col min="4102" max="4102" width="14.28515625" style="43" customWidth="1"/>
    <col min="4103" max="4103" width="22" style="43" customWidth="1"/>
    <col min="4104" max="4104" width="27.85546875" style="43" customWidth="1"/>
    <col min="4105" max="4105" width="25.140625" style="43" customWidth="1"/>
    <col min="4106" max="4106" width="13.140625" style="43" customWidth="1"/>
    <col min="4107" max="4107" width="29.7109375" style="43" customWidth="1"/>
    <col min="4108" max="4108" width="22.85546875" style="43" customWidth="1"/>
    <col min="4109" max="4109" width="80.5703125" style="43" customWidth="1"/>
    <col min="4110" max="4110" width="13" style="43" customWidth="1"/>
    <col min="4111" max="4111" width="24.5703125" style="43" customWidth="1"/>
    <col min="4112" max="4112" width="11.5703125" style="43" customWidth="1"/>
    <col min="4113" max="4113" width="12.28515625" style="43" customWidth="1"/>
    <col min="4114" max="4114" width="9.28515625" style="43" customWidth="1"/>
    <col min="4115" max="4115" width="11.5703125" style="43" bestFit="1" customWidth="1"/>
    <col min="4116" max="4116" width="8.42578125" style="43" bestFit="1" customWidth="1"/>
    <col min="4117" max="4118" width="13.28515625" style="43" bestFit="1" customWidth="1"/>
    <col min="4119" max="4119" width="8.5703125" style="43" bestFit="1" customWidth="1"/>
    <col min="4120" max="4120" width="117.7109375" style="43" customWidth="1"/>
    <col min="4121" max="4121" width="48.7109375" style="43" customWidth="1"/>
    <col min="4122" max="4123" width="13.28515625" style="43" bestFit="1" customWidth="1"/>
    <col min="4124" max="4124" width="8.5703125" style="43" bestFit="1" customWidth="1"/>
    <col min="4125" max="4125" width="147" style="43" customWidth="1"/>
    <col min="4126" max="4126" width="44" style="43" customWidth="1"/>
    <col min="4127" max="4128" width="13.28515625" style="43" bestFit="1" customWidth="1"/>
    <col min="4129" max="4129" width="12.5703125" style="43" customWidth="1"/>
    <col min="4130" max="4130" width="122.85546875" style="43" customWidth="1"/>
    <col min="4131" max="4131" width="64.28515625" style="43" customWidth="1"/>
    <col min="4132" max="4135" width="12" style="43" customWidth="1"/>
    <col min="4136" max="4136" width="15.42578125" style="43" customWidth="1"/>
    <col min="4137" max="4140" width="12" style="43" customWidth="1"/>
    <col min="4141" max="4141" width="17.140625" style="43" customWidth="1"/>
    <col min="4142" max="4145" width="11.7109375" style="43" customWidth="1"/>
    <col min="4146" max="4146" width="16.5703125" style="43" customWidth="1"/>
    <col min="4147" max="4150" width="11.7109375" style="43" customWidth="1"/>
    <col min="4151" max="4151" width="15.7109375" style="43" customWidth="1"/>
    <col min="4152" max="4155" width="11.7109375" style="43" customWidth="1"/>
    <col min="4156" max="4156" width="17.42578125" style="43" customWidth="1"/>
    <col min="4157" max="4160" width="11.7109375" style="43" customWidth="1"/>
    <col min="4161" max="4161" width="17.85546875" style="43" customWidth="1"/>
    <col min="4162" max="4165" width="11.7109375" style="43" customWidth="1"/>
    <col min="4166" max="4166" width="18.140625" style="43" customWidth="1"/>
    <col min="4167" max="4170" width="11.7109375" style="43" customWidth="1"/>
    <col min="4171" max="4171" width="19.5703125" style="43" customWidth="1"/>
    <col min="4172" max="4175" width="11.7109375" style="43" customWidth="1"/>
    <col min="4176" max="4176" width="18.85546875" style="43" customWidth="1"/>
    <col min="4177" max="4177" width="13.28515625" style="43" customWidth="1"/>
    <col min="4178" max="4178" width="4.42578125" style="43" customWidth="1"/>
    <col min="4179" max="4184" width="18.140625" style="43" customWidth="1"/>
    <col min="4185" max="4185" width="72.42578125" style="43" customWidth="1"/>
    <col min="4186" max="4186" width="3.28515625" style="43" customWidth="1"/>
    <col min="4187" max="4352" width="11.42578125" style="43" hidden="1"/>
    <col min="4353" max="4353" width="1.85546875" style="43" customWidth="1"/>
    <col min="4354" max="4354" width="18.42578125" style="43" customWidth="1"/>
    <col min="4355" max="4355" width="16.7109375" style="43" customWidth="1"/>
    <col min="4356" max="4356" width="34.5703125" style="43" bestFit="1" customWidth="1"/>
    <col min="4357" max="4357" width="15.28515625" style="43" customWidth="1"/>
    <col min="4358" max="4358" width="14.28515625" style="43" customWidth="1"/>
    <col min="4359" max="4359" width="22" style="43" customWidth="1"/>
    <col min="4360" max="4360" width="27.85546875" style="43" customWidth="1"/>
    <col min="4361" max="4361" width="25.140625" style="43" customWidth="1"/>
    <col min="4362" max="4362" width="13.140625" style="43" customWidth="1"/>
    <col min="4363" max="4363" width="29.7109375" style="43" customWidth="1"/>
    <col min="4364" max="4364" width="22.85546875" style="43" customWidth="1"/>
    <col min="4365" max="4365" width="80.5703125" style="43" customWidth="1"/>
    <col min="4366" max="4366" width="13" style="43" customWidth="1"/>
    <col min="4367" max="4367" width="24.5703125" style="43" customWidth="1"/>
    <col min="4368" max="4368" width="11.5703125" style="43" customWidth="1"/>
    <col min="4369" max="4369" width="12.28515625" style="43" customWidth="1"/>
    <col min="4370" max="4370" width="9.28515625" style="43" customWidth="1"/>
    <col min="4371" max="4371" width="11.5703125" style="43" bestFit="1" customWidth="1"/>
    <col min="4372" max="4372" width="8.42578125" style="43" bestFit="1" customWidth="1"/>
    <col min="4373" max="4374" width="13.28515625" style="43" bestFit="1" customWidth="1"/>
    <col min="4375" max="4375" width="8.5703125" style="43" bestFit="1" customWidth="1"/>
    <col min="4376" max="4376" width="117.7109375" style="43" customWidth="1"/>
    <col min="4377" max="4377" width="48.7109375" style="43" customWidth="1"/>
    <col min="4378" max="4379" width="13.28515625" style="43" bestFit="1" customWidth="1"/>
    <col min="4380" max="4380" width="8.5703125" style="43" bestFit="1" customWidth="1"/>
    <col min="4381" max="4381" width="147" style="43" customWidth="1"/>
    <col min="4382" max="4382" width="44" style="43" customWidth="1"/>
    <col min="4383" max="4384" width="13.28515625" style="43" bestFit="1" customWidth="1"/>
    <col min="4385" max="4385" width="12.5703125" style="43" customWidth="1"/>
    <col min="4386" max="4386" width="122.85546875" style="43" customWidth="1"/>
    <col min="4387" max="4387" width="64.28515625" style="43" customWidth="1"/>
    <col min="4388" max="4391" width="12" style="43" customWidth="1"/>
    <col min="4392" max="4392" width="15.42578125" style="43" customWidth="1"/>
    <col min="4393" max="4396" width="12" style="43" customWidth="1"/>
    <col min="4397" max="4397" width="17.140625" style="43" customWidth="1"/>
    <col min="4398" max="4401" width="11.7109375" style="43" customWidth="1"/>
    <col min="4402" max="4402" width="16.5703125" style="43" customWidth="1"/>
    <col min="4403" max="4406" width="11.7109375" style="43" customWidth="1"/>
    <col min="4407" max="4407" width="15.7109375" style="43" customWidth="1"/>
    <col min="4408" max="4411" width="11.7109375" style="43" customWidth="1"/>
    <col min="4412" max="4412" width="17.42578125" style="43" customWidth="1"/>
    <col min="4413" max="4416" width="11.7109375" style="43" customWidth="1"/>
    <col min="4417" max="4417" width="17.85546875" style="43" customWidth="1"/>
    <col min="4418" max="4421" width="11.7109375" style="43" customWidth="1"/>
    <col min="4422" max="4422" width="18.140625" style="43" customWidth="1"/>
    <col min="4423" max="4426" width="11.7109375" style="43" customWidth="1"/>
    <col min="4427" max="4427" width="19.5703125" style="43" customWidth="1"/>
    <col min="4428" max="4431" width="11.7109375" style="43" customWidth="1"/>
    <col min="4432" max="4432" width="18.85546875" style="43" customWidth="1"/>
    <col min="4433" max="4433" width="13.28515625" style="43" customWidth="1"/>
    <col min="4434" max="4434" width="4.42578125" style="43" customWidth="1"/>
    <col min="4435" max="4440" width="18.140625" style="43" customWidth="1"/>
    <col min="4441" max="4441" width="72.42578125" style="43" customWidth="1"/>
    <col min="4442" max="4442" width="3.28515625" style="43" customWidth="1"/>
    <col min="4443" max="4608" width="11.42578125" style="43" hidden="1"/>
    <col min="4609" max="4609" width="1.85546875" style="43" customWidth="1"/>
    <col min="4610" max="4610" width="18.42578125" style="43" customWidth="1"/>
    <col min="4611" max="4611" width="16.7109375" style="43" customWidth="1"/>
    <col min="4612" max="4612" width="34.5703125" style="43" bestFit="1" customWidth="1"/>
    <col min="4613" max="4613" width="15.28515625" style="43" customWidth="1"/>
    <col min="4614" max="4614" width="14.28515625" style="43" customWidth="1"/>
    <col min="4615" max="4615" width="22" style="43" customWidth="1"/>
    <col min="4616" max="4616" width="27.85546875" style="43" customWidth="1"/>
    <col min="4617" max="4617" width="25.140625" style="43" customWidth="1"/>
    <col min="4618" max="4618" width="13.140625" style="43" customWidth="1"/>
    <col min="4619" max="4619" width="29.7109375" style="43" customWidth="1"/>
    <col min="4620" max="4620" width="22.85546875" style="43" customWidth="1"/>
    <col min="4621" max="4621" width="80.5703125" style="43" customWidth="1"/>
    <col min="4622" max="4622" width="13" style="43" customWidth="1"/>
    <col min="4623" max="4623" width="24.5703125" style="43" customWidth="1"/>
    <col min="4624" max="4624" width="11.5703125" style="43" customWidth="1"/>
    <col min="4625" max="4625" width="12.28515625" style="43" customWidth="1"/>
    <col min="4626" max="4626" width="9.28515625" style="43" customWidth="1"/>
    <col min="4627" max="4627" width="11.5703125" style="43" bestFit="1" customWidth="1"/>
    <col min="4628" max="4628" width="8.42578125" style="43" bestFit="1" customWidth="1"/>
    <col min="4629" max="4630" width="13.28515625" style="43" bestFit="1" customWidth="1"/>
    <col min="4631" max="4631" width="8.5703125" style="43" bestFit="1" customWidth="1"/>
    <col min="4632" max="4632" width="117.7109375" style="43" customWidth="1"/>
    <col min="4633" max="4633" width="48.7109375" style="43" customWidth="1"/>
    <col min="4634" max="4635" width="13.28515625" style="43" bestFit="1" customWidth="1"/>
    <col min="4636" max="4636" width="8.5703125" style="43" bestFit="1" customWidth="1"/>
    <col min="4637" max="4637" width="147" style="43" customWidth="1"/>
    <col min="4638" max="4638" width="44" style="43" customWidth="1"/>
    <col min="4639" max="4640" width="13.28515625" style="43" bestFit="1" customWidth="1"/>
    <col min="4641" max="4641" width="12.5703125" style="43" customWidth="1"/>
    <col min="4642" max="4642" width="122.85546875" style="43" customWidth="1"/>
    <col min="4643" max="4643" width="64.28515625" style="43" customWidth="1"/>
    <col min="4644" max="4647" width="12" style="43" customWidth="1"/>
    <col min="4648" max="4648" width="15.42578125" style="43" customWidth="1"/>
    <col min="4649" max="4652" width="12" style="43" customWidth="1"/>
    <col min="4653" max="4653" width="17.140625" style="43" customWidth="1"/>
    <col min="4654" max="4657" width="11.7109375" style="43" customWidth="1"/>
    <col min="4658" max="4658" width="16.5703125" style="43" customWidth="1"/>
    <col min="4659" max="4662" width="11.7109375" style="43" customWidth="1"/>
    <col min="4663" max="4663" width="15.7109375" style="43" customWidth="1"/>
    <col min="4664" max="4667" width="11.7109375" style="43" customWidth="1"/>
    <col min="4668" max="4668" width="17.42578125" style="43" customWidth="1"/>
    <col min="4669" max="4672" width="11.7109375" style="43" customWidth="1"/>
    <col min="4673" max="4673" width="17.85546875" style="43" customWidth="1"/>
    <col min="4674" max="4677" width="11.7109375" style="43" customWidth="1"/>
    <col min="4678" max="4678" width="18.140625" style="43" customWidth="1"/>
    <col min="4679" max="4682" width="11.7109375" style="43" customWidth="1"/>
    <col min="4683" max="4683" width="19.5703125" style="43" customWidth="1"/>
    <col min="4684" max="4687" width="11.7109375" style="43" customWidth="1"/>
    <col min="4688" max="4688" width="18.85546875" style="43" customWidth="1"/>
    <col min="4689" max="4689" width="13.28515625" style="43" customWidth="1"/>
    <col min="4690" max="4690" width="4.42578125" style="43" customWidth="1"/>
    <col min="4691" max="4696" width="18.140625" style="43" customWidth="1"/>
    <col min="4697" max="4697" width="72.42578125" style="43" customWidth="1"/>
    <col min="4698" max="4698" width="3.28515625" style="43" customWidth="1"/>
    <col min="4699" max="4864" width="11.42578125" style="43" hidden="1"/>
    <col min="4865" max="4865" width="1.85546875" style="43" customWidth="1"/>
    <col min="4866" max="4866" width="18.42578125" style="43" customWidth="1"/>
    <col min="4867" max="4867" width="16.7109375" style="43" customWidth="1"/>
    <col min="4868" max="4868" width="34.5703125" style="43" bestFit="1" customWidth="1"/>
    <col min="4869" max="4869" width="15.28515625" style="43" customWidth="1"/>
    <col min="4870" max="4870" width="14.28515625" style="43" customWidth="1"/>
    <col min="4871" max="4871" width="22" style="43" customWidth="1"/>
    <col min="4872" max="4872" width="27.85546875" style="43" customWidth="1"/>
    <col min="4873" max="4873" width="25.140625" style="43" customWidth="1"/>
    <col min="4874" max="4874" width="13.140625" style="43" customWidth="1"/>
    <col min="4875" max="4875" width="29.7109375" style="43" customWidth="1"/>
    <col min="4876" max="4876" width="22.85546875" style="43" customWidth="1"/>
    <col min="4877" max="4877" width="80.5703125" style="43" customWidth="1"/>
    <col min="4878" max="4878" width="13" style="43" customWidth="1"/>
    <col min="4879" max="4879" width="24.5703125" style="43" customWidth="1"/>
    <col min="4880" max="4880" width="11.5703125" style="43" customWidth="1"/>
    <col min="4881" max="4881" width="12.28515625" style="43" customWidth="1"/>
    <col min="4882" max="4882" width="9.28515625" style="43" customWidth="1"/>
    <col min="4883" max="4883" width="11.5703125" style="43" bestFit="1" customWidth="1"/>
    <col min="4884" max="4884" width="8.42578125" style="43" bestFit="1" customWidth="1"/>
    <col min="4885" max="4886" width="13.28515625" style="43" bestFit="1" customWidth="1"/>
    <col min="4887" max="4887" width="8.5703125" style="43" bestFit="1" customWidth="1"/>
    <col min="4888" max="4888" width="117.7109375" style="43" customWidth="1"/>
    <col min="4889" max="4889" width="48.7109375" style="43" customWidth="1"/>
    <col min="4890" max="4891" width="13.28515625" style="43" bestFit="1" customWidth="1"/>
    <col min="4892" max="4892" width="8.5703125" style="43" bestFit="1" customWidth="1"/>
    <col min="4893" max="4893" width="147" style="43" customWidth="1"/>
    <col min="4894" max="4894" width="44" style="43" customWidth="1"/>
    <col min="4895" max="4896" width="13.28515625" style="43" bestFit="1" customWidth="1"/>
    <col min="4897" max="4897" width="12.5703125" style="43" customWidth="1"/>
    <col min="4898" max="4898" width="122.85546875" style="43" customWidth="1"/>
    <col min="4899" max="4899" width="64.28515625" style="43" customWidth="1"/>
    <col min="4900" max="4903" width="12" style="43" customWidth="1"/>
    <col min="4904" max="4904" width="15.42578125" style="43" customWidth="1"/>
    <col min="4905" max="4908" width="12" style="43" customWidth="1"/>
    <col min="4909" max="4909" width="17.140625" style="43" customWidth="1"/>
    <col min="4910" max="4913" width="11.7109375" style="43" customWidth="1"/>
    <col min="4914" max="4914" width="16.5703125" style="43" customWidth="1"/>
    <col min="4915" max="4918" width="11.7109375" style="43" customWidth="1"/>
    <col min="4919" max="4919" width="15.7109375" style="43" customWidth="1"/>
    <col min="4920" max="4923" width="11.7109375" style="43" customWidth="1"/>
    <col min="4924" max="4924" width="17.42578125" style="43" customWidth="1"/>
    <col min="4925" max="4928" width="11.7109375" style="43" customWidth="1"/>
    <col min="4929" max="4929" width="17.85546875" style="43" customWidth="1"/>
    <col min="4930" max="4933" width="11.7109375" style="43" customWidth="1"/>
    <col min="4934" max="4934" width="18.140625" style="43" customWidth="1"/>
    <col min="4935" max="4938" width="11.7109375" style="43" customWidth="1"/>
    <col min="4939" max="4939" width="19.5703125" style="43" customWidth="1"/>
    <col min="4940" max="4943" width="11.7109375" style="43" customWidth="1"/>
    <col min="4944" max="4944" width="18.85546875" style="43" customWidth="1"/>
    <col min="4945" max="4945" width="13.28515625" style="43" customWidth="1"/>
    <col min="4946" max="4946" width="4.42578125" style="43" customWidth="1"/>
    <col min="4947" max="4952" width="18.140625" style="43" customWidth="1"/>
    <col min="4953" max="4953" width="72.42578125" style="43" customWidth="1"/>
    <col min="4954" max="4954" width="3.28515625" style="43" customWidth="1"/>
    <col min="4955" max="5120" width="11.42578125" style="43" hidden="1"/>
    <col min="5121" max="5121" width="1.85546875" style="43" customWidth="1"/>
    <col min="5122" max="5122" width="18.42578125" style="43" customWidth="1"/>
    <col min="5123" max="5123" width="16.7109375" style="43" customWidth="1"/>
    <col min="5124" max="5124" width="34.5703125" style="43" bestFit="1" customWidth="1"/>
    <col min="5125" max="5125" width="15.28515625" style="43" customWidth="1"/>
    <col min="5126" max="5126" width="14.28515625" style="43" customWidth="1"/>
    <col min="5127" max="5127" width="22" style="43" customWidth="1"/>
    <col min="5128" max="5128" width="27.85546875" style="43" customWidth="1"/>
    <col min="5129" max="5129" width="25.140625" style="43" customWidth="1"/>
    <col min="5130" max="5130" width="13.140625" style="43" customWidth="1"/>
    <col min="5131" max="5131" width="29.7109375" style="43" customWidth="1"/>
    <col min="5132" max="5132" width="22.85546875" style="43" customWidth="1"/>
    <col min="5133" max="5133" width="80.5703125" style="43" customWidth="1"/>
    <col min="5134" max="5134" width="13" style="43" customWidth="1"/>
    <col min="5135" max="5135" width="24.5703125" style="43" customWidth="1"/>
    <col min="5136" max="5136" width="11.5703125" style="43" customWidth="1"/>
    <col min="5137" max="5137" width="12.28515625" style="43" customWidth="1"/>
    <col min="5138" max="5138" width="9.28515625" style="43" customWidth="1"/>
    <col min="5139" max="5139" width="11.5703125" style="43" bestFit="1" customWidth="1"/>
    <col min="5140" max="5140" width="8.42578125" style="43" bestFit="1" customWidth="1"/>
    <col min="5141" max="5142" width="13.28515625" style="43" bestFit="1" customWidth="1"/>
    <col min="5143" max="5143" width="8.5703125" style="43" bestFit="1" customWidth="1"/>
    <col min="5144" max="5144" width="117.7109375" style="43" customWidth="1"/>
    <col min="5145" max="5145" width="48.7109375" style="43" customWidth="1"/>
    <col min="5146" max="5147" width="13.28515625" style="43" bestFit="1" customWidth="1"/>
    <col min="5148" max="5148" width="8.5703125" style="43" bestFit="1" customWidth="1"/>
    <col min="5149" max="5149" width="147" style="43" customWidth="1"/>
    <col min="5150" max="5150" width="44" style="43" customWidth="1"/>
    <col min="5151" max="5152" width="13.28515625" style="43" bestFit="1" customWidth="1"/>
    <col min="5153" max="5153" width="12.5703125" style="43" customWidth="1"/>
    <col min="5154" max="5154" width="122.85546875" style="43" customWidth="1"/>
    <col min="5155" max="5155" width="64.28515625" style="43" customWidth="1"/>
    <col min="5156" max="5159" width="12" style="43" customWidth="1"/>
    <col min="5160" max="5160" width="15.42578125" style="43" customWidth="1"/>
    <col min="5161" max="5164" width="12" style="43" customWidth="1"/>
    <col min="5165" max="5165" width="17.140625" style="43" customWidth="1"/>
    <col min="5166" max="5169" width="11.7109375" style="43" customWidth="1"/>
    <col min="5170" max="5170" width="16.5703125" style="43" customWidth="1"/>
    <col min="5171" max="5174" width="11.7109375" style="43" customWidth="1"/>
    <col min="5175" max="5175" width="15.7109375" style="43" customWidth="1"/>
    <col min="5176" max="5179" width="11.7109375" style="43" customWidth="1"/>
    <col min="5180" max="5180" width="17.42578125" style="43" customWidth="1"/>
    <col min="5181" max="5184" width="11.7109375" style="43" customWidth="1"/>
    <col min="5185" max="5185" width="17.85546875" style="43" customWidth="1"/>
    <col min="5186" max="5189" width="11.7109375" style="43" customWidth="1"/>
    <col min="5190" max="5190" width="18.140625" style="43" customWidth="1"/>
    <col min="5191" max="5194" width="11.7109375" style="43" customWidth="1"/>
    <col min="5195" max="5195" width="19.5703125" style="43" customWidth="1"/>
    <col min="5196" max="5199" width="11.7109375" style="43" customWidth="1"/>
    <col min="5200" max="5200" width="18.85546875" style="43" customWidth="1"/>
    <col min="5201" max="5201" width="13.28515625" style="43" customWidth="1"/>
    <col min="5202" max="5202" width="4.42578125" style="43" customWidth="1"/>
    <col min="5203" max="5208" width="18.140625" style="43" customWidth="1"/>
    <col min="5209" max="5209" width="72.42578125" style="43" customWidth="1"/>
    <col min="5210" max="5210" width="3.28515625" style="43" customWidth="1"/>
    <col min="5211" max="5376" width="11.42578125" style="43" hidden="1"/>
    <col min="5377" max="5377" width="1.85546875" style="43" customWidth="1"/>
    <col min="5378" max="5378" width="18.42578125" style="43" customWidth="1"/>
    <col min="5379" max="5379" width="16.7109375" style="43" customWidth="1"/>
    <col min="5380" max="5380" width="34.5703125" style="43" bestFit="1" customWidth="1"/>
    <col min="5381" max="5381" width="15.28515625" style="43" customWidth="1"/>
    <col min="5382" max="5382" width="14.28515625" style="43" customWidth="1"/>
    <col min="5383" max="5383" width="22" style="43" customWidth="1"/>
    <col min="5384" max="5384" width="27.85546875" style="43" customWidth="1"/>
    <col min="5385" max="5385" width="25.140625" style="43" customWidth="1"/>
    <col min="5386" max="5386" width="13.140625" style="43" customWidth="1"/>
    <col min="5387" max="5387" width="29.7109375" style="43" customWidth="1"/>
    <col min="5388" max="5388" width="22.85546875" style="43" customWidth="1"/>
    <col min="5389" max="5389" width="80.5703125" style="43" customWidth="1"/>
    <col min="5390" max="5390" width="13" style="43" customWidth="1"/>
    <col min="5391" max="5391" width="24.5703125" style="43" customWidth="1"/>
    <col min="5392" max="5392" width="11.5703125" style="43" customWidth="1"/>
    <col min="5393" max="5393" width="12.28515625" style="43" customWidth="1"/>
    <col min="5394" max="5394" width="9.28515625" style="43" customWidth="1"/>
    <col min="5395" max="5395" width="11.5703125" style="43" bestFit="1" customWidth="1"/>
    <col min="5396" max="5396" width="8.42578125" style="43" bestFit="1" customWidth="1"/>
    <col min="5397" max="5398" width="13.28515625" style="43" bestFit="1" customWidth="1"/>
    <col min="5399" max="5399" width="8.5703125" style="43" bestFit="1" customWidth="1"/>
    <col min="5400" max="5400" width="117.7109375" style="43" customWidth="1"/>
    <col min="5401" max="5401" width="48.7109375" style="43" customWidth="1"/>
    <col min="5402" max="5403" width="13.28515625" style="43" bestFit="1" customWidth="1"/>
    <col min="5404" max="5404" width="8.5703125" style="43" bestFit="1" customWidth="1"/>
    <col min="5405" max="5405" width="147" style="43" customWidth="1"/>
    <col min="5406" max="5406" width="44" style="43" customWidth="1"/>
    <col min="5407" max="5408" width="13.28515625" style="43" bestFit="1" customWidth="1"/>
    <col min="5409" max="5409" width="12.5703125" style="43" customWidth="1"/>
    <col min="5410" max="5410" width="122.85546875" style="43" customWidth="1"/>
    <col min="5411" max="5411" width="64.28515625" style="43" customWidth="1"/>
    <col min="5412" max="5415" width="12" style="43" customWidth="1"/>
    <col min="5416" max="5416" width="15.42578125" style="43" customWidth="1"/>
    <col min="5417" max="5420" width="12" style="43" customWidth="1"/>
    <col min="5421" max="5421" width="17.140625" style="43" customWidth="1"/>
    <col min="5422" max="5425" width="11.7109375" style="43" customWidth="1"/>
    <col min="5426" max="5426" width="16.5703125" style="43" customWidth="1"/>
    <col min="5427" max="5430" width="11.7109375" style="43" customWidth="1"/>
    <col min="5431" max="5431" width="15.7109375" style="43" customWidth="1"/>
    <col min="5432" max="5435" width="11.7109375" style="43" customWidth="1"/>
    <col min="5436" max="5436" width="17.42578125" style="43" customWidth="1"/>
    <col min="5437" max="5440" width="11.7109375" style="43" customWidth="1"/>
    <col min="5441" max="5441" width="17.85546875" style="43" customWidth="1"/>
    <col min="5442" max="5445" width="11.7109375" style="43" customWidth="1"/>
    <col min="5446" max="5446" width="18.140625" style="43" customWidth="1"/>
    <col min="5447" max="5450" width="11.7109375" style="43" customWidth="1"/>
    <col min="5451" max="5451" width="19.5703125" style="43" customWidth="1"/>
    <col min="5452" max="5455" width="11.7109375" style="43" customWidth="1"/>
    <col min="5456" max="5456" width="18.85546875" style="43" customWidth="1"/>
    <col min="5457" max="5457" width="13.28515625" style="43" customWidth="1"/>
    <col min="5458" max="5458" width="4.42578125" style="43" customWidth="1"/>
    <col min="5459" max="5464" width="18.140625" style="43" customWidth="1"/>
    <col min="5465" max="5465" width="72.42578125" style="43" customWidth="1"/>
    <col min="5466" max="5466" width="3.28515625" style="43" customWidth="1"/>
    <col min="5467" max="5632" width="11.42578125" style="43" hidden="1"/>
    <col min="5633" max="5633" width="1.85546875" style="43" customWidth="1"/>
    <col min="5634" max="5634" width="18.42578125" style="43" customWidth="1"/>
    <col min="5635" max="5635" width="16.7109375" style="43" customWidth="1"/>
    <col min="5636" max="5636" width="34.5703125" style="43" bestFit="1" customWidth="1"/>
    <col min="5637" max="5637" width="15.28515625" style="43" customWidth="1"/>
    <col min="5638" max="5638" width="14.28515625" style="43" customWidth="1"/>
    <col min="5639" max="5639" width="22" style="43" customWidth="1"/>
    <col min="5640" max="5640" width="27.85546875" style="43" customWidth="1"/>
    <col min="5641" max="5641" width="25.140625" style="43" customWidth="1"/>
    <col min="5642" max="5642" width="13.140625" style="43" customWidth="1"/>
    <col min="5643" max="5643" width="29.7109375" style="43" customWidth="1"/>
    <col min="5644" max="5644" width="22.85546875" style="43" customWidth="1"/>
    <col min="5645" max="5645" width="80.5703125" style="43" customWidth="1"/>
    <col min="5646" max="5646" width="13" style="43" customWidth="1"/>
    <col min="5647" max="5647" width="24.5703125" style="43" customWidth="1"/>
    <col min="5648" max="5648" width="11.5703125" style="43" customWidth="1"/>
    <col min="5649" max="5649" width="12.28515625" style="43" customWidth="1"/>
    <col min="5650" max="5650" width="9.28515625" style="43" customWidth="1"/>
    <col min="5651" max="5651" width="11.5703125" style="43" bestFit="1" customWidth="1"/>
    <col min="5652" max="5652" width="8.42578125" style="43" bestFit="1" customWidth="1"/>
    <col min="5653" max="5654" width="13.28515625" style="43" bestFit="1" customWidth="1"/>
    <col min="5655" max="5655" width="8.5703125" style="43" bestFit="1" customWidth="1"/>
    <col min="5656" max="5656" width="117.7109375" style="43" customWidth="1"/>
    <col min="5657" max="5657" width="48.7109375" style="43" customWidth="1"/>
    <col min="5658" max="5659" width="13.28515625" style="43" bestFit="1" customWidth="1"/>
    <col min="5660" max="5660" width="8.5703125" style="43" bestFit="1" customWidth="1"/>
    <col min="5661" max="5661" width="147" style="43" customWidth="1"/>
    <col min="5662" max="5662" width="44" style="43" customWidth="1"/>
    <col min="5663" max="5664" width="13.28515625" style="43" bestFit="1" customWidth="1"/>
    <col min="5665" max="5665" width="12.5703125" style="43" customWidth="1"/>
    <col min="5666" max="5666" width="122.85546875" style="43" customWidth="1"/>
    <col min="5667" max="5667" width="64.28515625" style="43" customWidth="1"/>
    <col min="5668" max="5671" width="12" style="43" customWidth="1"/>
    <col min="5672" max="5672" width="15.42578125" style="43" customWidth="1"/>
    <col min="5673" max="5676" width="12" style="43" customWidth="1"/>
    <col min="5677" max="5677" width="17.140625" style="43" customWidth="1"/>
    <col min="5678" max="5681" width="11.7109375" style="43" customWidth="1"/>
    <col min="5682" max="5682" width="16.5703125" style="43" customWidth="1"/>
    <col min="5683" max="5686" width="11.7109375" style="43" customWidth="1"/>
    <col min="5687" max="5687" width="15.7109375" style="43" customWidth="1"/>
    <col min="5688" max="5691" width="11.7109375" style="43" customWidth="1"/>
    <col min="5692" max="5692" width="17.42578125" style="43" customWidth="1"/>
    <col min="5693" max="5696" width="11.7109375" style="43" customWidth="1"/>
    <col min="5697" max="5697" width="17.85546875" style="43" customWidth="1"/>
    <col min="5698" max="5701" width="11.7109375" style="43" customWidth="1"/>
    <col min="5702" max="5702" width="18.140625" style="43" customWidth="1"/>
    <col min="5703" max="5706" width="11.7109375" style="43" customWidth="1"/>
    <col min="5707" max="5707" width="19.5703125" style="43" customWidth="1"/>
    <col min="5708" max="5711" width="11.7109375" style="43" customWidth="1"/>
    <col min="5712" max="5712" width="18.85546875" style="43" customWidth="1"/>
    <col min="5713" max="5713" width="13.28515625" style="43" customWidth="1"/>
    <col min="5714" max="5714" width="4.42578125" style="43" customWidth="1"/>
    <col min="5715" max="5720" width="18.140625" style="43" customWidth="1"/>
    <col min="5721" max="5721" width="72.42578125" style="43" customWidth="1"/>
    <col min="5722" max="5722" width="3.28515625" style="43" customWidth="1"/>
    <col min="5723" max="5888" width="11.42578125" style="43" hidden="1"/>
    <col min="5889" max="5889" width="1.85546875" style="43" customWidth="1"/>
    <col min="5890" max="5890" width="18.42578125" style="43" customWidth="1"/>
    <col min="5891" max="5891" width="16.7109375" style="43" customWidth="1"/>
    <col min="5892" max="5892" width="34.5703125" style="43" bestFit="1" customWidth="1"/>
    <col min="5893" max="5893" width="15.28515625" style="43" customWidth="1"/>
    <col min="5894" max="5894" width="14.28515625" style="43" customWidth="1"/>
    <col min="5895" max="5895" width="22" style="43" customWidth="1"/>
    <col min="5896" max="5896" width="27.85546875" style="43" customWidth="1"/>
    <col min="5897" max="5897" width="25.140625" style="43" customWidth="1"/>
    <col min="5898" max="5898" width="13.140625" style="43" customWidth="1"/>
    <col min="5899" max="5899" width="29.7109375" style="43" customWidth="1"/>
    <col min="5900" max="5900" width="22.85546875" style="43" customWidth="1"/>
    <col min="5901" max="5901" width="80.5703125" style="43" customWidth="1"/>
    <col min="5902" max="5902" width="13" style="43" customWidth="1"/>
    <col min="5903" max="5903" width="24.5703125" style="43" customWidth="1"/>
    <col min="5904" max="5904" width="11.5703125" style="43" customWidth="1"/>
    <col min="5905" max="5905" width="12.28515625" style="43" customWidth="1"/>
    <col min="5906" max="5906" width="9.28515625" style="43" customWidth="1"/>
    <col min="5907" max="5907" width="11.5703125" style="43" bestFit="1" customWidth="1"/>
    <col min="5908" max="5908" width="8.42578125" style="43" bestFit="1" customWidth="1"/>
    <col min="5909" max="5910" width="13.28515625" style="43" bestFit="1" customWidth="1"/>
    <col min="5911" max="5911" width="8.5703125" style="43" bestFit="1" customWidth="1"/>
    <col min="5912" max="5912" width="117.7109375" style="43" customWidth="1"/>
    <col min="5913" max="5913" width="48.7109375" style="43" customWidth="1"/>
    <col min="5914" max="5915" width="13.28515625" style="43" bestFit="1" customWidth="1"/>
    <col min="5916" max="5916" width="8.5703125" style="43" bestFit="1" customWidth="1"/>
    <col min="5917" max="5917" width="147" style="43" customWidth="1"/>
    <col min="5918" max="5918" width="44" style="43" customWidth="1"/>
    <col min="5919" max="5920" width="13.28515625" style="43" bestFit="1" customWidth="1"/>
    <col min="5921" max="5921" width="12.5703125" style="43" customWidth="1"/>
    <col min="5922" max="5922" width="122.85546875" style="43" customWidth="1"/>
    <col min="5923" max="5923" width="64.28515625" style="43" customWidth="1"/>
    <col min="5924" max="5927" width="12" style="43" customWidth="1"/>
    <col min="5928" max="5928" width="15.42578125" style="43" customWidth="1"/>
    <col min="5929" max="5932" width="12" style="43" customWidth="1"/>
    <col min="5933" max="5933" width="17.140625" style="43" customWidth="1"/>
    <col min="5934" max="5937" width="11.7109375" style="43" customWidth="1"/>
    <col min="5938" max="5938" width="16.5703125" style="43" customWidth="1"/>
    <col min="5939" max="5942" width="11.7109375" style="43" customWidth="1"/>
    <col min="5943" max="5943" width="15.7109375" style="43" customWidth="1"/>
    <col min="5944" max="5947" width="11.7109375" style="43" customWidth="1"/>
    <col min="5948" max="5948" width="17.42578125" style="43" customWidth="1"/>
    <col min="5949" max="5952" width="11.7109375" style="43" customWidth="1"/>
    <col min="5953" max="5953" width="17.85546875" style="43" customWidth="1"/>
    <col min="5954" max="5957" width="11.7109375" style="43" customWidth="1"/>
    <col min="5958" max="5958" width="18.140625" style="43" customWidth="1"/>
    <col min="5959" max="5962" width="11.7109375" style="43" customWidth="1"/>
    <col min="5963" max="5963" width="19.5703125" style="43" customWidth="1"/>
    <col min="5964" max="5967" width="11.7109375" style="43" customWidth="1"/>
    <col min="5968" max="5968" width="18.85546875" style="43" customWidth="1"/>
    <col min="5969" max="5969" width="13.28515625" style="43" customWidth="1"/>
    <col min="5970" max="5970" width="4.42578125" style="43" customWidth="1"/>
    <col min="5971" max="5976" width="18.140625" style="43" customWidth="1"/>
    <col min="5977" max="5977" width="72.42578125" style="43" customWidth="1"/>
    <col min="5978" max="5978" width="3.28515625" style="43" customWidth="1"/>
    <col min="5979" max="6144" width="11.42578125" style="43" hidden="1"/>
    <col min="6145" max="6145" width="1.85546875" style="43" customWidth="1"/>
    <col min="6146" max="6146" width="18.42578125" style="43" customWidth="1"/>
    <col min="6147" max="6147" width="16.7109375" style="43" customWidth="1"/>
    <col min="6148" max="6148" width="34.5703125" style="43" bestFit="1" customWidth="1"/>
    <col min="6149" max="6149" width="15.28515625" style="43" customWidth="1"/>
    <col min="6150" max="6150" width="14.28515625" style="43" customWidth="1"/>
    <col min="6151" max="6151" width="22" style="43" customWidth="1"/>
    <col min="6152" max="6152" width="27.85546875" style="43" customWidth="1"/>
    <col min="6153" max="6153" width="25.140625" style="43" customWidth="1"/>
    <col min="6154" max="6154" width="13.140625" style="43" customWidth="1"/>
    <col min="6155" max="6155" width="29.7109375" style="43" customWidth="1"/>
    <col min="6156" max="6156" width="22.85546875" style="43" customWidth="1"/>
    <col min="6157" max="6157" width="80.5703125" style="43" customWidth="1"/>
    <col min="6158" max="6158" width="13" style="43" customWidth="1"/>
    <col min="6159" max="6159" width="24.5703125" style="43" customWidth="1"/>
    <col min="6160" max="6160" width="11.5703125" style="43" customWidth="1"/>
    <col min="6161" max="6161" width="12.28515625" style="43" customWidth="1"/>
    <col min="6162" max="6162" width="9.28515625" style="43" customWidth="1"/>
    <col min="6163" max="6163" width="11.5703125" style="43" bestFit="1" customWidth="1"/>
    <col min="6164" max="6164" width="8.42578125" style="43" bestFit="1" customWidth="1"/>
    <col min="6165" max="6166" width="13.28515625" style="43" bestFit="1" customWidth="1"/>
    <col min="6167" max="6167" width="8.5703125" style="43" bestFit="1" customWidth="1"/>
    <col min="6168" max="6168" width="117.7109375" style="43" customWidth="1"/>
    <col min="6169" max="6169" width="48.7109375" style="43" customWidth="1"/>
    <col min="6170" max="6171" width="13.28515625" style="43" bestFit="1" customWidth="1"/>
    <col min="6172" max="6172" width="8.5703125" style="43" bestFit="1" customWidth="1"/>
    <col min="6173" max="6173" width="147" style="43" customWidth="1"/>
    <col min="6174" max="6174" width="44" style="43" customWidth="1"/>
    <col min="6175" max="6176" width="13.28515625" style="43" bestFit="1" customWidth="1"/>
    <col min="6177" max="6177" width="12.5703125" style="43" customWidth="1"/>
    <col min="6178" max="6178" width="122.85546875" style="43" customWidth="1"/>
    <col min="6179" max="6179" width="64.28515625" style="43" customWidth="1"/>
    <col min="6180" max="6183" width="12" style="43" customWidth="1"/>
    <col min="6184" max="6184" width="15.42578125" style="43" customWidth="1"/>
    <col min="6185" max="6188" width="12" style="43" customWidth="1"/>
    <col min="6189" max="6189" width="17.140625" style="43" customWidth="1"/>
    <col min="6190" max="6193" width="11.7109375" style="43" customWidth="1"/>
    <col min="6194" max="6194" width="16.5703125" style="43" customWidth="1"/>
    <col min="6195" max="6198" width="11.7109375" style="43" customWidth="1"/>
    <col min="6199" max="6199" width="15.7109375" style="43" customWidth="1"/>
    <col min="6200" max="6203" width="11.7109375" style="43" customWidth="1"/>
    <col min="6204" max="6204" width="17.42578125" style="43" customWidth="1"/>
    <col min="6205" max="6208" width="11.7109375" style="43" customWidth="1"/>
    <col min="6209" max="6209" width="17.85546875" style="43" customWidth="1"/>
    <col min="6210" max="6213" width="11.7109375" style="43" customWidth="1"/>
    <col min="6214" max="6214" width="18.140625" style="43" customWidth="1"/>
    <col min="6215" max="6218" width="11.7109375" style="43" customWidth="1"/>
    <col min="6219" max="6219" width="19.5703125" style="43" customWidth="1"/>
    <col min="6220" max="6223" width="11.7109375" style="43" customWidth="1"/>
    <col min="6224" max="6224" width="18.85546875" style="43" customWidth="1"/>
    <col min="6225" max="6225" width="13.28515625" style="43" customWidth="1"/>
    <col min="6226" max="6226" width="4.42578125" style="43" customWidth="1"/>
    <col min="6227" max="6232" width="18.140625" style="43" customWidth="1"/>
    <col min="6233" max="6233" width="72.42578125" style="43" customWidth="1"/>
    <col min="6234" max="6234" width="3.28515625" style="43" customWidth="1"/>
    <col min="6235" max="6400" width="11.42578125" style="43" hidden="1"/>
    <col min="6401" max="6401" width="1.85546875" style="43" customWidth="1"/>
    <col min="6402" max="6402" width="18.42578125" style="43" customWidth="1"/>
    <col min="6403" max="6403" width="16.7109375" style="43" customWidth="1"/>
    <col min="6404" max="6404" width="34.5703125" style="43" bestFit="1" customWidth="1"/>
    <col min="6405" max="6405" width="15.28515625" style="43" customWidth="1"/>
    <col min="6406" max="6406" width="14.28515625" style="43" customWidth="1"/>
    <col min="6407" max="6407" width="22" style="43" customWidth="1"/>
    <col min="6408" max="6408" width="27.85546875" style="43" customWidth="1"/>
    <col min="6409" max="6409" width="25.140625" style="43" customWidth="1"/>
    <col min="6410" max="6410" width="13.140625" style="43" customWidth="1"/>
    <col min="6411" max="6411" width="29.7109375" style="43" customWidth="1"/>
    <col min="6412" max="6412" width="22.85546875" style="43" customWidth="1"/>
    <col min="6413" max="6413" width="80.5703125" style="43" customWidth="1"/>
    <col min="6414" max="6414" width="13" style="43" customWidth="1"/>
    <col min="6415" max="6415" width="24.5703125" style="43" customWidth="1"/>
    <col min="6416" max="6416" width="11.5703125" style="43" customWidth="1"/>
    <col min="6417" max="6417" width="12.28515625" style="43" customWidth="1"/>
    <col min="6418" max="6418" width="9.28515625" style="43" customWidth="1"/>
    <col min="6419" max="6419" width="11.5703125" style="43" bestFit="1" customWidth="1"/>
    <col min="6420" max="6420" width="8.42578125" style="43" bestFit="1" customWidth="1"/>
    <col min="6421" max="6422" width="13.28515625" style="43" bestFit="1" customWidth="1"/>
    <col min="6423" max="6423" width="8.5703125" style="43" bestFit="1" customWidth="1"/>
    <col min="6424" max="6424" width="117.7109375" style="43" customWidth="1"/>
    <col min="6425" max="6425" width="48.7109375" style="43" customWidth="1"/>
    <col min="6426" max="6427" width="13.28515625" style="43" bestFit="1" customWidth="1"/>
    <col min="6428" max="6428" width="8.5703125" style="43" bestFit="1" customWidth="1"/>
    <col min="6429" max="6429" width="147" style="43" customWidth="1"/>
    <col min="6430" max="6430" width="44" style="43" customWidth="1"/>
    <col min="6431" max="6432" width="13.28515625" style="43" bestFit="1" customWidth="1"/>
    <col min="6433" max="6433" width="12.5703125" style="43" customWidth="1"/>
    <col min="6434" max="6434" width="122.85546875" style="43" customWidth="1"/>
    <col min="6435" max="6435" width="64.28515625" style="43" customWidth="1"/>
    <col min="6436" max="6439" width="12" style="43" customWidth="1"/>
    <col min="6440" max="6440" width="15.42578125" style="43" customWidth="1"/>
    <col min="6441" max="6444" width="12" style="43" customWidth="1"/>
    <col min="6445" max="6445" width="17.140625" style="43" customWidth="1"/>
    <col min="6446" max="6449" width="11.7109375" style="43" customWidth="1"/>
    <col min="6450" max="6450" width="16.5703125" style="43" customWidth="1"/>
    <col min="6451" max="6454" width="11.7109375" style="43" customWidth="1"/>
    <col min="6455" max="6455" width="15.7109375" style="43" customWidth="1"/>
    <col min="6456" max="6459" width="11.7109375" style="43" customWidth="1"/>
    <col min="6460" max="6460" width="17.42578125" style="43" customWidth="1"/>
    <col min="6461" max="6464" width="11.7109375" style="43" customWidth="1"/>
    <col min="6465" max="6465" width="17.85546875" style="43" customWidth="1"/>
    <col min="6466" max="6469" width="11.7109375" style="43" customWidth="1"/>
    <col min="6470" max="6470" width="18.140625" style="43" customWidth="1"/>
    <col min="6471" max="6474" width="11.7109375" style="43" customWidth="1"/>
    <col min="6475" max="6475" width="19.5703125" style="43" customWidth="1"/>
    <col min="6476" max="6479" width="11.7109375" style="43" customWidth="1"/>
    <col min="6480" max="6480" width="18.85546875" style="43" customWidth="1"/>
    <col min="6481" max="6481" width="13.28515625" style="43" customWidth="1"/>
    <col min="6482" max="6482" width="4.42578125" style="43" customWidth="1"/>
    <col min="6483" max="6488" width="18.140625" style="43" customWidth="1"/>
    <col min="6489" max="6489" width="72.42578125" style="43" customWidth="1"/>
    <col min="6490" max="6490" width="3.28515625" style="43" customWidth="1"/>
    <col min="6491" max="6656" width="11.42578125" style="43" hidden="1"/>
    <col min="6657" max="6657" width="1.85546875" style="43" customWidth="1"/>
    <col min="6658" max="6658" width="18.42578125" style="43" customWidth="1"/>
    <col min="6659" max="6659" width="16.7109375" style="43" customWidth="1"/>
    <col min="6660" max="6660" width="34.5703125" style="43" bestFit="1" customWidth="1"/>
    <col min="6661" max="6661" width="15.28515625" style="43" customWidth="1"/>
    <col min="6662" max="6662" width="14.28515625" style="43" customWidth="1"/>
    <col min="6663" max="6663" width="22" style="43" customWidth="1"/>
    <col min="6664" max="6664" width="27.85546875" style="43" customWidth="1"/>
    <col min="6665" max="6665" width="25.140625" style="43" customWidth="1"/>
    <col min="6666" max="6666" width="13.140625" style="43" customWidth="1"/>
    <col min="6667" max="6667" width="29.7109375" style="43" customWidth="1"/>
    <col min="6668" max="6668" width="22.85546875" style="43" customWidth="1"/>
    <col min="6669" max="6669" width="80.5703125" style="43" customWidth="1"/>
    <col min="6670" max="6670" width="13" style="43" customWidth="1"/>
    <col min="6671" max="6671" width="24.5703125" style="43" customWidth="1"/>
    <col min="6672" max="6672" width="11.5703125" style="43" customWidth="1"/>
    <col min="6673" max="6673" width="12.28515625" style="43" customWidth="1"/>
    <col min="6674" max="6674" width="9.28515625" style="43" customWidth="1"/>
    <col min="6675" max="6675" width="11.5703125" style="43" bestFit="1" customWidth="1"/>
    <col min="6676" max="6676" width="8.42578125" style="43" bestFit="1" customWidth="1"/>
    <col min="6677" max="6678" width="13.28515625" style="43" bestFit="1" customWidth="1"/>
    <col min="6679" max="6679" width="8.5703125" style="43" bestFit="1" customWidth="1"/>
    <col min="6680" max="6680" width="117.7109375" style="43" customWidth="1"/>
    <col min="6681" max="6681" width="48.7109375" style="43" customWidth="1"/>
    <col min="6682" max="6683" width="13.28515625" style="43" bestFit="1" customWidth="1"/>
    <col min="6684" max="6684" width="8.5703125" style="43" bestFit="1" customWidth="1"/>
    <col min="6685" max="6685" width="147" style="43" customWidth="1"/>
    <col min="6686" max="6686" width="44" style="43" customWidth="1"/>
    <col min="6687" max="6688" width="13.28515625" style="43" bestFit="1" customWidth="1"/>
    <col min="6689" max="6689" width="12.5703125" style="43" customWidth="1"/>
    <col min="6690" max="6690" width="122.85546875" style="43" customWidth="1"/>
    <col min="6691" max="6691" width="64.28515625" style="43" customWidth="1"/>
    <col min="6692" max="6695" width="12" style="43" customWidth="1"/>
    <col min="6696" max="6696" width="15.42578125" style="43" customWidth="1"/>
    <col min="6697" max="6700" width="12" style="43" customWidth="1"/>
    <col min="6701" max="6701" width="17.140625" style="43" customWidth="1"/>
    <col min="6702" max="6705" width="11.7109375" style="43" customWidth="1"/>
    <col min="6706" max="6706" width="16.5703125" style="43" customWidth="1"/>
    <col min="6707" max="6710" width="11.7109375" style="43" customWidth="1"/>
    <col min="6711" max="6711" width="15.7109375" style="43" customWidth="1"/>
    <col min="6712" max="6715" width="11.7109375" style="43" customWidth="1"/>
    <col min="6716" max="6716" width="17.42578125" style="43" customWidth="1"/>
    <col min="6717" max="6720" width="11.7109375" style="43" customWidth="1"/>
    <col min="6721" max="6721" width="17.85546875" style="43" customWidth="1"/>
    <col min="6722" max="6725" width="11.7109375" style="43" customWidth="1"/>
    <col min="6726" max="6726" width="18.140625" style="43" customWidth="1"/>
    <col min="6727" max="6730" width="11.7109375" style="43" customWidth="1"/>
    <col min="6731" max="6731" width="19.5703125" style="43" customWidth="1"/>
    <col min="6732" max="6735" width="11.7109375" style="43" customWidth="1"/>
    <col min="6736" max="6736" width="18.85546875" style="43" customWidth="1"/>
    <col min="6737" max="6737" width="13.28515625" style="43" customWidth="1"/>
    <col min="6738" max="6738" width="4.42578125" style="43" customWidth="1"/>
    <col min="6739" max="6744" width="18.140625" style="43" customWidth="1"/>
    <col min="6745" max="6745" width="72.42578125" style="43" customWidth="1"/>
    <col min="6746" max="6746" width="3.28515625" style="43" customWidth="1"/>
    <col min="6747" max="6912" width="11.42578125" style="43" hidden="1"/>
    <col min="6913" max="6913" width="1.85546875" style="43" customWidth="1"/>
    <col min="6914" max="6914" width="18.42578125" style="43" customWidth="1"/>
    <col min="6915" max="6915" width="16.7109375" style="43" customWidth="1"/>
    <col min="6916" max="6916" width="34.5703125" style="43" bestFit="1" customWidth="1"/>
    <col min="6917" max="6917" width="15.28515625" style="43" customWidth="1"/>
    <col min="6918" max="6918" width="14.28515625" style="43" customWidth="1"/>
    <col min="6919" max="6919" width="22" style="43" customWidth="1"/>
    <col min="6920" max="6920" width="27.85546875" style="43" customWidth="1"/>
    <col min="6921" max="6921" width="25.140625" style="43" customWidth="1"/>
    <col min="6922" max="6922" width="13.140625" style="43" customWidth="1"/>
    <col min="6923" max="6923" width="29.7109375" style="43" customWidth="1"/>
    <col min="6924" max="6924" width="22.85546875" style="43" customWidth="1"/>
    <col min="6925" max="6925" width="80.5703125" style="43" customWidth="1"/>
    <col min="6926" max="6926" width="13" style="43" customWidth="1"/>
    <col min="6927" max="6927" width="24.5703125" style="43" customWidth="1"/>
    <col min="6928" max="6928" width="11.5703125" style="43" customWidth="1"/>
    <col min="6929" max="6929" width="12.28515625" style="43" customWidth="1"/>
    <col min="6930" max="6930" width="9.28515625" style="43" customWidth="1"/>
    <col min="6931" max="6931" width="11.5703125" style="43" bestFit="1" customWidth="1"/>
    <col min="6932" max="6932" width="8.42578125" style="43" bestFit="1" customWidth="1"/>
    <col min="6933" max="6934" width="13.28515625" style="43" bestFit="1" customWidth="1"/>
    <col min="6935" max="6935" width="8.5703125" style="43" bestFit="1" customWidth="1"/>
    <col min="6936" max="6936" width="117.7109375" style="43" customWidth="1"/>
    <col min="6937" max="6937" width="48.7109375" style="43" customWidth="1"/>
    <col min="6938" max="6939" width="13.28515625" style="43" bestFit="1" customWidth="1"/>
    <col min="6940" max="6940" width="8.5703125" style="43" bestFit="1" customWidth="1"/>
    <col min="6941" max="6941" width="147" style="43" customWidth="1"/>
    <col min="6942" max="6942" width="44" style="43" customWidth="1"/>
    <col min="6943" max="6944" width="13.28515625" style="43" bestFit="1" customWidth="1"/>
    <col min="6945" max="6945" width="12.5703125" style="43" customWidth="1"/>
    <col min="6946" max="6946" width="122.85546875" style="43" customWidth="1"/>
    <col min="6947" max="6947" width="64.28515625" style="43" customWidth="1"/>
    <col min="6948" max="6951" width="12" style="43" customWidth="1"/>
    <col min="6952" max="6952" width="15.42578125" style="43" customWidth="1"/>
    <col min="6953" max="6956" width="12" style="43" customWidth="1"/>
    <col min="6957" max="6957" width="17.140625" style="43" customWidth="1"/>
    <col min="6958" max="6961" width="11.7109375" style="43" customWidth="1"/>
    <col min="6962" max="6962" width="16.5703125" style="43" customWidth="1"/>
    <col min="6963" max="6966" width="11.7109375" style="43" customWidth="1"/>
    <col min="6967" max="6967" width="15.7109375" style="43" customWidth="1"/>
    <col min="6968" max="6971" width="11.7109375" style="43" customWidth="1"/>
    <col min="6972" max="6972" width="17.42578125" style="43" customWidth="1"/>
    <col min="6973" max="6976" width="11.7109375" style="43" customWidth="1"/>
    <col min="6977" max="6977" width="17.85546875" style="43" customWidth="1"/>
    <col min="6978" max="6981" width="11.7109375" style="43" customWidth="1"/>
    <col min="6982" max="6982" width="18.140625" style="43" customWidth="1"/>
    <col min="6983" max="6986" width="11.7109375" style="43" customWidth="1"/>
    <col min="6987" max="6987" width="19.5703125" style="43" customWidth="1"/>
    <col min="6988" max="6991" width="11.7109375" style="43" customWidth="1"/>
    <col min="6992" max="6992" width="18.85546875" style="43" customWidth="1"/>
    <col min="6993" max="6993" width="13.28515625" style="43" customWidth="1"/>
    <col min="6994" max="6994" width="4.42578125" style="43" customWidth="1"/>
    <col min="6995" max="7000" width="18.140625" style="43" customWidth="1"/>
    <col min="7001" max="7001" width="72.42578125" style="43" customWidth="1"/>
    <col min="7002" max="7002" width="3.28515625" style="43" customWidth="1"/>
    <col min="7003" max="7168" width="11.42578125" style="43" hidden="1"/>
    <col min="7169" max="7169" width="1.85546875" style="43" customWidth="1"/>
    <col min="7170" max="7170" width="18.42578125" style="43" customWidth="1"/>
    <col min="7171" max="7171" width="16.7109375" style="43" customWidth="1"/>
    <col min="7172" max="7172" width="34.5703125" style="43" bestFit="1" customWidth="1"/>
    <col min="7173" max="7173" width="15.28515625" style="43" customWidth="1"/>
    <col min="7174" max="7174" width="14.28515625" style="43" customWidth="1"/>
    <col min="7175" max="7175" width="22" style="43" customWidth="1"/>
    <col min="7176" max="7176" width="27.85546875" style="43" customWidth="1"/>
    <col min="7177" max="7177" width="25.140625" style="43" customWidth="1"/>
    <col min="7178" max="7178" width="13.140625" style="43" customWidth="1"/>
    <col min="7179" max="7179" width="29.7109375" style="43" customWidth="1"/>
    <col min="7180" max="7180" width="22.85546875" style="43" customWidth="1"/>
    <col min="7181" max="7181" width="80.5703125" style="43" customWidth="1"/>
    <col min="7182" max="7182" width="13" style="43" customWidth="1"/>
    <col min="7183" max="7183" width="24.5703125" style="43" customWidth="1"/>
    <col min="7184" max="7184" width="11.5703125" style="43" customWidth="1"/>
    <col min="7185" max="7185" width="12.28515625" style="43" customWidth="1"/>
    <col min="7186" max="7186" width="9.28515625" style="43" customWidth="1"/>
    <col min="7187" max="7187" width="11.5703125" style="43" bestFit="1" customWidth="1"/>
    <col min="7188" max="7188" width="8.42578125" style="43" bestFit="1" customWidth="1"/>
    <col min="7189" max="7190" width="13.28515625" style="43" bestFit="1" customWidth="1"/>
    <col min="7191" max="7191" width="8.5703125" style="43" bestFit="1" customWidth="1"/>
    <col min="7192" max="7192" width="117.7109375" style="43" customWidth="1"/>
    <col min="7193" max="7193" width="48.7109375" style="43" customWidth="1"/>
    <col min="7194" max="7195" width="13.28515625" style="43" bestFit="1" customWidth="1"/>
    <col min="7196" max="7196" width="8.5703125" style="43" bestFit="1" customWidth="1"/>
    <col min="7197" max="7197" width="147" style="43" customWidth="1"/>
    <col min="7198" max="7198" width="44" style="43" customWidth="1"/>
    <col min="7199" max="7200" width="13.28515625" style="43" bestFit="1" customWidth="1"/>
    <col min="7201" max="7201" width="12.5703125" style="43" customWidth="1"/>
    <col min="7202" max="7202" width="122.85546875" style="43" customWidth="1"/>
    <col min="7203" max="7203" width="64.28515625" style="43" customWidth="1"/>
    <col min="7204" max="7207" width="12" style="43" customWidth="1"/>
    <col min="7208" max="7208" width="15.42578125" style="43" customWidth="1"/>
    <col min="7209" max="7212" width="12" style="43" customWidth="1"/>
    <col min="7213" max="7213" width="17.140625" style="43" customWidth="1"/>
    <col min="7214" max="7217" width="11.7109375" style="43" customWidth="1"/>
    <col min="7218" max="7218" width="16.5703125" style="43" customWidth="1"/>
    <col min="7219" max="7222" width="11.7109375" style="43" customWidth="1"/>
    <col min="7223" max="7223" width="15.7109375" style="43" customWidth="1"/>
    <col min="7224" max="7227" width="11.7109375" style="43" customWidth="1"/>
    <col min="7228" max="7228" width="17.42578125" style="43" customWidth="1"/>
    <col min="7229" max="7232" width="11.7109375" style="43" customWidth="1"/>
    <col min="7233" max="7233" width="17.85546875" style="43" customWidth="1"/>
    <col min="7234" max="7237" width="11.7109375" style="43" customWidth="1"/>
    <col min="7238" max="7238" width="18.140625" style="43" customWidth="1"/>
    <col min="7239" max="7242" width="11.7109375" style="43" customWidth="1"/>
    <col min="7243" max="7243" width="19.5703125" style="43" customWidth="1"/>
    <col min="7244" max="7247" width="11.7109375" style="43" customWidth="1"/>
    <col min="7248" max="7248" width="18.85546875" style="43" customWidth="1"/>
    <col min="7249" max="7249" width="13.28515625" style="43" customWidth="1"/>
    <col min="7250" max="7250" width="4.42578125" style="43" customWidth="1"/>
    <col min="7251" max="7256" width="18.140625" style="43" customWidth="1"/>
    <col min="7257" max="7257" width="72.42578125" style="43" customWidth="1"/>
    <col min="7258" max="7258" width="3.28515625" style="43" customWidth="1"/>
    <col min="7259" max="7424" width="11.42578125" style="43" hidden="1"/>
    <col min="7425" max="7425" width="1.85546875" style="43" customWidth="1"/>
    <col min="7426" max="7426" width="18.42578125" style="43" customWidth="1"/>
    <col min="7427" max="7427" width="16.7109375" style="43" customWidth="1"/>
    <col min="7428" max="7428" width="34.5703125" style="43" bestFit="1" customWidth="1"/>
    <col min="7429" max="7429" width="15.28515625" style="43" customWidth="1"/>
    <col min="7430" max="7430" width="14.28515625" style="43" customWidth="1"/>
    <col min="7431" max="7431" width="22" style="43" customWidth="1"/>
    <col min="7432" max="7432" width="27.85546875" style="43" customWidth="1"/>
    <col min="7433" max="7433" width="25.140625" style="43" customWidth="1"/>
    <col min="7434" max="7434" width="13.140625" style="43" customWidth="1"/>
    <col min="7435" max="7435" width="29.7109375" style="43" customWidth="1"/>
    <col min="7436" max="7436" width="22.85546875" style="43" customWidth="1"/>
    <col min="7437" max="7437" width="80.5703125" style="43" customWidth="1"/>
    <col min="7438" max="7438" width="13" style="43" customWidth="1"/>
    <col min="7439" max="7439" width="24.5703125" style="43" customWidth="1"/>
    <col min="7440" max="7440" width="11.5703125" style="43" customWidth="1"/>
    <col min="7441" max="7441" width="12.28515625" style="43" customWidth="1"/>
    <col min="7442" max="7442" width="9.28515625" style="43" customWidth="1"/>
    <col min="7443" max="7443" width="11.5703125" style="43" bestFit="1" customWidth="1"/>
    <col min="7444" max="7444" width="8.42578125" style="43" bestFit="1" customWidth="1"/>
    <col min="7445" max="7446" width="13.28515625" style="43" bestFit="1" customWidth="1"/>
    <col min="7447" max="7447" width="8.5703125" style="43" bestFit="1" customWidth="1"/>
    <col min="7448" max="7448" width="117.7109375" style="43" customWidth="1"/>
    <col min="7449" max="7449" width="48.7109375" style="43" customWidth="1"/>
    <col min="7450" max="7451" width="13.28515625" style="43" bestFit="1" customWidth="1"/>
    <col min="7452" max="7452" width="8.5703125" style="43" bestFit="1" customWidth="1"/>
    <col min="7453" max="7453" width="147" style="43" customWidth="1"/>
    <col min="7454" max="7454" width="44" style="43" customWidth="1"/>
    <col min="7455" max="7456" width="13.28515625" style="43" bestFit="1" customWidth="1"/>
    <col min="7457" max="7457" width="12.5703125" style="43" customWidth="1"/>
    <col min="7458" max="7458" width="122.85546875" style="43" customWidth="1"/>
    <col min="7459" max="7459" width="64.28515625" style="43" customWidth="1"/>
    <col min="7460" max="7463" width="12" style="43" customWidth="1"/>
    <col min="7464" max="7464" width="15.42578125" style="43" customWidth="1"/>
    <col min="7465" max="7468" width="12" style="43" customWidth="1"/>
    <col min="7469" max="7469" width="17.140625" style="43" customWidth="1"/>
    <col min="7470" max="7473" width="11.7109375" style="43" customWidth="1"/>
    <col min="7474" max="7474" width="16.5703125" style="43" customWidth="1"/>
    <col min="7475" max="7478" width="11.7109375" style="43" customWidth="1"/>
    <col min="7479" max="7479" width="15.7109375" style="43" customWidth="1"/>
    <col min="7480" max="7483" width="11.7109375" style="43" customWidth="1"/>
    <col min="7484" max="7484" width="17.42578125" style="43" customWidth="1"/>
    <col min="7485" max="7488" width="11.7109375" style="43" customWidth="1"/>
    <col min="7489" max="7489" width="17.85546875" style="43" customWidth="1"/>
    <col min="7490" max="7493" width="11.7109375" style="43" customWidth="1"/>
    <col min="7494" max="7494" width="18.140625" style="43" customWidth="1"/>
    <col min="7495" max="7498" width="11.7109375" style="43" customWidth="1"/>
    <col min="7499" max="7499" width="19.5703125" style="43" customWidth="1"/>
    <col min="7500" max="7503" width="11.7109375" style="43" customWidth="1"/>
    <col min="7504" max="7504" width="18.85546875" style="43" customWidth="1"/>
    <col min="7505" max="7505" width="13.28515625" style="43" customWidth="1"/>
    <col min="7506" max="7506" width="4.42578125" style="43" customWidth="1"/>
    <col min="7507" max="7512" width="18.140625" style="43" customWidth="1"/>
    <col min="7513" max="7513" width="72.42578125" style="43" customWidth="1"/>
    <col min="7514" max="7514" width="3.28515625" style="43" customWidth="1"/>
    <col min="7515" max="7680" width="11.42578125" style="43" hidden="1"/>
    <col min="7681" max="7681" width="1.85546875" style="43" customWidth="1"/>
    <col min="7682" max="7682" width="18.42578125" style="43" customWidth="1"/>
    <col min="7683" max="7683" width="16.7109375" style="43" customWidth="1"/>
    <col min="7684" max="7684" width="34.5703125" style="43" bestFit="1" customWidth="1"/>
    <col min="7685" max="7685" width="15.28515625" style="43" customWidth="1"/>
    <col min="7686" max="7686" width="14.28515625" style="43" customWidth="1"/>
    <col min="7687" max="7687" width="22" style="43" customWidth="1"/>
    <col min="7688" max="7688" width="27.85546875" style="43" customWidth="1"/>
    <col min="7689" max="7689" width="25.140625" style="43" customWidth="1"/>
    <col min="7690" max="7690" width="13.140625" style="43" customWidth="1"/>
    <col min="7691" max="7691" width="29.7109375" style="43" customWidth="1"/>
    <col min="7692" max="7692" width="22.85546875" style="43" customWidth="1"/>
    <col min="7693" max="7693" width="80.5703125" style="43" customWidth="1"/>
    <col min="7694" max="7694" width="13" style="43" customWidth="1"/>
    <col min="7695" max="7695" width="24.5703125" style="43" customWidth="1"/>
    <col min="7696" max="7696" width="11.5703125" style="43" customWidth="1"/>
    <col min="7697" max="7697" width="12.28515625" style="43" customWidth="1"/>
    <col min="7698" max="7698" width="9.28515625" style="43" customWidth="1"/>
    <col min="7699" max="7699" width="11.5703125" style="43" bestFit="1" customWidth="1"/>
    <col min="7700" max="7700" width="8.42578125" style="43" bestFit="1" customWidth="1"/>
    <col min="7701" max="7702" width="13.28515625" style="43" bestFit="1" customWidth="1"/>
    <col min="7703" max="7703" width="8.5703125" style="43" bestFit="1" customWidth="1"/>
    <col min="7704" max="7704" width="117.7109375" style="43" customWidth="1"/>
    <col min="7705" max="7705" width="48.7109375" style="43" customWidth="1"/>
    <col min="7706" max="7707" width="13.28515625" style="43" bestFit="1" customWidth="1"/>
    <col min="7708" max="7708" width="8.5703125" style="43" bestFit="1" customWidth="1"/>
    <col min="7709" max="7709" width="147" style="43" customWidth="1"/>
    <col min="7710" max="7710" width="44" style="43" customWidth="1"/>
    <col min="7711" max="7712" width="13.28515625" style="43" bestFit="1" customWidth="1"/>
    <col min="7713" max="7713" width="12.5703125" style="43" customWidth="1"/>
    <col min="7714" max="7714" width="122.85546875" style="43" customWidth="1"/>
    <col min="7715" max="7715" width="64.28515625" style="43" customWidth="1"/>
    <col min="7716" max="7719" width="12" style="43" customWidth="1"/>
    <col min="7720" max="7720" width="15.42578125" style="43" customWidth="1"/>
    <col min="7721" max="7724" width="12" style="43" customWidth="1"/>
    <col min="7725" max="7725" width="17.140625" style="43" customWidth="1"/>
    <col min="7726" max="7729" width="11.7109375" style="43" customWidth="1"/>
    <col min="7730" max="7730" width="16.5703125" style="43" customWidth="1"/>
    <col min="7731" max="7734" width="11.7109375" style="43" customWidth="1"/>
    <col min="7735" max="7735" width="15.7109375" style="43" customWidth="1"/>
    <col min="7736" max="7739" width="11.7109375" style="43" customWidth="1"/>
    <col min="7740" max="7740" width="17.42578125" style="43" customWidth="1"/>
    <col min="7741" max="7744" width="11.7109375" style="43" customWidth="1"/>
    <col min="7745" max="7745" width="17.85546875" style="43" customWidth="1"/>
    <col min="7746" max="7749" width="11.7109375" style="43" customWidth="1"/>
    <col min="7750" max="7750" width="18.140625" style="43" customWidth="1"/>
    <col min="7751" max="7754" width="11.7109375" style="43" customWidth="1"/>
    <col min="7755" max="7755" width="19.5703125" style="43" customWidth="1"/>
    <col min="7756" max="7759" width="11.7109375" style="43" customWidth="1"/>
    <col min="7760" max="7760" width="18.85546875" style="43" customWidth="1"/>
    <col min="7761" max="7761" width="13.28515625" style="43" customWidth="1"/>
    <col min="7762" max="7762" width="4.42578125" style="43" customWidth="1"/>
    <col min="7763" max="7768" width="18.140625" style="43" customWidth="1"/>
    <col min="7769" max="7769" width="72.42578125" style="43" customWidth="1"/>
    <col min="7770" max="7770" width="3.28515625" style="43" customWidth="1"/>
    <col min="7771" max="7936" width="11.42578125" style="43" hidden="1"/>
    <col min="7937" max="7937" width="1.85546875" style="43" customWidth="1"/>
    <col min="7938" max="7938" width="18.42578125" style="43" customWidth="1"/>
    <col min="7939" max="7939" width="16.7109375" style="43" customWidth="1"/>
    <col min="7940" max="7940" width="34.5703125" style="43" bestFit="1" customWidth="1"/>
    <col min="7941" max="7941" width="15.28515625" style="43" customWidth="1"/>
    <col min="7942" max="7942" width="14.28515625" style="43" customWidth="1"/>
    <col min="7943" max="7943" width="22" style="43" customWidth="1"/>
    <col min="7944" max="7944" width="27.85546875" style="43" customWidth="1"/>
    <col min="7945" max="7945" width="25.140625" style="43" customWidth="1"/>
    <col min="7946" max="7946" width="13.140625" style="43" customWidth="1"/>
    <col min="7947" max="7947" width="29.7109375" style="43" customWidth="1"/>
    <col min="7948" max="7948" width="22.85546875" style="43" customWidth="1"/>
    <col min="7949" max="7949" width="80.5703125" style="43" customWidth="1"/>
    <col min="7950" max="7950" width="13" style="43" customWidth="1"/>
    <col min="7951" max="7951" width="24.5703125" style="43" customWidth="1"/>
    <col min="7952" max="7952" width="11.5703125" style="43" customWidth="1"/>
    <col min="7953" max="7953" width="12.28515625" style="43" customWidth="1"/>
    <col min="7954" max="7954" width="9.28515625" style="43" customWidth="1"/>
    <col min="7955" max="7955" width="11.5703125" style="43" bestFit="1" customWidth="1"/>
    <col min="7956" max="7956" width="8.42578125" style="43" bestFit="1" customWidth="1"/>
    <col min="7957" max="7958" width="13.28515625" style="43" bestFit="1" customWidth="1"/>
    <col min="7959" max="7959" width="8.5703125" style="43" bestFit="1" customWidth="1"/>
    <col min="7960" max="7960" width="117.7109375" style="43" customWidth="1"/>
    <col min="7961" max="7961" width="48.7109375" style="43" customWidth="1"/>
    <col min="7962" max="7963" width="13.28515625" style="43" bestFit="1" customWidth="1"/>
    <col min="7964" max="7964" width="8.5703125" style="43" bestFit="1" customWidth="1"/>
    <col min="7965" max="7965" width="147" style="43" customWidth="1"/>
    <col min="7966" max="7966" width="44" style="43" customWidth="1"/>
    <col min="7967" max="7968" width="13.28515625" style="43" bestFit="1" customWidth="1"/>
    <col min="7969" max="7969" width="12.5703125" style="43" customWidth="1"/>
    <col min="7970" max="7970" width="122.85546875" style="43" customWidth="1"/>
    <col min="7971" max="7971" width="64.28515625" style="43" customWidth="1"/>
    <col min="7972" max="7975" width="12" style="43" customWidth="1"/>
    <col min="7976" max="7976" width="15.42578125" style="43" customWidth="1"/>
    <col min="7977" max="7980" width="12" style="43" customWidth="1"/>
    <col min="7981" max="7981" width="17.140625" style="43" customWidth="1"/>
    <col min="7982" max="7985" width="11.7109375" style="43" customWidth="1"/>
    <col min="7986" max="7986" width="16.5703125" style="43" customWidth="1"/>
    <col min="7987" max="7990" width="11.7109375" style="43" customWidth="1"/>
    <col min="7991" max="7991" width="15.7109375" style="43" customWidth="1"/>
    <col min="7992" max="7995" width="11.7109375" style="43" customWidth="1"/>
    <col min="7996" max="7996" width="17.42578125" style="43" customWidth="1"/>
    <col min="7997" max="8000" width="11.7109375" style="43" customWidth="1"/>
    <col min="8001" max="8001" width="17.85546875" style="43" customWidth="1"/>
    <col min="8002" max="8005" width="11.7109375" style="43" customWidth="1"/>
    <col min="8006" max="8006" width="18.140625" style="43" customWidth="1"/>
    <col min="8007" max="8010" width="11.7109375" style="43" customWidth="1"/>
    <col min="8011" max="8011" width="19.5703125" style="43" customWidth="1"/>
    <col min="8012" max="8015" width="11.7109375" style="43" customWidth="1"/>
    <col min="8016" max="8016" width="18.85546875" style="43" customWidth="1"/>
    <col min="8017" max="8017" width="13.28515625" style="43" customWidth="1"/>
    <col min="8018" max="8018" width="4.42578125" style="43" customWidth="1"/>
    <col min="8019" max="8024" width="18.140625" style="43" customWidth="1"/>
    <col min="8025" max="8025" width="72.42578125" style="43" customWidth="1"/>
    <col min="8026" max="8026" width="3.28515625" style="43" customWidth="1"/>
    <col min="8027" max="8192" width="11.42578125" style="43" hidden="1"/>
    <col min="8193" max="8193" width="1.85546875" style="43" customWidth="1"/>
    <col min="8194" max="8194" width="18.42578125" style="43" customWidth="1"/>
    <col min="8195" max="8195" width="16.7109375" style="43" customWidth="1"/>
    <col min="8196" max="8196" width="34.5703125" style="43" bestFit="1" customWidth="1"/>
    <col min="8197" max="8197" width="15.28515625" style="43" customWidth="1"/>
    <col min="8198" max="8198" width="14.28515625" style="43" customWidth="1"/>
    <col min="8199" max="8199" width="22" style="43" customWidth="1"/>
    <col min="8200" max="8200" width="27.85546875" style="43" customWidth="1"/>
    <col min="8201" max="8201" width="25.140625" style="43" customWidth="1"/>
    <col min="8202" max="8202" width="13.140625" style="43" customWidth="1"/>
    <col min="8203" max="8203" width="29.7109375" style="43" customWidth="1"/>
    <col min="8204" max="8204" width="22.85546875" style="43" customWidth="1"/>
    <col min="8205" max="8205" width="80.5703125" style="43" customWidth="1"/>
    <col min="8206" max="8206" width="13" style="43" customWidth="1"/>
    <col min="8207" max="8207" width="24.5703125" style="43" customWidth="1"/>
    <col min="8208" max="8208" width="11.5703125" style="43" customWidth="1"/>
    <col min="8209" max="8209" width="12.28515625" style="43" customWidth="1"/>
    <col min="8210" max="8210" width="9.28515625" style="43" customWidth="1"/>
    <col min="8211" max="8211" width="11.5703125" style="43" bestFit="1" customWidth="1"/>
    <col min="8212" max="8212" width="8.42578125" style="43" bestFit="1" customWidth="1"/>
    <col min="8213" max="8214" width="13.28515625" style="43" bestFit="1" customWidth="1"/>
    <col min="8215" max="8215" width="8.5703125" style="43" bestFit="1" customWidth="1"/>
    <col min="8216" max="8216" width="117.7109375" style="43" customWidth="1"/>
    <col min="8217" max="8217" width="48.7109375" style="43" customWidth="1"/>
    <col min="8218" max="8219" width="13.28515625" style="43" bestFit="1" customWidth="1"/>
    <col min="8220" max="8220" width="8.5703125" style="43" bestFit="1" customWidth="1"/>
    <col min="8221" max="8221" width="147" style="43" customWidth="1"/>
    <col min="8222" max="8222" width="44" style="43" customWidth="1"/>
    <col min="8223" max="8224" width="13.28515625" style="43" bestFit="1" customWidth="1"/>
    <col min="8225" max="8225" width="12.5703125" style="43" customWidth="1"/>
    <col min="8226" max="8226" width="122.85546875" style="43" customWidth="1"/>
    <col min="8227" max="8227" width="64.28515625" style="43" customWidth="1"/>
    <col min="8228" max="8231" width="12" style="43" customWidth="1"/>
    <col min="8232" max="8232" width="15.42578125" style="43" customWidth="1"/>
    <col min="8233" max="8236" width="12" style="43" customWidth="1"/>
    <col min="8237" max="8237" width="17.140625" style="43" customWidth="1"/>
    <col min="8238" max="8241" width="11.7109375" style="43" customWidth="1"/>
    <col min="8242" max="8242" width="16.5703125" style="43" customWidth="1"/>
    <col min="8243" max="8246" width="11.7109375" style="43" customWidth="1"/>
    <col min="8247" max="8247" width="15.7109375" style="43" customWidth="1"/>
    <col min="8248" max="8251" width="11.7109375" style="43" customWidth="1"/>
    <col min="8252" max="8252" width="17.42578125" style="43" customWidth="1"/>
    <col min="8253" max="8256" width="11.7109375" style="43" customWidth="1"/>
    <col min="8257" max="8257" width="17.85546875" style="43" customWidth="1"/>
    <col min="8258" max="8261" width="11.7109375" style="43" customWidth="1"/>
    <col min="8262" max="8262" width="18.140625" style="43" customWidth="1"/>
    <col min="8263" max="8266" width="11.7109375" style="43" customWidth="1"/>
    <col min="8267" max="8267" width="19.5703125" style="43" customWidth="1"/>
    <col min="8268" max="8271" width="11.7109375" style="43" customWidth="1"/>
    <col min="8272" max="8272" width="18.85546875" style="43" customWidth="1"/>
    <col min="8273" max="8273" width="13.28515625" style="43" customWidth="1"/>
    <col min="8274" max="8274" width="4.42578125" style="43" customWidth="1"/>
    <col min="8275" max="8280" width="18.140625" style="43" customWidth="1"/>
    <col min="8281" max="8281" width="72.42578125" style="43" customWidth="1"/>
    <col min="8282" max="8282" width="3.28515625" style="43" customWidth="1"/>
    <col min="8283" max="8448" width="11.42578125" style="43" hidden="1"/>
    <col min="8449" max="8449" width="1.85546875" style="43" customWidth="1"/>
    <col min="8450" max="8450" width="18.42578125" style="43" customWidth="1"/>
    <col min="8451" max="8451" width="16.7109375" style="43" customWidth="1"/>
    <col min="8452" max="8452" width="34.5703125" style="43" bestFit="1" customWidth="1"/>
    <col min="8453" max="8453" width="15.28515625" style="43" customWidth="1"/>
    <col min="8454" max="8454" width="14.28515625" style="43" customWidth="1"/>
    <col min="8455" max="8455" width="22" style="43" customWidth="1"/>
    <col min="8456" max="8456" width="27.85546875" style="43" customWidth="1"/>
    <col min="8457" max="8457" width="25.140625" style="43" customWidth="1"/>
    <col min="8458" max="8458" width="13.140625" style="43" customWidth="1"/>
    <col min="8459" max="8459" width="29.7109375" style="43" customWidth="1"/>
    <col min="8460" max="8460" width="22.85546875" style="43" customWidth="1"/>
    <col min="8461" max="8461" width="80.5703125" style="43" customWidth="1"/>
    <col min="8462" max="8462" width="13" style="43" customWidth="1"/>
    <col min="8463" max="8463" width="24.5703125" style="43" customWidth="1"/>
    <col min="8464" max="8464" width="11.5703125" style="43" customWidth="1"/>
    <col min="8465" max="8465" width="12.28515625" style="43" customWidth="1"/>
    <col min="8466" max="8466" width="9.28515625" style="43" customWidth="1"/>
    <col min="8467" max="8467" width="11.5703125" style="43" bestFit="1" customWidth="1"/>
    <col min="8468" max="8468" width="8.42578125" style="43" bestFit="1" customWidth="1"/>
    <col min="8469" max="8470" width="13.28515625" style="43" bestFit="1" customWidth="1"/>
    <col min="8471" max="8471" width="8.5703125" style="43" bestFit="1" customWidth="1"/>
    <col min="8472" max="8472" width="117.7109375" style="43" customWidth="1"/>
    <col min="8473" max="8473" width="48.7109375" style="43" customWidth="1"/>
    <col min="8474" max="8475" width="13.28515625" style="43" bestFit="1" customWidth="1"/>
    <col min="8476" max="8476" width="8.5703125" style="43" bestFit="1" customWidth="1"/>
    <col min="8477" max="8477" width="147" style="43" customWidth="1"/>
    <col min="8478" max="8478" width="44" style="43" customWidth="1"/>
    <col min="8479" max="8480" width="13.28515625" style="43" bestFit="1" customWidth="1"/>
    <col min="8481" max="8481" width="12.5703125" style="43" customWidth="1"/>
    <col min="8482" max="8482" width="122.85546875" style="43" customWidth="1"/>
    <col min="8483" max="8483" width="64.28515625" style="43" customWidth="1"/>
    <col min="8484" max="8487" width="12" style="43" customWidth="1"/>
    <col min="8488" max="8488" width="15.42578125" style="43" customWidth="1"/>
    <col min="8489" max="8492" width="12" style="43" customWidth="1"/>
    <col min="8493" max="8493" width="17.140625" style="43" customWidth="1"/>
    <col min="8494" max="8497" width="11.7109375" style="43" customWidth="1"/>
    <col min="8498" max="8498" width="16.5703125" style="43" customWidth="1"/>
    <col min="8499" max="8502" width="11.7109375" style="43" customWidth="1"/>
    <col min="8503" max="8503" width="15.7109375" style="43" customWidth="1"/>
    <col min="8504" max="8507" width="11.7109375" style="43" customWidth="1"/>
    <col min="8508" max="8508" width="17.42578125" style="43" customWidth="1"/>
    <col min="8509" max="8512" width="11.7109375" style="43" customWidth="1"/>
    <col min="8513" max="8513" width="17.85546875" style="43" customWidth="1"/>
    <col min="8514" max="8517" width="11.7109375" style="43" customWidth="1"/>
    <col min="8518" max="8518" width="18.140625" style="43" customWidth="1"/>
    <col min="8519" max="8522" width="11.7109375" style="43" customWidth="1"/>
    <col min="8523" max="8523" width="19.5703125" style="43" customWidth="1"/>
    <col min="8524" max="8527" width="11.7109375" style="43" customWidth="1"/>
    <col min="8528" max="8528" width="18.85546875" style="43" customWidth="1"/>
    <col min="8529" max="8529" width="13.28515625" style="43" customWidth="1"/>
    <col min="8530" max="8530" width="4.42578125" style="43" customWidth="1"/>
    <col min="8531" max="8536" width="18.140625" style="43" customWidth="1"/>
    <col min="8537" max="8537" width="72.42578125" style="43" customWidth="1"/>
    <col min="8538" max="8538" width="3.28515625" style="43" customWidth="1"/>
    <col min="8539" max="8704" width="11.42578125" style="43" hidden="1"/>
    <col min="8705" max="8705" width="1.85546875" style="43" customWidth="1"/>
    <col min="8706" max="8706" width="18.42578125" style="43" customWidth="1"/>
    <col min="8707" max="8707" width="16.7109375" style="43" customWidth="1"/>
    <col min="8708" max="8708" width="34.5703125" style="43" bestFit="1" customWidth="1"/>
    <col min="8709" max="8709" width="15.28515625" style="43" customWidth="1"/>
    <col min="8710" max="8710" width="14.28515625" style="43" customWidth="1"/>
    <col min="8711" max="8711" width="22" style="43" customWidth="1"/>
    <col min="8712" max="8712" width="27.85546875" style="43" customWidth="1"/>
    <col min="8713" max="8713" width="25.140625" style="43" customWidth="1"/>
    <col min="8714" max="8714" width="13.140625" style="43" customWidth="1"/>
    <col min="8715" max="8715" width="29.7109375" style="43" customWidth="1"/>
    <col min="8716" max="8716" width="22.85546875" style="43" customWidth="1"/>
    <col min="8717" max="8717" width="80.5703125" style="43" customWidth="1"/>
    <col min="8718" max="8718" width="13" style="43" customWidth="1"/>
    <col min="8719" max="8719" width="24.5703125" style="43" customWidth="1"/>
    <col min="8720" max="8720" width="11.5703125" style="43" customWidth="1"/>
    <col min="8721" max="8721" width="12.28515625" style="43" customWidth="1"/>
    <col min="8722" max="8722" width="9.28515625" style="43" customWidth="1"/>
    <col min="8723" max="8723" width="11.5703125" style="43" bestFit="1" customWidth="1"/>
    <col min="8724" max="8724" width="8.42578125" style="43" bestFit="1" customWidth="1"/>
    <col min="8725" max="8726" width="13.28515625" style="43" bestFit="1" customWidth="1"/>
    <col min="8727" max="8727" width="8.5703125" style="43" bestFit="1" customWidth="1"/>
    <col min="8728" max="8728" width="117.7109375" style="43" customWidth="1"/>
    <col min="8729" max="8729" width="48.7109375" style="43" customWidth="1"/>
    <col min="8730" max="8731" width="13.28515625" style="43" bestFit="1" customWidth="1"/>
    <col min="8732" max="8732" width="8.5703125" style="43" bestFit="1" customWidth="1"/>
    <col min="8733" max="8733" width="147" style="43" customWidth="1"/>
    <col min="8734" max="8734" width="44" style="43" customWidth="1"/>
    <col min="8735" max="8736" width="13.28515625" style="43" bestFit="1" customWidth="1"/>
    <col min="8737" max="8737" width="12.5703125" style="43" customWidth="1"/>
    <col min="8738" max="8738" width="122.85546875" style="43" customWidth="1"/>
    <col min="8739" max="8739" width="64.28515625" style="43" customWidth="1"/>
    <col min="8740" max="8743" width="12" style="43" customWidth="1"/>
    <col min="8744" max="8744" width="15.42578125" style="43" customWidth="1"/>
    <col min="8745" max="8748" width="12" style="43" customWidth="1"/>
    <col min="8749" max="8749" width="17.140625" style="43" customWidth="1"/>
    <col min="8750" max="8753" width="11.7109375" style="43" customWidth="1"/>
    <col min="8754" max="8754" width="16.5703125" style="43" customWidth="1"/>
    <col min="8755" max="8758" width="11.7109375" style="43" customWidth="1"/>
    <col min="8759" max="8759" width="15.7109375" style="43" customWidth="1"/>
    <col min="8760" max="8763" width="11.7109375" style="43" customWidth="1"/>
    <col min="8764" max="8764" width="17.42578125" style="43" customWidth="1"/>
    <col min="8765" max="8768" width="11.7109375" style="43" customWidth="1"/>
    <col min="8769" max="8769" width="17.85546875" style="43" customWidth="1"/>
    <col min="8770" max="8773" width="11.7109375" style="43" customWidth="1"/>
    <col min="8774" max="8774" width="18.140625" style="43" customWidth="1"/>
    <col min="8775" max="8778" width="11.7109375" style="43" customWidth="1"/>
    <col min="8779" max="8779" width="19.5703125" style="43" customWidth="1"/>
    <col min="8780" max="8783" width="11.7109375" style="43" customWidth="1"/>
    <col min="8784" max="8784" width="18.85546875" style="43" customWidth="1"/>
    <col min="8785" max="8785" width="13.28515625" style="43" customWidth="1"/>
    <col min="8786" max="8786" width="4.42578125" style="43" customWidth="1"/>
    <col min="8787" max="8792" width="18.140625" style="43" customWidth="1"/>
    <col min="8793" max="8793" width="72.42578125" style="43" customWidth="1"/>
    <col min="8794" max="8794" width="3.28515625" style="43" customWidth="1"/>
    <col min="8795" max="8960" width="11.42578125" style="43" hidden="1"/>
    <col min="8961" max="8961" width="1.85546875" style="43" customWidth="1"/>
    <col min="8962" max="8962" width="18.42578125" style="43" customWidth="1"/>
    <col min="8963" max="8963" width="16.7109375" style="43" customWidth="1"/>
    <col min="8964" max="8964" width="34.5703125" style="43" bestFit="1" customWidth="1"/>
    <col min="8965" max="8965" width="15.28515625" style="43" customWidth="1"/>
    <col min="8966" max="8966" width="14.28515625" style="43" customWidth="1"/>
    <col min="8967" max="8967" width="22" style="43" customWidth="1"/>
    <col min="8968" max="8968" width="27.85546875" style="43" customWidth="1"/>
    <col min="8969" max="8969" width="25.140625" style="43" customWidth="1"/>
    <col min="8970" max="8970" width="13.140625" style="43" customWidth="1"/>
    <col min="8971" max="8971" width="29.7109375" style="43" customWidth="1"/>
    <col min="8972" max="8972" width="22.85546875" style="43" customWidth="1"/>
    <col min="8973" max="8973" width="80.5703125" style="43" customWidth="1"/>
    <col min="8974" max="8974" width="13" style="43" customWidth="1"/>
    <col min="8975" max="8975" width="24.5703125" style="43" customWidth="1"/>
    <col min="8976" max="8976" width="11.5703125" style="43" customWidth="1"/>
    <col min="8977" max="8977" width="12.28515625" style="43" customWidth="1"/>
    <col min="8978" max="8978" width="9.28515625" style="43" customWidth="1"/>
    <col min="8979" max="8979" width="11.5703125" style="43" bestFit="1" customWidth="1"/>
    <col min="8980" max="8980" width="8.42578125" style="43" bestFit="1" customWidth="1"/>
    <col min="8981" max="8982" width="13.28515625" style="43" bestFit="1" customWidth="1"/>
    <col min="8983" max="8983" width="8.5703125" style="43" bestFit="1" customWidth="1"/>
    <col min="8984" max="8984" width="117.7109375" style="43" customWidth="1"/>
    <col min="8985" max="8985" width="48.7109375" style="43" customWidth="1"/>
    <col min="8986" max="8987" width="13.28515625" style="43" bestFit="1" customWidth="1"/>
    <col min="8988" max="8988" width="8.5703125" style="43" bestFit="1" customWidth="1"/>
    <col min="8989" max="8989" width="147" style="43" customWidth="1"/>
    <col min="8990" max="8990" width="44" style="43" customWidth="1"/>
    <col min="8991" max="8992" width="13.28515625" style="43" bestFit="1" customWidth="1"/>
    <col min="8993" max="8993" width="12.5703125" style="43" customWidth="1"/>
    <col min="8994" max="8994" width="122.85546875" style="43" customWidth="1"/>
    <col min="8995" max="8995" width="64.28515625" style="43" customWidth="1"/>
    <col min="8996" max="8999" width="12" style="43" customWidth="1"/>
    <col min="9000" max="9000" width="15.42578125" style="43" customWidth="1"/>
    <col min="9001" max="9004" width="12" style="43" customWidth="1"/>
    <col min="9005" max="9005" width="17.140625" style="43" customWidth="1"/>
    <col min="9006" max="9009" width="11.7109375" style="43" customWidth="1"/>
    <col min="9010" max="9010" width="16.5703125" style="43" customWidth="1"/>
    <col min="9011" max="9014" width="11.7109375" style="43" customWidth="1"/>
    <col min="9015" max="9015" width="15.7109375" style="43" customWidth="1"/>
    <col min="9016" max="9019" width="11.7109375" style="43" customWidth="1"/>
    <col min="9020" max="9020" width="17.42578125" style="43" customWidth="1"/>
    <col min="9021" max="9024" width="11.7109375" style="43" customWidth="1"/>
    <col min="9025" max="9025" width="17.85546875" style="43" customWidth="1"/>
    <col min="9026" max="9029" width="11.7109375" style="43" customWidth="1"/>
    <col min="9030" max="9030" width="18.140625" style="43" customWidth="1"/>
    <col min="9031" max="9034" width="11.7109375" style="43" customWidth="1"/>
    <col min="9035" max="9035" width="19.5703125" style="43" customWidth="1"/>
    <col min="9036" max="9039" width="11.7109375" style="43" customWidth="1"/>
    <col min="9040" max="9040" width="18.85546875" style="43" customWidth="1"/>
    <col min="9041" max="9041" width="13.28515625" style="43" customWidth="1"/>
    <col min="9042" max="9042" width="4.42578125" style="43" customWidth="1"/>
    <col min="9043" max="9048" width="18.140625" style="43" customWidth="1"/>
    <col min="9049" max="9049" width="72.42578125" style="43" customWidth="1"/>
    <col min="9050" max="9050" width="3.28515625" style="43" customWidth="1"/>
    <col min="9051" max="9216" width="11.42578125" style="43" hidden="1"/>
    <col min="9217" max="9217" width="1.85546875" style="43" customWidth="1"/>
    <col min="9218" max="9218" width="18.42578125" style="43" customWidth="1"/>
    <col min="9219" max="9219" width="16.7109375" style="43" customWidth="1"/>
    <col min="9220" max="9220" width="34.5703125" style="43" bestFit="1" customWidth="1"/>
    <col min="9221" max="9221" width="15.28515625" style="43" customWidth="1"/>
    <col min="9222" max="9222" width="14.28515625" style="43" customWidth="1"/>
    <col min="9223" max="9223" width="22" style="43" customWidth="1"/>
    <col min="9224" max="9224" width="27.85546875" style="43" customWidth="1"/>
    <col min="9225" max="9225" width="25.140625" style="43" customWidth="1"/>
    <col min="9226" max="9226" width="13.140625" style="43" customWidth="1"/>
    <col min="9227" max="9227" width="29.7109375" style="43" customWidth="1"/>
    <col min="9228" max="9228" width="22.85546875" style="43" customWidth="1"/>
    <col min="9229" max="9229" width="80.5703125" style="43" customWidth="1"/>
    <col min="9230" max="9230" width="13" style="43" customWidth="1"/>
    <col min="9231" max="9231" width="24.5703125" style="43" customWidth="1"/>
    <col min="9232" max="9232" width="11.5703125" style="43" customWidth="1"/>
    <col min="9233" max="9233" width="12.28515625" style="43" customWidth="1"/>
    <col min="9234" max="9234" width="9.28515625" style="43" customWidth="1"/>
    <col min="9235" max="9235" width="11.5703125" style="43" bestFit="1" customWidth="1"/>
    <col min="9236" max="9236" width="8.42578125" style="43" bestFit="1" customWidth="1"/>
    <col min="9237" max="9238" width="13.28515625" style="43" bestFit="1" customWidth="1"/>
    <col min="9239" max="9239" width="8.5703125" style="43" bestFit="1" customWidth="1"/>
    <col min="9240" max="9240" width="117.7109375" style="43" customWidth="1"/>
    <col min="9241" max="9241" width="48.7109375" style="43" customWidth="1"/>
    <col min="9242" max="9243" width="13.28515625" style="43" bestFit="1" customWidth="1"/>
    <col min="9244" max="9244" width="8.5703125" style="43" bestFit="1" customWidth="1"/>
    <col min="9245" max="9245" width="147" style="43" customWidth="1"/>
    <col min="9246" max="9246" width="44" style="43" customWidth="1"/>
    <col min="9247" max="9248" width="13.28515625" style="43" bestFit="1" customWidth="1"/>
    <col min="9249" max="9249" width="12.5703125" style="43" customWidth="1"/>
    <col min="9250" max="9250" width="122.85546875" style="43" customWidth="1"/>
    <col min="9251" max="9251" width="64.28515625" style="43" customWidth="1"/>
    <col min="9252" max="9255" width="12" style="43" customWidth="1"/>
    <col min="9256" max="9256" width="15.42578125" style="43" customWidth="1"/>
    <col min="9257" max="9260" width="12" style="43" customWidth="1"/>
    <col min="9261" max="9261" width="17.140625" style="43" customWidth="1"/>
    <col min="9262" max="9265" width="11.7109375" style="43" customWidth="1"/>
    <col min="9266" max="9266" width="16.5703125" style="43" customWidth="1"/>
    <col min="9267" max="9270" width="11.7109375" style="43" customWidth="1"/>
    <col min="9271" max="9271" width="15.7109375" style="43" customWidth="1"/>
    <col min="9272" max="9275" width="11.7109375" style="43" customWidth="1"/>
    <col min="9276" max="9276" width="17.42578125" style="43" customWidth="1"/>
    <col min="9277" max="9280" width="11.7109375" style="43" customWidth="1"/>
    <col min="9281" max="9281" width="17.85546875" style="43" customWidth="1"/>
    <col min="9282" max="9285" width="11.7109375" style="43" customWidth="1"/>
    <col min="9286" max="9286" width="18.140625" style="43" customWidth="1"/>
    <col min="9287" max="9290" width="11.7109375" style="43" customWidth="1"/>
    <col min="9291" max="9291" width="19.5703125" style="43" customWidth="1"/>
    <col min="9292" max="9295" width="11.7109375" style="43" customWidth="1"/>
    <col min="9296" max="9296" width="18.85546875" style="43" customWidth="1"/>
    <col min="9297" max="9297" width="13.28515625" style="43" customWidth="1"/>
    <col min="9298" max="9298" width="4.42578125" style="43" customWidth="1"/>
    <col min="9299" max="9304" width="18.140625" style="43" customWidth="1"/>
    <col min="9305" max="9305" width="72.42578125" style="43" customWidth="1"/>
    <col min="9306" max="9306" width="3.28515625" style="43" customWidth="1"/>
    <col min="9307" max="9472" width="11.42578125" style="43" hidden="1"/>
    <col min="9473" max="9473" width="1.85546875" style="43" customWidth="1"/>
    <col min="9474" max="9474" width="18.42578125" style="43" customWidth="1"/>
    <col min="9475" max="9475" width="16.7109375" style="43" customWidth="1"/>
    <col min="9476" max="9476" width="34.5703125" style="43" bestFit="1" customWidth="1"/>
    <col min="9477" max="9477" width="15.28515625" style="43" customWidth="1"/>
    <col min="9478" max="9478" width="14.28515625" style="43" customWidth="1"/>
    <col min="9479" max="9479" width="22" style="43" customWidth="1"/>
    <col min="9480" max="9480" width="27.85546875" style="43" customWidth="1"/>
    <col min="9481" max="9481" width="25.140625" style="43" customWidth="1"/>
    <col min="9482" max="9482" width="13.140625" style="43" customWidth="1"/>
    <col min="9483" max="9483" width="29.7109375" style="43" customWidth="1"/>
    <col min="9484" max="9484" width="22.85546875" style="43" customWidth="1"/>
    <col min="9485" max="9485" width="80.5703125" style="43" customWidth="1"/>
    <col min="9486" max="9486" width="13" style="43" customWidth="1"/>
    <col min="9487" max="9487" width="24.5703125" style="43" customWidth="1"/>
    <col min="9488" max="9488" width="11.5703125" style="43" customWidth="1"/>
    <col min="9489" max="9489" width="12.28515625" style="43" customWidth="1"/>
    <col min="9490" max="9490" width="9.28515625" style="43" customWidth="1"/>
    <col min="9491" max="9491" width="11.5703125" style="43" bestFit="1" customWidth="1"/>
    <col min="9492" max="9492" width="8.42578125" style="43" bestFit="1" customWidth="1"/>
    <col min="9493" max="9494" width="13.28515625" style="43" bestFit="1" customWidth="1"/>
    <col min="9495" max="9495" width="8.5703125" style="43" bestFit="1" customWidth="1"/>
    <col min="9496" max="9496" width="117.7109375" style="43" customWidth="1"/>
    <col min="9497" max="9497" width="48.7109375" style="43" customWidth="1"/>
    <col min="9498" max="9499" width="13.28515625" style="43" bestFit="1" customWidth="1"/>
    <col min="9500" max="9500" width="8.5703125" style="43" bestFit="1" customWidth="1"/>
    <col min="9501" max="9501" width="147" style="43" customWidth="1"/>
    <col min="9502" max="9502" width="44" style="43" customWidth="1"/>
    <col min="9503" max="9504" width="13.28515625" style="43" bestFit="1" customWidth="1"/>
    <col min="9505" max="9505" width="12.5703125" style="43" customWidth="1"/>
    <col min="9506" max="9506" width="122.85546875" style="43" customWidth="1"/>
    <col min="9507" max="9507" width="64.28515625" style="43" customWidth="1"/>
    <col min="9508" max="9511" width="12" style="43" customWidth="1"/>
    <col min="9512" max="9512" width="15.42578125" style="43" customWidth="1"/>
    <col min="9513" max="9516" width="12" style="43" customWidth="1"/>
    <col min="9517" max="9517" width="17.140625" style="43" customWidth="1"/>
    <col min="9518" max="9521" width="11.7109375" style="43" customWidth="1"/>
    <col min="9522" max="9522" width="16.5703125" style="43" customWidth="1"/>
    <col min="9523" max="9526" width="11.7109375" style="43" customWidth="1"/>
    <col min="9527" max="9527" width="15.7109375" style="43" customWidth="1"/>
    <col min="9528" max="9531" width="11.7109375" style="43" customWidth="1"/>
    <col min="9532" max="9532" width="17.42578125" style="43" customWidth="1"/>
    <col min="9533" max="9536" width="11.7109375" style="43" customWidth="1"/>
    <col min="9537" max="9537" width="17.85546875" style="43" customWidth="1"/>
    <col min="9538" max="9541" width="11.7109375" style="43" customWidth="1"/>
    <col min="9542" max="9542" width="18.140625" style="43" customWidth="1"/>
    <col min="9543" max="9546" width="11.7109375" style="43" customWidth="1"/>
    <col min="9547" max="9547" width="19.5703125" style="43" customWidth="1"/>
    <col min="9548" max="9551" width="11.7109375" style="43" customWidth="1"/>
    <col min="9552" max="9552" width="18.85546875" style="43" customWidth="1"/>
    <col min="9553" max="9553" width="13.28515625" style="43" customWidth="1"/>
    <col min="9554" max="9554" width="4.42578125" style="43" customWidth="1"/>
    <col min="9555" max="9560" width="18.140625" style="43" customWidth="1"/>
    <col min="9561" max="9561" width="72.42578125" style="43" customWidth="1"/>
    <col min="9562" max="9562" width="3.28515625" style="43" customWidth="1"/>
    <col min="9563" max="9728" width="11.42578125" style="43" hidden="1"/>
    <col min="9729" max="9729" width="1.85546875" style="43" customWidth="1"/>
    <col min="9730" max="9730" width="18.42578125" style="43" customWidth="1"/>
    <col min="9731" max="9731" width="16.7109375" style="43" customWidth="1"/>
    <col min="9732" max="9732" width="34.5703125" style="43" bestFit="1" customWidth="1"/>
    <col min="9733" max="9733" width="15.28515625" style="43" customWidth="1"/>
    <col min="9734" max="9734" width="14.28515625" style="43" customWidth="1"/>
    <col min="9735" max="9735" width="22" style="43" customWidth="1"/>
    <col min="9736" max="9736" width="27.85546875" style="43" customWidth="1"/>
    <col min="9737" max="9737" width="25.140625" style="43" customWidth="1"/>
    <col min="9738" max="9738" width="13.140625" style="43" customWidth="1"/>
    <col min="9739" max="9739" width="29.7109375" style="43" customWidth="1"/>
    <col min="9740" max="9740" width="22.85546875" style="43" customWidth="1"/>
    <col min="9741" max="9741" width="80.5703125" style="43" customWidth="1"/>
    <col min="9742" max="9742" width="13" style="43" customWidth="1"/>
    <col min="9743" max="9743" width="24.5703125" style="43" customWidth="1"/>
    <col min="9744" max="9744" width="11.5703125" style="43" customWidth="1"/>
    <col min="9745" max="9745" width="12.28515625" style="43" customWidth="1"/>
    <col min="9746" max="9746" width="9.28515625" style="43" customWidth="1"/>
    <col min="9747" max="9747" width="11.5703125" style="43" bestFit="1" customWidth="1"/>
    <col min="9748" max="9748" width="8.42578125" style="43" bestFit="1" customWidth="1"/>
    <col min="9749" max="9750" width="13.28515625" style="43" bestFit="1" customWidth="1"/>
    <col min="9751" max="9751" width="8.5703125" style="43" bestFit="1" customWidth="1"/>
    <col min="9752" max="9752" width="117.7109375" style="43" customWidth="1"/>
    <col min="9753" max="9753" width="48.7109375" style="43" customWidth="1"/>
    <col min="9754" max="9755" width="13.28515625" style="43" bestFit="1" customWidth="1"/>
    <col min="9756" max="9756" width="8.5703125" style="43" bestFit="1" customWidth="1"/>
    <col min="9757" max="9757" width="147" style="43" customWidth="1"/>
    <col min="9758" max="9758" width="44" style="43" customWidth="1"/>
    <col min="9759" max="9760" width="13.28515625" style="43" bestFit="1" customWidth="1"/>
    <col min="9761" max="9761" width="12.5703125" style="43" customWidth="1"/>
    <col min="9762" max="9762" width="122.85546875" style="43" customWidth="1"/>
    <col min="9763" max="9763" width="64.28515625" style="43" customWidth="1"/>
    <col min="9764" max="9767" width="12" style="43" customWidth="1"/>
    <col min="9768" max="9768" width="15.42578125" style="43" customWidth="1"/>
    <col min="9769" max="9772" width="12" style="43" customWidth="1"/>
    <col min="9773" max="9773" width="17.140625" style="43" customWidth="1"/>
    <col min="9774" max="9777" width="11.7109375" style="43" customWidth="1"/>
    <col min="9778" max="9778" width="16.5703125" style="43" customWidth="1"/>
    <col min="9779" max="9782" width="11.7109375" style="43" customWidth="1"/>
    <col min="9783" max="9783" width="15.7109375" style="43" customWidth="1"/>
    <col min="9784" max="9787" width="11.7109375" style="43" customWidth="1"/>
    <col min="9788" max="9788" width="17.42578125" style="43" customWidth="1"/>
    <col min="9789" max="9792" width="11.7109375" style="43" customWidth="1"/>
    <col min="9793" max="9793" width="17.85546875" style="43" customWidth="1"/>
    <col min="9794" max="9797" width="11.7109375" style="43" customWidth="1"/>
    <col min="9798" max="9798" width="18.140625" style="43" customWidth="1"/>
    <col min="9799" max="9802" width="11.7109375" style="43" customWidth="1"/>
    <col min="9803" max="9803" width="19.5703125" style="43" customWidth="1"/>
    <col min="9804" max="9807" width="11.7109375" style="43" customWidth="1"/>
    <col min="9808" max="9808" width="18.85546875" style="43" customWidth="1"/>
    <col min="9809" max="9809" width="13.28515625" style="43" customWidth="1"/>
    <col min="9810" max="9810" width="4.42578125" style="43" customWidth="1"/>
    <col min="9811" max="9816" width="18.140625" style="43" customWidth="1"/>
    <col min="9817" max="9817" width="72.42578125" style="43" customWidth="1"/>
    <col min="9818" max="9818" width="3.28515625" style="43" customWidth="1"/>
    <col min="9819" max="9984" width="11.42578125" style="43" hidden="1"/>
    <col min="9985" max="9985" width="1.85546875" style="43" customWidth="1"/>
    <col min="9986" max="9986" width="18.42578125" style="43" customWidth="1"/>
    <col min="9987" max="9987" width="16.7109375" style="43" customWidth="1"/>
    <col min="9988" max="9988" width="34.5703125" style="43" bestFit="1" customWidth="1"/>
    <col min="9989" max="9989" width="15.28515625" style="43" customWidth="1"/>
    <col min="9990" max="9990" width="14.28515625" style="43" customWidth="1"/>
    <col min="9991" max="9991" width="22" style="43" customWidth="1"/>
    <col min="9992" max="9992" width="27.85546875" style="43" customWidth="1"/>
    <col min="9993" max="9993" width="25.140625" style="43" customWidth="1"/>
    <col min="9994" max="9994" width="13.140625" style="43" customWidth="1"/>
    <col min="9995" max="9995" width="29.7109375" style="43" customWidth="1"/>
    <col min="9996" max="9996" width="22.85546875" style="43" customWidth="1"/>
    <col min="9997" max="9997" width="80.5703125" style="43" customWidth="1"/>
    <col min="9998" max="9998" width="13" style="43" customWidth="1"/>
    <col min="9999" max="9999" width="24.5703125" style="43" customWidth="1"/>
    <col min="10000" max="10000" width="11.5703125" style="43" customWidth="1"/>
    <col min="10001" max="10001" width="12.28515625" style="43" customWidth="1"/>
    <col min="10002" max="10002" width="9.28515625" style="43" customWidth="1"/>
    <col min="10003" max="10003" width="11.5703125" style="43" bestFit="1" customWidth="1"/>
    <col min="10004" max="10004" width="8.42578125" style="43" bestFit="1" customWidth="1"/>
    <col min="10005" max="10006" width="13.28515625" style="43" bestFit="1" customWidth="1"/>
    <col min="10007" max="10007" width="8.5703125" style="43" bestFit="1" customWidth="1"/>
    <col min="10008" max="10008" width="117.7109375" style="43" customWidth="1"/>
    <col min="10009" max="10009" width="48.7109375" style="43" customWidth="1"/>
    <col min="10010" max="10011" width="13.28515625" style="43" bestFit="1" customWidth="1"/>
    <col min="10012" max="10012" width="8.5703125" style="43" bestFit="1" customWidth="1"/>
    <col min="10013" max="10013" width="147" style="43" customWidth="1"/>
    <col min="10014" max="10014" width="44" style="43" customWidth="1"/>
    <col min="10015" max="10016" width="13.28515625" style="43" bestFit="1" customWidth="1"/>
    <col min="10017" max="10017" width="12.5703125" style="43" customWidth="1"/>
    <col min="10018" max="10018" width="122.85546875" style="43" customWidth="1"/>
    <col min="10019" max="10019" width="64.28515625" style="43" customWidth="1"/>
    <col min="10020" max="10023" width="12" style="43" customWidth="1"/>
    <col min="10024" max="10024" width="15.42578125" style="43" customWidth="1"/>
    <col min="10025" max="10028" width="12" style="43" customWidth="1"/>
    <col min="10029" max="10029" width="17.140625" style="43" customWidth="1"/>
    <col min="10030" max="10033" width="11.7109375" style="43" customWidth="1"/>
    <col min="10034" max="10034" width="16.5703125" style="43" customWidth="1"/>
    <col min="10035" max="10038" width="11.7109375" style="43" customWidth="1"/>
    <col min="10039" max="10039" width="15.7109375" style="43" customWidth="1"/>
    <col min="10040" max="10043" width="11.7109375" style="43" customWidth="1"/>
    <col min="10044" max="10044" width="17.42578125" style="43" customWidth="1"/>
    <col min="10045" max="10048" width="11.7109375" style="43" customWidth="1"/>
    <col min="10049" max="10049" width="17.85546875" style="43" customWidth="1"/>
    <col min="10050" max="10053" width="11.7109375" style="43" customWidth="1"/>
    <col min="10054" max="10054" width="18.140625" style="43" customWidth="1"/>
    <col min="10055" max="10058" width="11.7109375" style="43" customWidth="1"/>
    <col min="10059" max="10059" width="19.5703125" style="43" customWidth="1"/>
    <col min="10060" max="10063" width="11.7109375" style="43" customWidth="1"/>
    <col min="10064" max="10064" width="18.85546875" style="43" customWidth="1"/>
    <col min="10065" max="10065" width="13.28515625" style="43" customWidth="1"/>
    <col min="10066" max="10066" width="4.42578125" style="43" customWidth="1"/>
    <col min="10067" max="10072" width="18.140625" style="43" customWidth="1"/>
    <col min="10073" max="10073" width="72.42578125" style="43" customWidth="1"/>
    <col min="10074" max="10074" width="3.28515625" style="43" customWidth="1"/>
    <col min="10075" max="10240" width="11.42578125" style="43" hidden="1"/>
    <col min="10241" max="10241" width="1.85546875" style="43" customWidth="1"/>
    <col min="10242" max="10242" width="18.42578125" style="43" customWidth="1"/>
    <col min="10243" max="10243" width="16.7109375" style="43" customWidth="1"/>
    <col min="10244" max="10244" width="34.5703125" style="43" bestFit="1" customWidth="1"/>
    <col min="10245" max="10245" width="15.28515625" style="43" customWidth="1"/>
    <col min="10246" max="10246" width="14.28515625" style="43" customWidth="1"/>
    <col min="10247" max="10247" width="22" style="43" customWidth="1"/>
    <col min="10248" max="10248" width="27.85546875" style="43" customWidth="1"/>
    <col min="10249" max="10249" width="25.140625" style="43" customWidth="1"/>
    <col min="10250" max="10250" width="13.140625" style="43" customWidth="1"/>
    <col min="10251" max="10251" width="29.7109375" style="43" customWidth="1"/>
    <col min="10252" max="10252" width="22.85546875" style="43" customWidth="1"/>
    <col min="10253" max="10253" width="80.5703125" style="43" customWidth="1"/>
    <col min="10254" max="10254" width="13" style="43" customWidth="1"/>
    <col min="10255" max="10255" width="24.5703125" style="43" customWidth="1"/>
    <col min="10256" max="10256" width="11.5703125" style="43" customWidth="1"/>
    <col min="10257" max="10257" width="12.28515625" style="43" customWidth="1"/>
    <col min="10258" max="10258" width="9.28515625" style="43" customWidth="1"/>
    <col min="10259" max="10259" width="11.5703125" style="43" bestFit="1" customWidth="1"/>
    <col min="10260" max="10260" width="8.42578125" style="43" bestFit="1" customWidth="1"/>
    <col min="10261" max="10262" width="13.28515625" style="43" bestFit="1" customWidth="1"/>
    <col min="10263" max="10263" width="8.5703125" style="43" bestFit="1" customWidth="1"/>
    <col min="10264" max="10264" width="117.7109375" style="43" customWidth="1"/>
    <col min="10265" max="10265" width="48.7109375" style="43" customWidth="1"/>
    <col min="10266" max="10267" width="13.28515625" style="43" bestFit="1" customWidth="1"/>
    <col min="10268" max="10268" width="8.5703125" style="43" bestFit="1" customWidth="1"/>
    <col min="10269" max="10269" width="147" style="43" customWidth="1"/>
    <col min="10270" max="10270" width="44" style="43" customWidth="1"/>
    <col min="10271" max="10272" width="13.28515625" style="43" bestFit="1" customWidth="1"/>
    <col min="10273" max="10273" width="12.5703125" style="43" customWidth="1"/>
    <col min="10274" max="10274" width="122.85546875" style="43" customWidth="1"/>
    <col min="10275" max="10275" width="64.28515625" style="43" customWidth="1"/>
    <col min="10276" max="10279" width="12" style="43" customWidth="1"/>
    <col min="10280" max="10280" width="15.42578125" style="43" customWidth="1"/>
    <col min="10281" max="10284" width="12" style="43" customWidth="1"/>
    <col min="10285" max="10285" width="17.140625" style="43" customWidth="1"/>
    <col min="10286" max="10289" width="11.7109375" style="43" customWidth="1"/>
    <col min="10290" max="10290" width="16.5703125" style="43" customWidth="1"/>
    <col min="10291" max="10294" width="11.7109375" style="43" customWidth="1"/>
    <col min="10295" max="10295" width="15.7109375" style="43" customWidth="1"/>
    <col min="10296" max="10299" width="11.7109375" style="43" customWidth="1"/>
    <col min="10300" max="10300" width="17.42578125" style="43" customWidth="1"/>
    <col min="10301" max="10304" width="11.7109375" style="43" customWidth="1"/>
    <col min="10305" max="10305" width="17.85546875" style="43" customWidth="1"/>
    <col min="10306" max="10309" width="11.7109375" style="43" customWidth="1"/>
    <col min="10310" max="10310" width="18.140625" style="43" customWidth="1"/>
    <col min="10311" max="10314" width="11.7109375" style="43" customWidth="1"/>
    <col min="10315" max="10315" width="19.5703125" style="43" customWidth="1"/>
    <col min="10316" max="10319" width="11.7109375" style="43" customWidth="1"/>
    <col min="10320" max="10320" width="18.85546875" style="43" customWidth="1"/>
    <col min="10321" max="10321" width="13.28515625" style="43" customWidth="1"/>
    <col min="10322" max="10322" width="4.42578125" style="43" customWidth="1"/>
    <col min="10323" max="10328" width="18.140625" style="43" customWidth="1"/>
    <col min="10329" max="10329" width="72.42578125" style="43" customWidth="1"/>
    <col min="10330" max="10330" width="3.28515625" style="43" customWidth="1"/>
    <col min="10331" max="10496" width="11.42578125" style="43" hidden="1"/>
    <col min="10497" max="10497" width="1.85546875" style="43" customWidth="1"/>
    <col min="10498" max="10498" width="18.42578125" style="43" customWidth="1"/>
    <col min="10499" max="10499" width="16.7109375" style="43" customWidth="1"/>
    <col min="10500" max="10500" width="34.5703125" style="43" bestFit="1" customWidth="1"/>
    <col min="10501" max="10501" width="15.28515625" style="43" customWidth="1"/>
    <col min="10502" max="10502" width="14.28515625" style="43" customWidth="1"/>
    <col min="10503" max="10503" width="22" style="43" customWidth="1"/>
    <col min="10504" max="10504" width="27.85546875" style="43" customWidth="1"/>
    <col min="10505" max="10505" width="25.140625" style="43" customWidth="1"/>
    <col min="10506" max="10506" width="13.140625" style="43" customWidth="1"/>
    <col min="10507" max="10507" width="29.7109375" style="43" customWidth="1"/>
    <col min="10508" max="10508" width="22.85546875" style="43" customWidth="1"/>
    <col min="10509" max="10509" width="80.5703125" style="43" customWidth="1"/>
    <col min="10510" max="10510" width="13" style="43" customWidth="1"/>
    <col min="10511" max="10511" width="24.5703125" style="43" customWidth="1"/>
    <col min="10512" max="10512" width="11.5703125" style="43" customWidth="1"/>
    <col min="10513" max="10513" width="12.28515625" style="43" customWidth="1"/>
    <col min="10514" max="10514" width="9.28515625" style="43" customWidth="1"/>
    <col min="10515" max="10515" width="11.5703125" style="43" bestFit="1" customWidth="1"/>
    <col min="10516" max="10516" width="8.42578125" style="43" bestFit="1" customWidth="1"/>
    <col min="10517" max="10518" width="13.28515625" style="43" bestFit="1" customWidth="1"/>
    <col min="10519" max="10519" width="8.5703125" style="43" bestFit="1" customWidth="1"/>
    <col min="10520" max="10520" width="117.7109375" style="43" customWidth="1"/>
    <col min="10521" max="10521" width="48.7109375" style="43" customWidth="1"/>
    <col min="10522" max="10523" width="13.28515625" style="43" bestFit="1" customWidth="1"/>
    <col min="10524" max="10524" width="8.5703125" style="43" bestFit="1" customWidth="1"/>
    <col min="10525" max="10525" width="147" style="43" customWidth="1"/>
    <col min="10526" max="10526" width="44" style="43" customWidth="1"/>
    <col min="10527" max="10528" width="13.28515625" style="43" bestFit="1" customWidth="1"/>
    <col min="10529" max="10529" width="12.5703125" style="43" customWidth="1"/>
    <col min="10530" max="10530" width="122.85546875" style="43" customWidth="1"/>
    <col min="10531" max="10531" width="64.28515625" style="43" customWidth="1"/>
    <col min="10532" max="10535" width="12" style="43" customWidth="1"/>
    <col min="10536" max="10536" width="15.42578125" style="43" customWidth="1"/>
    <col min="10537" max="10540" width="12" style="43" customWidth="1"/>
    <col min="10541" max="10541" width="17.140625" style="43" customWidth="1"/>
    <col min="10542" max="10545" width="11.7109375" style="43" customWidth="1"/>
    <col min="10546" max="10546" width="16.5703125" style="43" customWidth="1"/>
    <col min="10547" max="10550" width="11.7109375" style="43" customWidth="1"/>
    <col min="10551" max="10551" width="15.7109375" style="43" customWidth="1"/>
    <col min="10552" max="10555" width="11.7109375" style="43" customWidth="1"/>
    <col min="10556" max="10556" width="17.42578125" style="43" customWidth="1"/>
    <col min="10557" max="10560" width="11.7109375" style="43" customWidth="1"/>
    <col min="10561" max="10561" width="17.85546875" style="43" customWidth="1"/>
    <col min="10562" max="10565" width="11.7109375" style="43" customWidth="1"/>
    <col min="10566" max="10566" width="18.140625" style="43" customWidth="1"/>
    <col min="10567" max="10570" width="11.7109375" style="43" customWidth="1"/>
    <col min="10571" max="10571" width="19.5703125" style="43" customWidth="1"/>
    <col min="10572" max="10575" width="11.7109375" style="43" customWidth="1"/>
    <col min="10576" max="10576" width="18.85546875" style="43" customWidth="1"/>
    <col min="10577" max="10577" width="13.28515625" style="43" customWidth="1"/>
    <col min="10578" max="10578" width="4.42578125" style="43" customWidth="1"/>
    <col min="10579" max="10584" width="18.140625" style="43" customWidth="1"/>
    <col min="10585" max="10585" width="72.42578125" style="43" customWidth="1"/>
    <col min="10586" max="10586" width="3.28515625" style="43" customWidth="1"/>
    <col min="10587" max="10752" width="11.42578125" style="43" hidden="1"/>
    <col min="10753" max="10753" width="1.85546875" style="43" customWidth="1"/>
    <col min="10754" max="10754" width="18.42578125" style="43" customWidth="1"/>
    <col min="10755" max="10755" width="16.7109375" style="43" customWidth="1"/>
    <col min="10756" max="10756" width="34.5703125" style="43" bestFit="1" customWidth="1"/>
    <col min="10757" max="10757" width="15.28515625" style="43" customWidth="1"/>
    <col min="10758" max="10758" width="14.28515625" style="43" customWidth="1"/>
    <col min="10759" max="10759" width="22" style="43" customWidth="1"/>
    <col min="10760" max="10760" width="27.85546875" style="43" customWidth="1"/>
    <col min="10761" max="10761" width="25.140625" style="43" customWidth="1"/>
    <col min="10762" max="10762" width="13.140625" style="43" customWidth="1"/>
    <col min="10763" max="10763" width="29.7109375" style="43" customWidth="1"/>
    <col min="10764" max="10764" width="22.85546875" style="43" customWidth="1"/>
    <col min="10765" max="10765" width="80.5703125" style="43" customWidth="1"/>
    <col min="10766" max="10766" width="13" style="43" customWidth="1"/>
    <col min="10767" max="10767" width="24.5703125" style="43" customWidth="1"/>
    <col min="10768" max="10768" width="11.5703125" style="43" customWidth="1"/>
    <col min="10769" max="10769" width="12.28515625" style="43" customWidth="1"/>
    <col min="10770" max="10770" width="9.28515625" style="43" customWidth="1"/>
    <col min="10771" max="10771" width="11.5703125" style="43" bestFit="1" customWidth="1"/>
    <col min="10772" max="10772" width="8.42578125" style="43" bestFit="1" customWidth="1"/>
    <col min="10773" max="10774" width="13.28515625" style="43" bestFit="1" customWidth="1"/>
    <col min="10775" max="10775" width="8.5703125" style="43" bestFit="1" customWidth="1"/>
    <col min="10776" max="10776" width="117.7109375" style="43" customWidth="1"/>
    <col min="10777" max="10777" width="48.7109375" style="43" customWidth="1"/>
    <col min="10778" max="10779" width="13.28515625" style="43" bestFit="1" customWidth="1"/>
    <col min="10780" max="10780" width="8.5703125" style="43" bestFit="1" customWidth="1"/>
    <col min="10781" max="10781" width="147" style="43" customWidth="1"/>
    <col min="10782" max="10782" width="44" style="43" customWidth="1"/>
    <col min="10783" max="10784" width="13.28515625" style="43" bestFit="1" customWidth="1"/>
    <col min="10785" max="10785" width="12.5703125" style="43" customWidth="1"/>
    <col min="10786" max="10786" width="122.85546875" style="43" customWidth="1"/>
    <col min="10787" max="10787" width="64.28515625" style="43" customWidth="1"/>
    <col min="10788" max="10791" width="12" style="43" customWidth="1"/>
    <col min="10792" max="10792" width="15.42578125" style="43" customWidth="1"/>
    <col min="10793" max="10796" width="12" style="43" customWidth="1"/>
    <col min="10797" max="10797" width="17.140625" style="43" customWidth="1"/>
    <col min="10798" max="10801" width="11.7109375" style="43" customWidth="1"/>
    <col min="10802" max="10802" width="16.5703125" style="43" customWidth="1"/>
    <col min="10803" max="10806" width="11.7109375" style="43" customWidth="1"/>
    <col min="10807" max="10807" width="15.7109375" style="43" customWidth="1"/>
    <col min="10808" max="10811" width="11.7109375" style="43" customWidth="1"/>
    <col min="10812" max="10812" width="17.42578125" style="43" customWidth="1"/>
    <col min="10813" max="10816" width="11.7109375" style="43" customWidth="1"/>
    <col min="10817" max="10817" width="17.85546875" style="43" customWidth="1"/>
    <col min="10818" max="10821" width="11.7109375" style="43" customWidth="1"/>
    <col min="10822" max="10822" width="18.140625" style="43" customWidth="1"/>
    <col min="10823" max="10826" width="11.7109375" style="43" customWidth="1"/>
    <col min="10827" max="10827" width="19.5703125" style="43" customWidth="1"/>
    <col min="10828" max="10831" width="11.7109375" style="43" customWidth="1"/>
    <col min="10832" max="10832" width="18.85546875" style="43" customWidth="1"/>
    <col min="10833" max="10833" width="13.28515625" style="43" customWidth="1"/>
    <col min="10834" max="10834" width="4.42578125" style="43" customWidth="1"/>
    <col min="10835" max="10840" width="18.140625" style="43" customWidth="1"/>
    <col min="10841" max="10841" width="72.42578125" style="43" customWidth="1"/>
    <col min="10842" max="10842" width="3.28515625" style="43" customWidth="1"/>
    <col min="10843" max="11008" width="11.42578125" style="43" hidden="1"/>
    <col min="11009" max="11009" width="1.85546875" style="43" customWidth="1"/>
    <col min="11010" max="11010" width="18.42578125" style="43" customWidth="1"/>
    <col min="11011" max="11011" width="16.7109375" style="43" customWidth="1"/>
    <col min="11012" max="11012" width="34.5703125" style="43" bestFit="1" customWidth="1"/>
    <col min="11013" max="11013" width="15.28515625" style="43" customWidth="1"/>
    <col min="11014" max="11014" width="14.28515625" style="43" customWidth="1"/>
    <col min="11015" max="11015" width="22" style="43" customWidth="1"/>
    <col min="11016" max="11016" width="27.85546875" style="43" customWidth="1"/>
    <col min="11017" max="11017" width="25.140625" style="43" customWidth="1"/>
    <col min="11018" max="11018" width="13.140625" style="43" customWidth="1"/>
    <col min="11019" max="11019" width="29.7109375" style="43" customWidth="1"/>
    <col min="11020" max="11020" width="22.85546875" style="43" customWidth="1"/>
    <col min="11021" max="11021" width="80.5703125" style="43" customWidth="1"/>
    <col min="11022" max="11022" width="13" style="43" customWidth="1"/>
    <col min="11023" max="11023" width="24.5703125" style="43" customWidth="1"/>
    <col min="11024" max="11024" width="11.5703125" style="43" customWidth="1"/>
    <col min="11025" max="11025" width="12.28515625" style="43" customWidth="1"/>
    <col min="11026" max="11026" width="9.28515625" style="43" customWidth="1"/>
    <col min="11027" max="11027" width="11.5703125" style="43" bestFit="1" customWidth="1"/>
    <col min="11028" max="11028" width="8.42578125" style="43" bestFit="1" customWidth="1"/>
    <col min="11029" max="11030" width="13.28515625" style="43" bestFit="1" customWidth="1"/>
    <col min="11031" max="11031" width="8.5703125" style="43" bestFit="1" customWidth="1"/>
    <col min="11032" max="11032" width="117.7109375" style="43" customWidth="1"/>
    <col min="11033" max="11033" width="48.7109375" style="43" customWidth="1"/>
    <col min="11034" max="11035" width="13.28515625" style="43" bestFit="1" customWidth="1"/>
    <col min="11036" max="11036" width="8.5703125" style="43" bestFit="1" customWidth="1"/>
    <col min="11037" max="11037" width="147" style="43" customWidth="1"/>
    <col min="11038" max="11038" width="44" style="43" customWidth="1"/>
    <col min="11039" max="11040" width="13.28515625" style="43" bestFit="1" customWidth="1"/>
    <col min="11041" max="11041" width="12.5703125" style="43" customWidth="1"/>
    <col min="11042" max="11042" width="122.85546875" style="43" customWidth="1"/>
    <col min="11043" max="11043" width="64.28515625" style="43" customWidth="1"/>
    <col min="11044" max="11047" width="12" style="43" customWidth="1"/>
    <col min="11048" max="11048" width="15.42578125" style="43" customWidth="1"/>
    <col min="11049" max="11052" width="12" style="43" customWidth="1"/>
    <col min="11053" max="11053" width="17.140625" style="43" customWidth="1"/>
    <col min="11054" max="11057" width="11.7109375" style="43" customWidth="1"/>
    <col min="11058" max="11058" width="16.5703125" style="43" customWidth="1"/>
    <col min="11059" max="11062" width="11.7109375" style="43" customWidth="1"/>
    <col min="11063" max="11063" width="15.7109375" style="43" customWidth="1"/>
    <col min="11064" max="11067" width="11.7109375" style="43" customWidth="1"/>
    <col min="11068" max="11068" width="17.42578125" style="43" customWidth="1"/>
    <col min="11069" max="11072" width="11.7109375" style="43" customWidth="1"/>
    <col min="11073" max="11073" width="17.85546875" style="43" customWidth="1"/>
    <col min="11074" max="11077" width="11.7109375" style="43" customWidth="1"/>
    <col min="11078" max="11078" width="18.140625" style="43" customWidth="1"/>
    <col min="11079" max="11082" width="11.7109375" style="43" customWidth="1"/>
    <col min="11083" max="11083" width="19.5703125" style="43" customWidth="1"/>
    <col min="11084" max="11087" width="11.7109375" style="43" customWidth="1"/>
    <col min="11088" max="11088" width="18.85546875" style="43" customWidth="1"/>
    <col min="11089" max="11089" width="13.28515625" style="43" customWidth="1"/>
    <col min="11090" max="11090" width="4.42578125" style="43" customWidth="1"/>
    <col min="11091" max="11096" width="18.140625" style="43" customWidth="1"/>
    <col min="11097" max="11097" width="72.42578125" style="43" customWidth="1"/>
    <col min="11098" max="11098" width="3.28515625" style="43" customWidth="1"/>
    <col min="11099" max="11264" width="11.42578125" style="43" hidden="1"/>
    <col min="11265" max="11265" width="1.85546875" style="43" customWidth="1"/>
    <col min="11266" max="11266" width="18.42578125" style="43" customWidth="1"/>
    <col min="11267" max="11267" width="16.7109375" style="43" customWidth="1"/>
    <col min="11268" max="11268" width="34.5703125" style="43" bestFit="1" customWidth="1"/>
    <col min="11269" max="11269" width="15.28515625" style="43" customWidth="1"/>
    <col min="11270" max="11270" width="14.28515625" style="43" customWidth="1"/>
    <col min="11271" max="11271" width="22" style="43" customWidth="1"/>
    <col min="11272" max="11272" width="27.85546875" style="43" customWidth="1"/>
    <col min="11273" max="11273" width="25.140625" style="43" customWidth="1"/>
    <col min="11274" max="11274" width="13.140625" style="43" customWidth="1"/>
    <col min="11275" max="11275" width="29.7109375" style="43" customWidth="1"/>
    <col min="11276" max="11276" width="22.85546875" style="43" customWidth="1"/>
    <col min="11277" max="11277" width="80.5703125" style="43" customWidth="1"/>
    <col min="11278" max="11278" width="13" style="43" customWidth="1"/>
    <col min="11279" max="11279" width="24.5703125" style="43" customWidth="1"/>
    <col min="11280" max="11280" width="11.5703125" style="43" customWidth="1"/>
    <col min="11281" max="11281" width="12.28515625" style="43" customWidth="1"/>
    <col min="11282" max="11282" width="9.28515625" style="43" customWidth="1"/>
    <col min="11283" max="11283" width="11.5703125" style="43" bestFit="1" customWidth="1"/>
    <col min="11284" max="11284" width="8.42578125" style="43" bestFit="1" customWidth="1"/>
    <col min="11285" max="11286" width="13.28515625" style="43" bestFit="1" customWidth="1"/>
    <col min="11287" max="11287" width="8.5703125" style="43" bestFit="1" customWidth="1"/>
    <col min="11288" max="11288" width="117.7109375" style="43" customWidth="1"/>
    <col min="11289" max="11289" width="48.7109375" style="43" customWidth="1"/>
    <col min="11290" max="11291" width="13.28515625" style="43" bestFit="1" customWidth="1"/>
    <col min="11292" max="11292" width="8.5703125" style="43" bestFit="1" customWidth="1"/>
    <col min="11293" max="11293" width="147" style="43" customWidth="1"/>
    <col min="11294" max="11294" width="44" style="43" customWidth="1"/>
    <col min="11295" max="11296" width="13.28515625" style="43" bestFit="1" customWidth="1"/>
    <col min="11297" max="11297" width="12.5703125" style="43" customWidth="1"/>
    <col min="11298" max="11298" width="122.85546875" style="43" customWidth="1"/>
    <col min="11299" max="11299" width="64.28515625" style="43" customWidth="1"/>
    <col min="11300" max="11303" width="12" style="43" customWidth="1"/>
    <col min="11304" max="11304" width="15.42578125" style="43" customWidth="1"/>
    <col min="11305" max="11308" width="12" style="43" customWidth="1"/>
    <col min="11309" max="11309" width="17.140625" style="43" customWidth="1"/>
    <col min="11310" max="11313" width="11.7109375" style="43" customWidth="1"/>
    <col min="11314" max="11314" width="16.5703125" style="43" customWidth="1"/>
    <col min="11315" max="11318" width="11.7109375" style="43" customWidth="1"/>
    <col min="11319" max="11319" width="15.7109375" style="43" customWidth="1"/>
    <col min="11320" max="11323" width="11.7109375" style="43" customWidth="1"/>
    <col min="11324" max="11324" width="17.42578125" style="43" customWidth="1"/>
    <col min="11325" max="11328" width="11.7109375" style="43" customWidth="1"/>
    <col min="11329" max="11329" width="17.85546875" style="43" customWidth="1"/>
    <col min="11330" max="11333" width="11.7109375" style="43" customWidth="1"/>
    <col min="11334" max="11334" width="18.140625" style="43" customWidth="1"/>
    <col min="11335" max="11338" width="11.7109375" style="43" customWidth="1"/>
    <col min="11339" max="11339" width="19.5703125" style="43" customWidth="1"/>
    <col min="11340" max="11343" width="11.7109375" style="43" customWidth="1"/>
    <col min="11344" max="11344" width="18.85546875" style="43" customWidth="1"/>
    <col min="11345" max="11345" width="13.28515625" style="43" customWidth="1"/>
    <col min="11346" max="11346" width="4.42578125" style="43" customWidth="1"/>
    <col min="11347" max="11352" width="18.140625" style="43" customWidth="1"/>
    <col min="11353" max="11353" width="72.42578125" style="43" customWidth="1"/>
    <col min="11354" max="11354" width="3.28515625" style="43" customWidth="1"/>
    <col min="11355" max="11520" width="11.42578125" style="43" hidden="1"/>
    <col min="11521" max="11521" width="1.85546875" style="43" customWidth="1"/>
    <col min="11522" max="11522" width="18.42578125" style="43" customWidth="1"/>
    <col min="11523" max="11523" width="16.7109375" style="43" customWidth="1"/>
    <col min="11524" max="11524" width="34.5703125" style="43" bestFit="1" customWidth="1"/>
    <col min="11525" max="11525" width="15.28515625" style="43" customWidth="1"/>
    <col min="11526" max="11526" width="14.28515625" style="43" customWidth="1"/>
    <col min="11527" max="11527" width="22" style="43" customWidth="1"/>
    <col min="11528" max="11528" width="27.85546875" style="43" customWidth="1"/>
    <col min="11529" max="11529" width="25.140625" style="43" customWidth="1"/>
    <col min="11530" max="11530" width="13.140625" style="43" customWidth="1"/>
    <col min="11531" max="11531" width="29.7109375" style="43" customWidth="1"/>
    <col min="11532" max="11532" width="22.85546875" style="43" customWidth="1"/>
    <col min="11533" max="11533" width="80.5703125" style="43" customWidth="1"/>
    <col min="11534" max="11534" width="13" style="43" customWidth="1"/>
    <col min="11535" max="11535" width="24.5703125" style="43" customWidth="1"/>
    <col min="11536" max="11536" width="11.5703125" style="43" customWidth="1"/>
    <col min="11537" max="11537" width="12.28515625" style="43" customWidth="1"/>
    <col min="11538" max="11538" width="9.28515625" style="43" customWidth="1"/>
    <col min="11539" max="11539" width="11.5703125" style="43" bestFit="1" customWidth="1"/>
    <col min="11540" max="11540" width="8.42578125" style="43" bestFit="1" customWidth="1"/>
    <col min="11541" max="11542" width="13.28515625" style="43" bestFit="1" customWidth="1"/>
    <col min="11543" max="11543" width="8.5703125" style="43" bestFit="1" customWidth="1"/>
    <col min="11544" max="11544" width="117.7109375" style="43" customWidth="1"/>
    <col min="11545" max="11545" width="48.7109375" style="43" customWidth="1"/>
    <col min="11546" max="11547" width="13.28515625" style="43" bestFit="1" customWidth="1"/>
    <col min="11548" max="11548" width="8.5703125" style="43" bestFit="1" customWidth="1"/>
    <col min="11549" max="11549" width="147" style="43" customWidth="1"/>
    <col min="11550" max="11550" width="44" style="43" customWidth="1"/>
    <col min="11551" max="11552" width="13.28515625" style="43" bestFit="1" customWidth="1"/>
    <col min="11553" max="11553" width="12.5703125" style="43" customWidth="1"/>
    <col min="11554" max="11554" width="122.85546875" style="43" customWidth="1"/>
    <col min="11555" max="11555" width="64.28515625" style="43" customWidth="1"/>
    <col min="11556" max="11559" width="12" style="43" customWidth="1"/>
    <col min="11560" max="11560" width="15.42578125" style="43" customWidth="1"/>
    <col min="11561" max="11564" width="12" style="43" customWidth="1"/>
    <col min="11565" max="11565" width="17.140625" style="43" customWidth="1"/>
    <col min="11566" max="11569" width="11.7109375" style="43" customWidth="1"/>
    <col min="11570" max="11570" width="16.5703125" style="43" customWidth="1"/>
    <col min="11571" max="11574" width="11.7109375" style="43" customWidth="1"/>
    <col min="11575" max="11575" width="15.7109375" style="43" customWidth="1"/>
    <col min="11576" max="11579" width="11.7109375" style="43" customWidth="1"/>
    <col min="11580" max="11580" width="17.42578125" style="43" customWidth="1"/>
    <col min="11581" max="11584" width="11.7109375" style="43" customWidth="1"/>
    <col min="11585" max="11585" width="17.85546875" style="43" customWidth="1"/>
    <col min="11586" max="11589" width="11.7109375" style="43" customWidth="1"/>
    <col min="11590" max="11590" width="18.140625" style="43" customWidth="1"/>
    <col min="11591" max="11594" width="11.7109375" style="43" customWidth="1"/>
    <col min="11595" max="11595" width="19.5703125" style="43" customWidth="1"/>
    <col min="11596" max="11599" width="11.7109375" style="43" customWidth="1"/>
    <col min="11600" max="11600" width="18.85546875" style="43" customWidth="1"/>
    <col min="11601" max="11601" width="13.28515625" style="43" customWidth="1"/>
    <col min="11602" max="11602" width="4.42578125" style="43" customWidth="1"/>
    <col min="11603" max="11608" width="18.140625" style="43" customWidth="1"/>
    <col min="11609" max="11609" width="72.42578125" style="43" customWidth="1"/>
    <col min="11610" max="11610" width="3.28515625" style="43" customWidth="1"/>
    <col min="11611" max="11776" width="11.42578125" style="43" hidden="1"/>
    <col min="11777" max="11777" width="1.85546875" style="43" customWidth="1"/>
    <col min="11778" max="11778" width="18.42578125" style="43" customWidth="1"/>
    <col min="11779" max="11779" width="16.7109375" style="43" customWidth="1"/>
    <col min="11780" max="11780" width="34.5703125" style="43" bestFit="1" customWidth="1"/>
    <col min="11781" max="11781" width="15.28515625" style="43" customWidth="1"/>
    <col min="11782" max="11782" width="14.28515625" style="43" customWidth="1"/>
    <col min="11783" max="11783" width="22" style="43" customWidth="1"/>
    <col min="11784" max="11784" width="27.85546875" style="43" customWidth="1"/>
    <col min="11785" max="11785" width="25.140625" style="43" customWidth="1"/>
    <col min="11786" max="11786" width="13.140625" style="43" customWidth="1"/>
    <col min="11787" max="11787" width="29.7109375" style="43" customWidth="1"/>
    <col min="11788" max="11788" width="22.85546875" style="43" customWidth="1"/>
    <col min="11789" max="11789" width="80.5703125" style="43" customWidth="1"/>
    <col min="11790" max="11790" width="13" style="43" customWidth="1"/>
    <col min="11791" max="11791" width="24.5703125" style="43" customWidth="1"/>
    <col min="11792" max="11792" width="11.5703125" style="43" customWidth="1"/>
    <col min="11793" max="11793" width="12.28515625" style="43" customWidth="1"/>
    <col min="11794" max="11794" width="9.28515625" style="43" customWidth="1"/>
    <col min="11795" max="11795" width="11.5703125" style="43" bestFit="1" customWidth="1"/>
    <col min="11796" max="11796" width="8.42578125" style="43" bestFit="1" customWidth="1"/>
    <col min="11797" max="11798" width="13.28515625" style="43" bestFit="1" customWidth="1"/>
    <col min="11799" max="11799" width="8.5703125" style="43" bestFit="1" customWidth="1"/>
    <col min="11800" max="11800" width="117.7109375" style="43" customWidth="1"/>
    <col min="11801" max="11801" width="48.7109375" style="43" customWidth="1"/>
    <col min="11802" max="11803" width="13.28515625" style="43" bestFit="1" customWidth="1"/>
    <col min="11804" max="11804" width="8.5703125" style="43" bestFit="1" customWidth="1"/>
    <col min="11805" max="11805" width="147" style="43" customWidth="1"/>
    <col min="11806" max="11806" width="44" style="43" customWidth="1"/>
    <col min="11807" max="11808" width="13.28515625" style="43" bestFit="1" customWidth="1"/>
    <col min="11809" max="11809" width="12.5703125" style="43" customWidth="1"/>
    <col min="11810" max="11810" width="122.85546875" style="43" customWidth="1"/>
    <col min="11811" max="11811" width="64.28515625" style="43" customWidth="1"/>
    <col min="11812" max="11815" width="12" style="43" customWidth="1"/>
    <col min="11816" max="11816" width="15.42578125" style="43" customWidth="1"/>
    <col min="11817" max="11820" width="12" style="43" customWidth="1"/>
    <col min="11821" max="11821" width="17.140625" style="43" customWidth="1"/>
    <col min="11822" max="11825" width="11.7109375" style="43" customWidth="1"/>
    <col min="11826" max="11826" width="16.5703125" style="43" customWidth="1"/>
    <col min="11827" max="11830" width="11.7109375" style="43" customWidth="1"/>
    <col min="11831" max="11831" width="15.7109375" style="43" customWidth="1"/>
    <col min="11832" max="11835" width="11.7109375" style="43" customWidth="1"/>
    <col min="11836" max="11836" width="17.42578125" style="43" customWidth="1"/>
    <col min="11837" max="11840" width="11.7109375" style="43" customWidth="1"/>
    <col min="11841" max="11841" width="17.85546875" style="43" customWidth="1"/>
    <col min="11842" max="11845" width="11.7109375" style="43" customWidth="1"/>
    <col min="11846" max="11846" width="18.140625" style="43" customWidth="1"/>
    <col min="11847" max="11850" width="11.7109375" style="43" customWidth="1"/>
    <col min="11851" max="11851" width="19.5703125" style="43" customWidth="1"/>
    <col min="11852" max="11855" width="11.7109375" style="43" customWidth="1"/>
    <col min="11856" max="11856" width="18.85546875" style="43" customWidth="1"/>
    <col min="11857" max="11857" width="13.28515625" style="43" customWidth="1"/>
    <col min="11858" max="11858" width="4.42578125" style="43" customWidth="1"/>
    <col min="11859" max="11864" width="18.140625" style="43" customWidth="1"/>
    <col min="11865" max="11865" width="72.42578125" style="43" customWidth="1"/>
    <col min="11866" max="11866" width="3.28515625" style="43" customWidth="1"/>
    <col min="11867" max="12032" width="11.42578125" style="43" hidden="1"/>
    <col min="12033" max="12033" width="1.85546875" style="43" customWidth="1"/>
    <col min="12034" max="12034" width="18.42578125" style="43" customWidth="1"/>
    <col min="12035" max="12035" width="16.7109375" style="43" customWidth="1"/>
    <col min="12036" max="12036" width="34.5703125" style="43" bestFit="1" customWidth="1"/>
    <col min="12037" max="12037" width="15.28515625" style="43" customWidth="1"/>
    <col min="12038" max="12038" width="14.28515625" style="43" customWidth="1"/>
    <col min="12039" max="12039" width="22" style="43" customWidth="1"/>
    <col min="12040" max="12040" width="27.85546875" style="43" customWidth="1"/>
    <col min="12041" max="12041" width="25.140625" style="43" customWidth="1"/>
    <col min="12042" max="12042" width="13.140625" style="43" customWidth="1"/>
    <col min="12043" max="12043" width="29.7109375" style="43" customWidth="1"/>
    <col min="12044" max="12044" width="22.85546875" style="43" customWidth="1"/>
    <col min="12045" max="12045" width="80.5703125" style="43" customWidth="1"/>
    <col min="12046" max="12046" width="13" style="43" customWidth="1"/>
    <col min="12047" max="12047" width="24.5703125" style="43" customWidth="1"/>
    <col min="12048" max="12048" width="11.5703125" style="43" customWidth="1"/>
    <col min="12049" max="12049" width="12.28515625" style="43" customWidth="1"/>
    <col min="12050" max="12050" width="9.28515625" style="43" customWidth="1"/>
    <col min="12051" max="12051" width="11.5703125" style="43" bestFit="1" customWidth="1"/>
    <col min="12052" max="12052" width="8.42578125" style="43" bestFit="1" customWidth="1"/>
    <col min="12053" max="12054" width="13.28515625" style="43" bestFit="1" customWidth="1"/>
    <col min="12055" max="12055" width="8.5703125" style="43" bestFit="1" customWidth="1"/>
    <col min="12056" max="12056" width="117.7109375" style="43" customWidth="1"/>
    <col min="12057" max="12057" width="48.7109375" style="43" customWidth="1"/>
    <col min="12058" max="12059" width="13.28515625" style="43" bestFit="1" customWidth="1"/>
    <col min="12060" max="12060" width="8.5703125" style="43" bestFit="1" customWidth="1"/>
    <col min="12061" max="12061" width="147" style="43" customWidth="1"/>
    <col min="12062" max="12062" width="44" style="43" customWidth="1"/>
    <col min="12063" max="12064" width="13.28515625" style="43" bestFit="1" customWidth="1"/>
    <col min="12065" max="12065" width="12.5703125" style="43" customWidth="1"/>
    <col min="12066" max="12066" width="122.85546875" style="43" customWidth="1"/>
    <col min="12067" max="12067" width="64.28515625" style="43" customWidth="1"/>
    <col min="12068" max="12071" width="12" style="43" customWidth="1"/>
    <col min="12072" max="12072" width="15.42578125" style="43" customWidth="1"/>
    <col min="12073" max="12076" width="12" style="43" customWidth="1"/>
    <col min="12077" max="12077" width="17.140625" style="43" customWidth="1"/>
    <col min="12078" max="12081" width="11.7109375" style="43" customWidth="1"/>
    <col min="12082" max="12082" width="16.5703125" style="43" customWidth="1"/>
    <col min="12083" max="12086" width="11.7109375" style="43" customWidth="1"/>
    <col min="12087" max="12087" width="15.7109375" style="43" customWidth="1"/>
    <col min="12088" max="12091" width="11.7109375" style="43" customWidth="1"/>
    <col min="12092" max="12092" width="17.42578125" style="43" customWidth="1"/>
    <col min="12093" max="12096" width="11.7109375" style="43" customWidth="1"/>
    <col min="12097" max="12097" width="17.85546875" style="43" customWidth="1"/>
    <col min="12098" max="12101" width="11.7109375" style="43" customWidth="1"/>
    <col min="12102" max="12102" width="18.140625" style="43" customWidth="1"/>
    <col min="12103" max="12106" width="11.7109375" style="43" customWidth="1"/>
    <col min="12107" max="12107" width="19.5703125" style="43" customWidth="1"/>
    <col min="12108" max="12111" width="11.7109375" style="43" customWidth="1"/>
    <col min="12112" max="12112" width="18.85546875" style="43" customWidth="1"/>
    <col min="12113" max="12113" width="13.28515625" style="43" customWidth="1"/>
    <col min="12114" max="12114" width="4.42578125" style="43" customWidth="1"/>
    <col min="12115" max="12120" width="18.140625" style="43" customWidth="1"/>
    <col min="12121" max="12121" width="72.42578125" style="43" customWidth="1"/>
    <col min="12122" max="12122" width="3.28515625" style="43" customWidth="1"/>
    <col min="12123" max="12288" width="11.42578125" style="43" hidden="1"/>
    <col min="12289" max="12289" width="1.85546875" style="43" customWidth="1"/>
    <col min="12290" max="12290" width="18.42578125" style="43" customWidth="1"/>
    <col min="12291" max="12291" width="16.7109375" style="43" customWidth="1"/>
    <col min="12292" max="12292" width="34.5703125" style="43" bestFit="1" customWidth="1"/>
    <col min="12293" max="12293" width="15.28515625" style="43" customWidth="1"/>
    <col min="12294" max="12294" width="14.28515625" style="43" customWidth="1"/>
    <col min="12295" max="12295" width="22" style="43" customWidth="1"/>
    <col min="12296" max="12296" width="27.85546875" style="43" customWidth="1"/>
    <col min="12297" max="12297" width="25.140625" style="43" customWidth="1"/>
    <col min="12298" max="12298" width="13.140625" style="43" customWidth="1"/>
    <col min="12299" max="12299" width="29.7109375" style="43" customWidth="1"/>
    <col min="12300" max="12300" width="22.85546875" style="43" customWidth="1"/>
    <col min="12301" max="12301" width="80.5703125" style="43" customWidth="1"/>
    <col min="12302" max="12302" width="13" style="43" customWidth="1"/>
    <col min="12303" max="12303" width="24.5703125" style="43" customWidth="1"/>
    <col min="12304" max="12304" width="11.5703125" style="43" customWidth="1"/>
    <col min="12305" max="12305" width="12.28515625" style="43" customWidth="1"/>
    <col min="12306" max="12306" width="9.28515625" style="43" customWidth="1"/>
    <col min="12307" max="12307" width="11.5703125" style="43" bestFit="1" customWidth="1"/>
    <col min="12308" max="12308" width="8.42578125" style="43" bestFit="1" customWidth="1"/>
    <col min="12309" max="12310" width="13.28515625" style="43" bestFit="1" customWidth="1"/>
    <col min="12311" max="12311" width="8.5703125" style="43" bestFit="1" customWidth="1"/>
    <col min="12312" max="12312" width="117.7109375" style="43" customWidth="1"/>
    <col min="12313" max="12313" width="48.7109375" style="43" customWidth="1"/>
    <col min="12314" max="12315" width="13.28515625" style="43" bestFit="1" customWidth="1"/>
    <col min="12316" max="12316" width="8.5703125" style="43" bestFit="1" customWidth="1"/>
    <col min="12317" max="12317" width="147" style="43" customWidth="1"/>
    <col min="12318" max="12318" width="44" style="43" customWidth="1"/>
    <col min="12319" max="12320" width="13.28515625" style="43" bestFit="1" customWidth="1"/>
    <col min="12321" max="12321" width="12.5703125" style="43" customWidth="1"/>
    <col min="12322" max="12322" width="122.85546875" style="43" customWidth="1"/>
    <col min="12323" max="12323" width="64.28515625" style="43" customWidth="1"/>
    <col min="12324" max="12327" width="12" style="43" customWidth="1"/>
    <col min="12328" max="12328" width="15.42578125" style="43" customWidth="1"/>
    <col min="12329" max="12332" width="12" style="43" customWidth="1"/>
    <col min="12333" max="12333" width="17.140625" style="43" customWidth="1"/>
    <col min="12334" max="12337" width="11.7109375" style="43" customWidth="1"/>
    <col min="12338" max="12338" width="16.5703125" style="43" customWidth="1"/>
    <col min="12339" max="12342" width="11.7109375" style="43" customWidth="1"/>
    <col min="12343" max="12343" width="15.7109375" style="43" customWidth="1"/>
    <col min="12344" max="12347" width="11.7109375" style="43" customWidth="1"/>
    <col min="12348" max="12348" width="17.42578125" style="43" customWidth="1"/>
    <col min="12349" max="12352" width="11.7109375" style="43" customWidth="1"/>
    <col min="12353" max="12353" width="17.85546875" style="43" customWidth="1"/>
    <col min="12354" max="12357" width="11.7109375" style="43" customWidth="1"/>
    <col min="12358" max="12358" width="18.140625" style="43" customWidth="1"/>
    <col min="12359" max="12362" width="11.7109375" style="43" customWidth="1"/>
    <col min="12363" max="12363" width="19.5703125" style="43" customWidth="1"/>
    <col min="12364" max="12367" width="11.7109375" style="43" customWidth="1"/>
    <col min="12368" max="12368" width="18.85546875" style="43" customWidth="1"/>
    <col min="12369" max="12369" width="13.28515625" style="43" customWidth="1"/>
    <col min="12370" max="12370" width="4.42578125" style="43" customWidth="1"/>
    <col min="12371" max="12376" width="18.140625" style="43" customWidth="1"/>
    <col min="12377" max="12377" width="72.42578125" style="43" customWidth="1"/>
    <col min="12378" max="12378" width="3.28515625" style="43" customWidth="1"/>
    <col min="12379" max="12544" width="11.42578125" style="43" hidden="1"/>
    <col min="12545" max="12545" width="1.85546875" style="43" customWidth="1"/>
    <col min="12546" max="12546" width="18.42578125" style="43" customWidth="1"/>
    <col min="12547" max="12547" width="16.7109375" style="43" customWidth="1"/>
    <col min="12548" max="12548" width="34.5703125" style="43" bestFit="1" customWidth="1"/>
    <col min="12549" max="12549" width="15.28515625" style="43" customWidth="1"/>
    <col min="12550" max="12550" width="14.28515625" style="43" customWidth="1"/>
    <col min="12551" max="12551" width="22" style="43" customWidth="1"/>
    <col min="12552" max="12552" width="27.85546875" style="43" customWidth="1"/>
    <col min="12553" max="12553" width="25.140625" style="43" customWidth="1"/>
    <col min="12554" max="12554" width="13.140625" style="43" customWidth="1"/>
    <col min="12555" max="12555" width="29.7109375" style="43" customWidth="1"/>
    <col min="12556" max="12556" width="22.85546875" style="43" customWidth="1"/>
    <col min="12557" max="12557" width="80.5703125" style="43" customWidth="1"/>
    <col min="12558" max="12558" width="13" style="43" customWidth="1"/>
    <col min="12559" max="12559" width="24.5703125" style="43" customWidth="1"/>
    <col min="12560" max="12560" width="11.5703125" style="43" customWidth="1"/>
    <col min="12561" max="12561" width="12.28515625" style="43" customWidth="1"/>
    <col min="12562" max="12562" width="9.28515625" style="43" customWidth="1"/>
    <col min="12563" max="12563" width="11.5703125" style="43" bestFit="1" customWidth="1"/>
    <col min="12564" max="12564" width="8.42578125" style="43" bestFit="1" customWidth="1"/>
    <col min="12565" max="12566" width="13.28515625" style="43" bestFit="1" customWidth="1"/>
    <col min="12567" max="12567" width="8.5703125" style="43" bestFit="1" customWidth="1"/>
    <col min="12568" max="12568" width="117.7109375" style="43" customWidth="1"/>
    <col min="12569" max="12569" width="48.7109375" style="43" customWidth="1"/>
    <col min="12570" max="12571" width="13.28515625" style="43" bestFit="1" customWidth="1"/>
    <col min="12572" max="12572" width="8.5703125" style="43" bestFit="1" customWidth="1"/>
    <col min="12573" max="12573" width="147" style="43" customWidth="1"/>
    <col min="12574" max="12574" width="44" style="43" customWidth="1"/>
    <col min="12575" max="12576" width="13.28515625" style="43" bestFit="1" customWidth="1"/>
    <col min="12577" max="12577" width="12.5703125" style="43" customWidth="1"/>
    <col min="12578" max="12578" width="122.85546875" style="43" customWidth="1"/>
    <col min="12579" max="12579" width="64.28515625" style="43" customWidth="1"/>
    <col min="12580" max="12583" width="12" style="43" customWidth="1"/>
    <col min="12584" max="12584" width="15.42578125" style="43" customWidth="1"/>
    <col min="12585" max="12588" width="12" style="43" customWidth="1"/>
    <col min="12589" max="12589" width="17.140625" style="43" customWidth="1"/>
    <col min="12590" max="12593" width="11.7109375" style="43" customWidth="1"/>
    <col min="12594" max="12594" width="16.5703125" style="43" customWidth="1"/>
    <col min="12595" max="12598" width="11.7109375" style="43" customWidth="1"/>
    <col min="12599" max="12599" width="15.7109375" style="43" customWidth="1"/>
    <col min="12600" max="12603" width="11.7109375" style="43" customWidth="1"/>
    <col min="12604" max="12604" width="17.42578125" style="43" customWidth="1"/>
    <col min="12605" max="12608" width="11.7109375" style="43" customWidth="1"/>
    <col min="12609" max="12609" width="17.85546875" style="43" customWidth="1"/>
    <col min="12610" max="12613" width="11.7109375" style="43" customWidth="1"/>
    <col min="12614" max="12614" width="18.140625" style="43" customWidth="1"/>
    <col min="12615" max="12618" width="11.7109375" style="43" customWidth="1"/>
    <col min="12619" max="12619" width="19.5703125" style="43" customWidth="1"/>
    <col min="12620" max="12623" width="11.7109375" style="43" customWidth="1"/>
    <col min="12624" max="12624" width="18.85546875" style="43" customWidth="1"/>
    <col min="12625" max="12625" width="13.28515625" style="43" customWidth="1"/>
    <col min="12626" max="12626" width="4.42578125" style="43" customWidth="1"/>
    <col min="12627" max="12632" width="18.140625" style="43" customWidth="1"/>
    <col min="12633" max="12633" width="72.42578125" style="43" customWidth="1"/>
    <col min="12634" max="12634" width="3.28515625" style="43" customWidth="1"/>
    <col min="12635" max="12800" width="11.42578125" style="43" hidden="1"/>
    <col min="12801" max="12801" width="1.85546875" style="43" customWidth="1"/>
    <col min="12802" max="12802" width="18.42578125" style="43" customWidth="1"/>
    <col min="12803" max="12803" width="16.7109375" style="43" customWidth="1"/>
    <col min="12804" max="12804" width="34.5703125" style="43" bestFit="1" customWidth="1"/>
    <col min="12805" max="12805" width="15.28515625" style="43" customWidth="1"/>
    <col min="12806" max="12806" width="14.28515625" style="43" customWidth="1"/>
    <col min="12807" max="12807" width="22" style="43" customWidth="1"/>
    <col min="12808" max="12808" width="27.85546875" style="43" customWidth="1"/>
    <col min="12809" max="12809" width="25.140625" style="43" customWidth="1"/>
    <col min="12810" max="12810" width="13.140625" style="43" customWidth="1"/>
    <col min="12811" max="12811" width="29.7109375" style="43" customWidth="1"/>
    <col min="12812" max="12812" width="22.85546875" style="43" customWidth="1"/>
    <col min="12813" max="12813" width="80.5703125" style="43" customWidth="1"/>
    <col min="12814" max="12814" width="13" style="43" customWidth="1"/>
    <col min="12815" max="12815" width="24.5703125" style="43" customWidth="1"/>
    <col min="12816" max="12816" width="11.5703125" style="43" customWidth="1"/>
    <col min="12817" max="12817" width="12.28515625" style="43" customWidth="1"/>
    <col min="12818" max="12818" width="9.28515625" style="43" customWidth="1"/>
    <col min="12819" max="12819" width="11.5703125" style="43" bestFit="1" customWidth="1"/>
    <col min="12820" max="12820" width="8.42578125" style="43" bestFit="1" customWidth="1"/>
    <col min="12821" max="12822" width="13.28515625" style="43" bestFit="1" customWidth="1"/>
    <col min="12823" max="12823" width="8.5703125" style="43" bestFit="1" customWidth="1"/>
    <col min="12824" max="12824" width="117.7109375" style="43" customWidth="1"/>
    <col min="12825" max="12825" width="48.7109375" style="43" customWidth="1"/>
    <col min="12826" max="12827" width="13.28515625" style="43" bestFit="1" customWidth="1"/>
    <col min="12828" max="12828" width="8.5703125" style="43" bestFit="1" customWidth="1"/>
    <col min="12829" max="12829" width="147" style="43" customWidth="1"/>
    <col min="12830" max="12830" width="44" style="43" customWidth="1"/>
    <col min="12831" max="12832" width="13.28515625" style="43" bestFit="1" customWidth="1"/>
    <col min="12833" max="12833" width="12.5703125" style="43" customWidth="1"/>
    <col min="12834" max="12834" width="122.85546875" style="43" customWidth="1"/>
    <col min="12835" max="12835" width="64.28515625" style="43" customWidth="1"/>
    <col min="12836" max="12839" width="12" style="43" customWidth="1"/>
    <col min="12840" max="12840" width="15.42578125" style="43" customWidth="1"/>
    <col min="12841" max="12844" width="12" style="43" customWidth="1"/>
    <col min="12845" max="12845" width="17.140625" style="43" customWidth="1"/>
    <col min="12846" max="12849" width="11.7109375" style="43" customWidth="1"/>
    <col min="12850" max="12850" width="16.5703125" style="43" customWidth="1"/>
    <col min="12851" max="12854" width="11.7109375" style="43" customWidth="1"/>
    <col min="12855" max="12855" width="15.7109375" style="43" customWidth="1"/>
    <col min="12856" max="12859" width="11.7109375" style="43" customWidth="1"/>
    <col min="12860" max="12860" width="17.42578125" style="43" customWidth="1"/>
    <col min="12861" max="12864" width="11.7109375" style="43" customWidth="1"/>
    <col min="12865" max="12865" width="17.85546875" style="43" customWidth="1"/>
    <col min="12866" max="12869" width="11.7109375" style="43" customWidth="1"/>
    <col min="12870" max="12870" width="18.140625" style="43" customWidth="1"/>
    <col min="12871" max="12874" width="11.7109375" style="43" customWidth="1"/>
    <col min="12875" max="12875" width="19.5703125" style="43" customWidth="1"/>
    <col min="12876" max="12879" width="11.7109375" style="43" customWidth="1"/>
    <col min="12880" max="12880" width="18.85546875" style="43" customWidth="1"/>
    <col min="12881" max="12881" width="13.28515625" style="43" customWidth="1"/>
    <col min="12882" max="12882" width="4.42578125" style="43" customWidth="1"/>
    <col min="12883" max="12888" width="18.140625" style="43" customWidth="1"/>
    <col min="12889" max="12889" width="72.42578125" style="43" customWidth="1"/>
    <col min="12890" max="12890" width="3.28515625" style="43" customWidth="1"/>
    <col min="12891" max="13056" width="11.42578125" style="43" hidden="1"/>
    <col min="13057" max="13057" width="1.85546875" style="43" customWidth="1"/>
    <col min="13058" max="13058" width="18.42578125" style="43" customWidth="1"/>
    <col min="13059" max="13059" width="16.7109375" style="43" customWidth="1"/>
    <col min="13060" max="13060" width="34.5703125" style="43" bestFit="1" customWidth="1"/>
    <col min="13061" max="13061" width="15.28515625" style="43" customWidth="1"/>
    <col min="13062" max="13062" width="14.28515625" style="43" customWidth="1"/>
    <col min="13063" max="13063" width="22" style="43" customWidth="1"/>
    <col min="13064" max="13064" width="27.85546875" style="43" customWidth="1"/>
    <col min="13065" max="13065" width="25.140625" style="43" customWidth="1"/>
    <col min="13066" max="13066" width="13.140625" style="43" customWidth="1"/>
    <col min="13067" max="13067" width="29.7109375" style="43" customWidth="1"/>
    <col min="13068" max="13068" width="22.85546875" style="43" customWidth="1"/>
    <col min="13069" max="13069" width="80.5703125" style="43" customWidth="1"/>
    <col min="13070" max="13070" width="13" style="43" customWidth="1"/>
    <col min="13071" max="13071" width="24.5703125" style="43" customWidth="1"/>
    <col min="13072" max="13072" width="11.5703125" style="43" customWidth="1"/>
    <col min="13073" max="13073" width="12.28515625" style="43" customWidth="1"/>
    <col min="13074" max="13074" width="9.28515625" style="43" customWidth="1"/>
    <col min="13075" max="13075" width="11.5703125" style="43" bestFit="1" customWidth="1"/>
    <col min="13076" max="13076" width="8.42578125" style="43" bestFit="1" customWidth="1"/>
    <col min="13077" max="13078" width="13.28515625" style="43" bestFit="1" customWidth="1"/>
    <col min="13079" max="13079" width="8.5703125" style="43" bestFit="1" customWidth="1"/>
    <col min="13080" max="13080" width="117.7109375" style="43" customWidth="1"/>
    <col min="13081" max="13081" width="48.7109375" style="43" customWidth="1"/>
    <col min="13082" max="13083" width="13.28515625" style="43" bestFit="1" customWidth="1"/>
    <col min="13084" max="13084" width="8.5703125" style="43" bestFit="1" customWidth="1"/>
    <col min="13085" max="13085" width="147" style="43" customWidth="1"/>
    <col min="13086" max="13086" width="44" style="43" customWidth="1"/>
    <col min="13087" max="13088" width="13.28515625" style="43" bestFit="1" customWidth="1"/>
    <col min="13089" max="13089" width="12.5703125" style="43" customWidth="1"/>
    <col min="13090" max="13090" width="122.85546875" style="43" customWidth="1"/>
    <col min="13091" max="13091" width="64.28515625" style="43" customWidth="1"/>
    <col min="13092" max="13095" width="12" style="43" customWidth="1"/>
    <col min="13096" max="13096" width="15.42578125" style="43" customWidth="1"/>
    <col min="13097" max="13100" width="12" style="43" customWidth="1"/>
    <col min="13101" max="13101" width="17.140625" style="43" customWidth="1"/>
    <col min="13102" max="13105" width="11.7109375" style="43" customWidth="1"/>
    <col min="13106" max="13106" width="16.5703125" style="43" customWidth="1"/>
    <col min="13107" max="13110" width="11.7109375" style="43" customWidth="1"/>
    <col min="13111" max="13111" width="15.7109375" style="43" customWidth="1"/>
    <col min="13112" max="13115" width="11.7109375" style="43" customWidth="1"/>
    <col min="13116" max="13116" width="17.42578125" style="43" customWidth="1"/>
    <col min="13117" max="13120" width="11.7109375" style="43" customWidth="1"/>
    <col min="13121" max="13121" width="17.85546875" style="43" customWidth="1"/>
    <col min="13122" max="13125" width="11.7109375" style="43" customWidth="1"/>
    <col min="13126" max="13126" width="18.140625" style="43" customWidth="1"/>
    <col min="13127" max="13130" width="11.7109375" style="43" customWidth="1"/>
    <col min="13131" max="13131" width="19.5703125" style="43" customWidth="1"/>
    <col min="13132" max="13135" width="11.7109375" style="43" customWidth="1"/>
    <col min="13136" max="13136" width="18.85546875" style="43" customWidth="1"/>
    <col min="13137" max="13137" width="13.28515625" style="43" customWidth="1"/>
    <col min="13138" max="13138" width="4.42578125" style="43" customWidth="1"/>
    <col min="13139" max="13144" width="18.140625" style="43" customWidth="1"/>
    <col min="13145" max="13145" width="72.42578125" style="43" customWidth="1"/>
    <col min="13146" max="13146" width="3.28515625" style="43" customWidth="1"/>
    <col min="13147" max="13312" width="11.42578125" style="43" hidden="1"/>
    <col min="13313" max="13313" width="1.85546875" style="43" customWidth="1"/>
    <col min="13314" max="13314" width="18.42578125" style="43" customWidth="1"/>
    <col min="13315" max="13315" width="16.7109375" style="43" customWidth="1"/>
    <col min="13316" max="13316" width="34.5703125" style="43" bestFit="1" customWidth="1"/>
    <col min="13317" max="13317" width="15.28515625" style="43" customWidth="1"/>
    <col min="13318" max="13318" width="14.28515625" style="43" customWidth="1"/>
    <col min="13319" max="13319" width="22" style="43" customWidth="1"/>
    <col min="13320" max="13320" width="27.85546875" style="43" customWidth="1"/>
    <col min="13321" max="13321" width="25.140625" style="43" customWidth="1"/>
    <col min="13322" max="13322" width="13.140625" style="43" customWidth="1"/>
    <col min="13323" max="13323" width="29.7109375" style="43" customWidth="1"/>
    <col min="13324" max="13324" width="22.85546875" style="43" customWidth="1"/>
    <col min="13325" max="13325" width="80.5703125" style="43" customWidth="1"/>
    <col min="13326" max="13326" width="13" style="43" customWidth="1"/>
    <col min="13327" max="13327" width="24.5703125" style="43" customWidth="1"/>
    <col min="13328" max="13328" width="11.5703125" style="43" customWidth="1"/>
    <col min="13329" max="13329" width="12.28515625" style="43" customWidth="1"/>
    <col min="13330" max="13330" width="9.28515625" style="43" customWidth="1"/>
    <col min="13331" max="13331" width="11.5703125" style="43" bestFit="1" customWidth="1"/>
    <col min="13332" max="13332" width="8.42578125" style="43" bestFit="1" customWidth="1"/>
    <col min="13333" max="13334" width="13.28515625" style="43" bestFit="1" customWidth="1"/>
    <col min="13335" max="13335" width="8.5703125" style="43" bestFit="1" customWidth="1"/>
    <col min="13336" max="13336" width="117.7109375" style="43" customWidth="1"/>
    <col min="13337" max="13337" width="48.7109375" style="43" customWidth="1"/>
    <col min="13338" max="13339" width="13.28515625" style="43" bestFit="1" customWidth="1"/>
    <col min="13340" max="13340" width="8.5703125" style="43" bestFit="1" customWidth="1"/>
    <col min="13341" max="13341" width="147" style="43" customWidth="1"/>
    <col min="13342" max="13342" width="44" style="43" customWidth="1"/>
    <col min="13343" max="13344" width="13.28515625" style="43" bestFit="1" customWidth="1"/>
    <col min="13345" max="13345" width="12.5703125" style="43" customWidth="1"/>
    <col min="13346" max="13346" width="122.85546875" style="43" customWidth="1"/>
    <col min="13347" max="13347" width="64.28515625" style="43" customWidth="1"/>
    <col min="13348" max="13351" width="12" style="43" customWidth="1"/>
    <col min="13352" max="13352" width="15.42578125" style="43" customWidth="1"/>
    <col min="13353" max="13356" width="12" style="43" customWidth="1"/>
    <col min="13357" max="13357" width="17.140625" style="43" customWidth="1"/>
    <col min="13358" max="13361" width="11.7109375" style="43" customWidth="1"/>
    <col min="13362" max="13362" width="16.5703125" style="43" customWidth="1"/>
    <col min="13363" max="13366" width="11.7109375" style="43" customWidth="1"/>
    <col min="13367" max="13367" width="15.7109375" style="43" customWidth="1"/>
    <col min="13368" max="13371" width="11.7109375" style="43" customWidth="1"/>
    <col min="13372" max="13372" width="17.42578125" style="43" customWidth="1"/>
    <col min="13373" max="13376" width="11.7109375" style="43" customWidth="1"/>
    <col min="13377" max="13377" width="17.85546875" style="43" customWidth="1"/>
    <col min="13378" max="13381" width="11.7109375" style="43" customWidth="1"/>
    <col min="13382" max="13382" width="18.140625" style="43" customWidth="1"/>
    <col min="13383" max="13386" width="11.7109375" style="43" customWidth="1"/>
    <col min="13387" max="13387" width="19.5703125" style="43" customWidth="1"/>
    <col min="13388" max="13391" width="11.7109375" style="43" customWidth="1"/>
    <col min="13392" max="13392" width="18.85546875" style="43" customWidth="1"/>
    <col min="13393" max="13393" width="13.28515625" style="43" customWidth="1"/>
    <col min="13394" max="13394" width="4.42578125" style="43" customWidth="1"/>
    <col min="13395" max="13400" width="18.140625" style="43" customWidth="1"/>
    <col min="13401" max="13401" width="72.42578125" style="43" customWidth="1"/>
    <col min="13402" max="13402" width="3.28515625" style="43" customWidth="1"/>
    <col min="13403" max="13568" width="11.42578125" style="43" hidden="1"/>
    <col min="13569" max="13569" width="1.85546875" style="43" customWidth="1"/>
    <col min="13570" max="13570" width="18.42578125" style="43" customWidth="1"/>
    <col min="13571" max="13571" width="16.7109375" style="43" customWidth="1"/>
    <col min="13572" max="13572" width="34.5703125" style="43" bestFit="1" customWidth="1"/>
    <col min="13573" max="13573" width="15.28515625" style="43" customWidth="1"/>
    <col min="13574" max="13574" width="14.28515625" style="43" customWidth="1"/>
    <col min="13575" max="13575" width="22" style="43" customWidth="1"/>
    <col min="13576" max="13576" width="27.85546875" style="43" customWidth="1"/>
    <col min="13577" max="13577" width="25.140625" style="43" customWidth="1"/>
    <col min="13578" max="13578" width="13.140625" style="43" customWidth="1"/>
    <col min="13579" max="13579" width="29.7109375" style="43" customWidth="1"/>
    <col min="13580" max="13580" width="22.85546875" style="43" customWidth="1"/>
    <col min="13581" max="13581" width="80.5703125" style="43" customWidth="1"/>
    <col min="13582" max="13582" width="13" style="43" customWidth="1"/>
    <col min="13583" max="13583" width="24.5703125" style="43" customWidth="1"/>
    <col min="13584" max="13584" width="11.5703125" style="43" customWidth="1"/>
    <col min="13585" max="13585" width="12.28515625" style="43" customWidth="1"/>
    <col min="13586" max="13586" width="9.28515625" style="43" customWidth="1"/>
    <col min="13587" max="13587" width="11.5703125" style="43" bestFit="1" customWidth="1"/>
    <col min="13588" max="13588" width="8.42578125" style="43" bestFit="1" customWidth="1"/>
    <col min="13589" max="13590" width="13.28515625" style="43" bestFit="1" customWidth="1"/>
    <col min="13591" max="13591" width="8.5703125" style="43" bestFit="1" customWidth="1"/>
    <col min="13592" max="13592" width="117.7109375" style="43" customWidth="1"/>
    <col min="13593" max="13593" width="48.7109375" style="43" customWidth="1"/>
    <col min="13594" max="13595" width="13.28515625" style="43" bestFit="1" customWidth="1"/>
    <col min="13596" max="13596" width="8.5703125" style="43" bestFit="1" customWidth="1"/>
    <col min="13597" max="13597" width="147" style="43" customWidth="1"/>
    <col min="13598" max="13598" width="44" style="43" customWidth="1"/>
    <col min="13599" max="13600" width="13.28515625" style="43" bestFit="1" customWidth="1"/>
    <col min="13601" max="13601" width="12.5703125" style="43" customWidth="1"/>
    <col min="13602" max="13602" width="122.85546875" style="43" customWidth="1"/>
    <col min="13603" max="13603" width="64.28515625" style="43" customWidth="1"/>
    <col min="13604" max="13607" width="12" style="43" customWidth="1"/>
    <col min="13608" max="13608" width="15.42578125" style="43" customWidth="1"/>
    <col min="13609" max="13612" width="12" style="43" customWidth="1"/>
    <col min="13613" max="13613" width="17.140625" style="43" customWidth="1"/>
    <col min="13614" max="13617" width="11.7109375" style="43" customWidth="1"/>
    <col min="13618" max="13618" width="16.5703125" style="43" customWidth="1"/>
    <col min="13619" max="13622" width="11.7109375" style="43" customWidth="1"/>
    <col min="13623" max="13623" width="15.7109375" style="43" customWidth="1"/>
    <col min="13624" max="13627" width="11.7109375" style="43" customWidth="1"/>
    <col min="13628" max="13628" width="17.42578125" style="43" customWidth="1"/>
    <col min="13629" max="13632" width="11.7109375" style="43" customWidth="1"/>
    <col min="13633" max="13633" width="17.85546875" style="43" customWidth="1"/>
    <col min="13634" max="13637" width="11.7109375" style="43" customWidth="1"/>
    <col min="13638" max="13638" width="18.140625" style="43" customWidth="1"/>
    <col min="13639" max="13642" width="11.7109375" style="43" customWidth="1"/>
    <col min="13643" max="13643" width="19.5703125" style="43" customWidth="1"/>
    <col min="13644" max="13647" width="11.7109375" style="43" customWidth="1"/>
    <col min="13648" max="13648" width="18.85546875" style="43" customWidth="1"/>
    <col min="13649" max="13649" width="13.28515625" style="43" customWidth="1"/>
    <col min="13650" max="13650" width="4.42578125" style="43" customWidth="1"/>
    <col min="13651" max="13656" width="18.140625" style="43" customWidth="1"/>
    <col min="13657" max="13657" width="72.42578125" style="43" customWidth="1"/>
    <col min="13658" max="13658" width="3.28515625" style="43" customWidth="1"/>
    <col min="13659" max="13824" width="11.42578125" style="43" hidden="1"/>
    <col min="13825" max="13825" width="1.85546875" style="43" customWidth="1"/>
    <col min="13826" max="13826" width="18.42578125" style="43" customWidth="1"/>
    <col min="13827" max="13827" width="16.7109375" style="43" customWidth="1"/>
    <col min="13828" max="13828" width="34.5703125" style="43" bestFit="1" customWidth="1"/>
    <col min="13829" max="13829" width="15.28515625" style="43" customWidth="1"/>
    <col min="13830" max="13830" width="14.28515625" style="43" customWidth="1"/>
    <col min="13831" max="13831" width="22" style="43" customWidth="1"/>
    <col min="13832" max="13832" width="27.85546875" style="43" customWidth="1"/>
    <col min="13833" max="13833" width="25.140625" style="43" customWidth="1"/>
    <col min="13834" max="13834" width="13.140625" style="43" customWidth="1"/>
    <col min="13835" max="13835" width="29.7109375" style="43" customWidth="1"/>
    <col min="13836" max="13836" width="22.85546875" style="43" customWidth="1"/>
    <col min="13837" max="13837" width="80.5703125" style="43" customWidth="1"/>
    <col min="13838" max="13838" width="13" style="43" customWidth="1"/>
    <col min="13839" max="13839" width="24.5703125" style="43" customWidth="1"/>
    <col min="13840" max="13840" width="11.5703125" style="43" customWidth="1"/>
    <col min="13841" max="13841" width="12.28515625" style="43" customWidth="1"/>
    <col min="13842" max="13842" width="9.28515625" style="43" customWidth="1"/>
    <col min="13843" max="13843" width="11.5703125" style="43" bestFit="1" customWidth="1"/>
    <col min="13844" max="13844" width="8.42578125" style="43" bestFit="1" customWidth="1"/>
    <col min="13845" max="13846" width="13.28515625" style="43" bestFit="1" customWidth="1"/>
    <col min="13847" max="13847" width="8.5703125" style="43" bestFit="1" customWidth="1"/>
    <col min="13848" max="13848" width="117.7109375" style="43" customWidth="1"/>
    <col min="13849" max="13849" width="48.7109375" style="43" customWidth="1"/>
    <col min="13850" max="13851" width="13.28515625" style="43" bestFit="1" customWidth="1"/>
    <col min="13852" max="13852" width="8.5703125" style="43" bestFit="1" customWidth="1"/>
    <col min="13853" max="13853" width="147" style="43" customWidth="1"/>
    <col min="13854" max="13854" width="44" style="43" customWidth="1"/>
    <col min="13855" max="13856" width="13.28515625" style="43" bestFit="1" customWidth="1"/>
    <col min="13857" max="13857" width="12.5703125" style="43" customWidth="1"/>
    <col min="13858" max="13858" width="122.85546875" style="43" customWidth="1"/>
    <col min="13859" max="13859" width="64.28515625" style="43" customWidth="1"/>
    <col min="13860" max="13863" width="12" style="43" customWidth="1"/>
    <col min="13864" max="13864" width="15.42578125" style="43" customWidth="1"/>
    <col min="13865" max="13868" width="12" style="43" customWidth="1"/>
    <col min="13869" max="13869" width="17.140625" style="43" customWidth="1"/>
    <col min="13870" max="13873" width="11.7109375" style="43" customWidth="1"/>
    <col min="13874" max="13874" width="16.5703125" style="43" customWidth="1"/>
    <col min="13875" max="13878" width="11.7109375" style="43" customWidth="1"/>
    <col min="13879" max="13879" width="15.7109375" style="43" customWidth="1"/>
    <col min="13880" max="13883" width="11.7109375" style="43" customWidth="1"/>
    <col min="13884" max="13884" width="17.42578125" style="43" customWidth="1"/>
    <col min="13885" max="13888" width="11.7109375" style="43" customWidth="1"/>
    <col min="13889" max="13889" width="17.85546875" style="43" customWidth="1"/>
    <col min="13890" max="13893" width="11.7109375" style="43" customWidth="1"/>
    <col min="13894" max="13894" width="18.140625" style="43" customWidth="1"/>
    <col min="13895" max="13898" width="11.7109375" style="43" customWidth="1"/>
    <col min="13899" max="13899" width="19.5703125" style="43" customWidth="1"/>
    <col min="13900" max="13903" width="11.7109375" style="43" customWidth="1"/>
    <col min="13904" max="13904" width="18.85546875" style="43" customWidth="1"/>
    <col min="13905" max="13905" width="13.28515625" style="43" customWidth="1"/>
    <col min="13906" max="13906" width="4.42578125" style="43" customWidth="1"/>
    <col min="13907" max="13912" width="18.140625" style="43" customWidth="1"/>
    <col min="13913" max="13913" width="72.42578125" style="43" customWidth="1"/>
    <col min="13914" max="13914" width="3.28515625" style="43" customWidth="1"/>
    <col min="13915" max="14080" width="11.42578125" style="43" hidden="1"/>
    <col min="14081" max="14081" width="1.85546875" style="43" customWidth="1"/>
    <col min="14082" max="14082" width="18.42578125" style="43" customWidth="1"/>
    <col min="14083" max="14083" width="16.7109375" style="43" customWidth="1"/>
    <col min="14084" max="14084" width="34.5703125" style="43" bestFit="1" customWidth="1"/>
    <col min="14085" max="14085" width="15.28515625" style="43" customWidth="1"/>
    <col min="14086" max="14086" width="14.28515625" style="43" customWidth="1"/>
    <col min="14087" max="14087" width="22" style="43" customWidth="1"/>
    <col min="14088" max="14088" width="27.85546875" style="43" customWidth="1"/>
    <col min="14089" max="14089" width="25.140625" style="43" customWidth="1"/>
    <col min="14090" max="14090" width="13.140625" style="43" customWidth="1"/>
    <col min="14091" max="14091" width="29.7109375" style="43" customWidth="1"/>
    <col min="14092" max="14092" width="22.85546875" style="43" customWidth="1"/>
    <col min="14093" max="14093" width="80.5703125" style="43" customWidth="1"/>
    <col min="14094" max="14094" width="13" style="43" customWidth="1"/>
    <col min="14095" max="14095" width="24.5703125" style="43" customWidth="1"/>
    <col min="14096" max="14096" width="11.5703125" style="43" customWidth="1"/>
    <col min="14097" max="14097" width="12.28515625" style="43" customWidth="1"/>
    <col min="14098" max="14098" width="9.28515625" style="43" customWidth="1"/>
    <col min="14099" max="14099" width="11.5703125" style="43" bestFit="1" customWidth="1"/>
    <col min="14100" max="14100" width="8.42578125" style="43" bestFit="1" customWidth="1"/>
    <col min="14101" max="14102" width="13.28515625" style="43" bestFit="1" customWidth="1"/>
    <col min="14103" max="14103" width="8.5703125" style="43" bestFit="1" customWidth="1"/>
    <col min="14104" max="14104" width="117.7109375" style="43" customWidth="1"/>
    <col min="14105" max="14105" width="48.7109375" style="43" customWidth="1"/>
    <col min="14106" max="14107" width="13.28515625" style="43" bestFit="1" customWidth="1"/>
    <col min="14108" max="14108" width="8.5703125" style="43" bestFit="1" customWidth="1"/>
    <col min="14109" max="14109" width="147" style="43" customWidth="1"/>
    <col min="14110" max="14110" width="44" style="43" customWidth="1"/>
    <col min="14111" max="14112" width="13.28515625" style="43" bestFit="1" customWidth="1"/>
    <col min="14113" max="14113" width="12.5703125" style="43" customWidth="1"/>
    <col min="14114" max="14114" width="122.85546875" style="43" customWidth="1"/>
    <col min="14115" max="14115" width="64.28515625" style="43" customWidth="1"/>
    <col min="14116" max="14119" width="12" style="43" customWidth="1"/>
    <col min="14120" max="14120" width="15.42578125" style="43" customWidth="1"/>
    <col min="14121" max="14124" width="12" style="43" customWidth="1"/>
    <col min="14125" max="14125" width="17.140625" style="43" customWidth="1"/>
    <col min="14126" max="14129" width="11.7109375" style="43" customWidth="1"/>
    <col min="14130" max="14130" width="16.5703125" style="43" customWidth="1"/>
    <col min="14131" max="14134" width="11.7109375" style="43" customWidth="1"/>
    <col min="14135" max="14135" width="15.7109375" style="43" customWidth="1"/>
    <col min="14136" max="14139" width="11.7109375" style="43" customWidth="1"/>
    <col min="14140" max="14140" width="17.42578125" style="43" customWidth="1"/>
    <col min="14141" max="14144" width="11.7109375" style="43" customWidth="1"/>
    <col min="14145" max="14145" width="17.85546875" style="43" customWidth="1"/>
    <col min="14146" max="14149" width="11.7109375" style="43" customWidth="1"/>
    <col min="14150" max="14150" width="18.140625" style="43" customWidth="1"/>
    <col min="14151" max="14154" width="11.7109375" style="43" customWidth="1"/>
    <col min="14155" max="14155" width="19.5703125" style="43" customWidth="1"/>
    <col min="14156" max="14159" width="11.7109375" style="43" customWidth="1"/>
    <col min="14160" max="14160" width="18.85546875" style="43" customWidth="1"/>
    <col min="14161" max="14161" width="13.28515625" style="43" customWidth="1"/>
    <col min="14162" max="14162" width="4.42578125" style="43" customWidth="1"/>
    <col min="14163" max="14168" width="18.140625" style="43" customWidth="1"/>
    <col min="14169" max="14169" width="72.42578125" style="43" customWidth="1"/>
    <col min="14170" max="14170" width="3.28515625" style="43" customWidth="1"/>
    <col min="14171" max="14336" width="11.42578125" style="43" hidden="1"/>
    <col min="14337" max="14337" width="1.85546875" style="43" customWidth="1"/>
    <col min="14338" max="14338" width="18.42578125" style="43" customWidth="1"/>
    <col min="14339" max="14339" width="16.7109375" style="43" customWidth="1"/>
    <col min="14340" max="14340" width="34.5703125" style="43" bestFit="1" customWidth="1"/>
    <col min="14341" max="14341" width="15.28515625" style="43" customWidth="1"/>
    <col min="14342" max="14342" width="14.28515625" style="43" customWidth="1"/>
    <col min="14343" max="14343" width="22" style="43" customWidth="1"/>
    <col min="14344" max="14344" width="27.85546875" style="43" customWidth="1"/>
    <col min="14345" max="14345" width="25.140625" style="43" customWidth="1"/>
    <col min="14346" max="14346" width="13.140625" style="43" customWidth="1"/>
    <col min="14347" max="14347" width="29.7109375" style="43" customWidth="1"/>
    <col min="14348" max="14348" width="22.85546875" style="43" customWidth="1"/>
    <col min="14349" max="14349" width="80.5703125" style="43" customWidth="1"/>
    <col min="14350" max="14350" width="13" style="43" customWidth="1"/>
    <col min="14351" max="14351" width="24.5703125" style="43" customWidth="1"/>
    <col min="14352" max="14352" width="11.5703125" style="43" customWidth="1"/>
    <col min="14353" max="14353" width="12.28515625" style="43" customWidth="1"/>
    <col min="14354" max="14354" width="9.28515625" style="43" customWidth="1"/>
    <col min="14355" max="14355" width="11.5703125" style="43" bestFit="1" customWidth="1"/>
    <col min="14356" max="14356" width="8.42578125" style="43" bestFit="1" customWidth="1"/>
    <col min="14357" max="14358" width="13.28515625" style="43" bestFit="1" customWidth="1"/>
    <col min="14359" max="14359" width="8.5703125" style="43" bestFit="1" customWidth="1"/>
    <col min="14360" max="14360" width="117.7109375" style="43" customWidth="1"/>
    <col min="14361" max="14361" width="48.7109375" style="43" customWidth="1"/>
    <col min="14362" max="14363" width="13.28515625" style="43" bestFit="1" customWidth="1"/>
    <col min="14364" max="14364" width="8.5703125" style="43" bestFit="1" customWidth="1"/>
    <col min="14365" max="14365" width="147" style="43" customWidth="1"/>
    <col min="14366" max="14366" width="44" style="43" customWidth="1"/>
    <col min="14367" max="14368" width="13.28515625" style="43" bestFit="1" customWidth="1"/>
    <col min="14369" max="14369" width="12.5703125" style="43" customWidth="1"/>
    <col min="14370" max="14370" width="122.85546875" style="43" customWidth="1"/>
    <col min="14371" max="14371" width="64.28515625" style="43" customWidth="1"/>
    <col min="14372" max="14375" width="12" style="43" customWidth="1"/>
    <col min="14376" max="14376" width="15.42578125" style="43" customWidth="1"/>
    <col min="14377" max="14380" width="12" style="43" customWidth="1"/>
    <col min="14381" max="14381" width="17.140625" style="43" customWidth="1"/>
    <col min="14382" max="14385" width="11.7109375" style="43" customWidth="1"/>
    <col min="14386" max="14386" width="16.5703125" style="43" customWidth="1"/>
    <col min="14387" max="14390" width="11.7109375" style="43" customWidth="1"/>
    <col min="14391" max="14391" width="15.7109375" style="43" customWidth="1"/>
    <col min="14392" max="14395" width="11.7109375" style="43" customWidth="1"/>
    <col min="14396" max="14396" width="17.42578125" style="43" customWidth="1"/>
    <col min="14397" max="14400" width="11.7109375" style="43" customWidth="1"/>
    <col min="14401" max="14401" width="17.85546875" style="43" customWidth="1"/>
    <col min="14402" max="14405" width="11.7109375" style="43" customWidth="1"/>
    <col min="14406" max="14406" width="18.140625" style="43" customWidth="1"/>
    <col min="14407" max="14410" width="11.7109375" style="43" customWidth="1"/>
    <col min="14411" max="14411" width="19.5703125" style="43" customWidth="1"/>
    <col min="14412" max="14415" width="11.7109375" style="43" customWidth="1"/>
    <col min="14416" max="14416" width="18.85546875" style="43" customWidth="1"/>
    <col min="14417" max="14417" width="13.28515625" style="43" customWidth="1"/>
    <col min="14418" max="14418" width="4.42578125" style="43" customWidth="1"/>
    <col min="14419" max="14424" width="18.140625" style="43" customWidth="1"/>
    <col min="14425" max="14425" width="72.42578125" style="43" customWidth="1"/>
    <col min="14426" max="14426" width="3.28515625" style="43" customWidth="1"/>
    <col min="14427" max="14592" width="11.42578125" style="43" hidden="1"/>
    <col min="14593" max="14593" width="1.85546875" style="43" customWidth="1"/>
    <col min="14594" max="14594" width="18.42578125" style="43" customWidth="1"/>
    <col min="14595" max="14595" width="16.7109375" style="43" customWidth="1"/>
    <col min="14596" max="14596" width="34.5703125" style="43" bestFit="1" customWidth="1"/>
    <col min="14597" max="14597" width="15.28515625" style="43" customWidth="1"/>
    <col min="14598" max="14598" width="14.28515625" style="43" customWidth="1"/>
    <col min="14599" max="14599" width="22" style="43" customWidth="1"/>
    <col min="14600" max="14600" width="27.85546875" style="43" customWidth="1"/>
    <col min="14601" max="14601" width="25.140625" style="43" customWidth="1"/>
    <col min="14602" max="14602" width="13.140625" style="43" customWidth="1"/>
    <col min="14603" max="14603" width="29.7109375" style="43" customWidth="1"/>
    <col min="14604" max="14604" width="22.85546875" style="43" customWidth="1"/>
    <col min="14605" max="14605" width="80.5703125" style="43" customWidth="1"/>
    <col min="14606" max="14606" width="13" style="43" customWidth="1"/>
    <col min="14607" max="14607" width="24.5703125" style="43" customWidth="1"/>
    <col min="14608" max="14608" width="11.5703125" style="43" customWidth="1"/>
    <col min="14609" max="14609" width="12.28515625" style="43" customWidth="1"/>
    <col min="14610" max="14610" width="9.28515625" style="43" customWidth="1"/>
    <col min="14611" max="14611" width="11.5703125" style="43" bestFit="1" customWidth="1"/>
    <col min="14612" max="14612" width="8.42578125" style="43" bestFit="1" customWidth="1"/>
    <col min="14613" max="14614" width="13.28515625" style="43" bestFit="1" customWidth="1"/>
    <col min="14615" max="14615" width="8.5703125" style="43" bestFit="1" customWidth="1"/>
    <col min="14616" max="14616" width="117.7109375" style="43" customWidth="1"/>
    <col min="14617" max="14617" width="48.7109375" style="43" customWidth="1"/>
    <col min="14618" max="14619" width="13.28515625" style="43" bestFit="1" customWidth="1"/>
    <col min="14620" max="14620" width="8.5703125" style="43" bestFit="1" customWidth="1"/>
    <col min="14621" max="14621" width="147" style="43" customWidth="1"/>
    <col min="14622" max="14622" width="44" style="43" customWidth="1"/>
    <col min="14623" max="14624" width="13.28515625" style="43" bestFit="1" customWidth="1"/>
    <col min="14625" max="14625" width="12.5703125" style="43" customWidth="1"/>
    <col min="14626" max="14626" width="122.85546875" style="43" customWidth="1"/>
    <col min="14627" max="14627" width="64.28515625" style="43" customWidth="1"/>
    <col min="14628" max="14631" width="12" style="43" customWidth="1"/>
    <col min="14632" max="14632" width="15.42578125" style="43" customWidth="1"/>
    <col min="14633" max="14636" width="12" style="43" customWidth="1"/>
    <col min="14637" max="14637" width="17.140625" style="43" customWidth="1"/>
    <col min="14638" max="14641" width="11.7109375" style="43" customWidth="1"/>
    <col min="14642" max="14642" width="16.5703125" style="43" customWidth="1"/>
    <col min="14643" max="14646" width="11.7109375" style="43" customWidth="1"/>
    <col min="14647" max="14647" width="15.7109375" style="43" customWidth="1"/>
    <col min="14648" max="14651" width="11.7109375" style="43" customWidth="1"/>
    <col min="14652" max="14652" width="17.42578125" style="43" customWidth="1"/>
    <col min="14653" max="14656" width="11.7109375" style="43" customWidth="1"/>
    <col min="14657" max="14657" width="17.85546875" style="43" customWidth="1"/>
    <col min="14658" max="14661" width="11.7109375" style="43" customWidth="1"/>
    <col min="14662" max="14662" width="18.140625" style="43" customWidth="1"/>
    <col min="14663" max="14666" width="11.7109375" style="43" customWidth="1"/>
    <col min="14667" max="14667" width="19.5703125" style="43" customWidth="1"/>
    <col min="14668" max="14671" width="11.7109375" style="43" customWidth="1"/>
    <col min="14672" max="14672" width="18.85546875" style="43" customWidth="1"/>
    <col min="14673" max="14673" width="13.28515625" style="43" customWidth="1"/>
    <col min="14674" max="14674" width="4.42578125" style="43" customWidth="1"/>
    <col min="14675" max="14680" width="18.140625" style="43" customWidth="1"/>
    <col min="14681" max="14681" width="72.42578125" style="43" customWidth="1"/>
    <col min="14682" max="14682" width="3.28515625" style="43" customWidth="1"/>
    <col min="14683" max="14848" width="11.42578125" style="43" hidden="1"/>
    <col min="14849" max="14849" width="1.85546875" style="43" customWidth="1"/>
    <col min="14850" max="14850" width="18.42578125" style="43" customWidth="1"/>
    <col min="14851" max="14851" width="16.7109375" style="43" customWidth="1"/>
    <col min="14852" max="14852" width="34.5703125" style="43" bestFit="1" customWidth="1"/>
    <col min="14853" max="14853" width="15.28515625" style="43" customWidth="1"/>
    <col min="14854" max="14854" width="14.28515625" style="43" customWidth="1"/>
    <col min="14855" max="14855" width="22" style="43" customWidth="1"/>
    <col min="14856" max="14856" width="27.85546875" style="43" customWidth="1"/>
    <col min="14857" max="14857" width="25.140625" style="43" customWidth="1"/>
    <col min="14858" max="14858" width="13.140625" style="43" customWidth="1"/>
    <col min="14859" max="14859" width="29.7109375" style="43" customWidth="1"/>
    <col min="14860" max="14860" width="22.85546875" style="43" customWidth="1"/>
    <col min="14861" max="14861" width="80.5703125" style="43" customWidth="1"/>
    <col min="14862" max="14862" width="13" style="43" customWidth="1"/>
    <col min="14863" max="14863" width="24.5703125" style="43" customWidth="1"/>
    <col min="14864" max="14864" width="11.5703125" style="43" customWidth="1"/>
    <col min="14865" max="14865" width="12.28515625" style="43" customWidth="1"/>
    <col min="14866" max="14866" width="9.28515625" style="43" customWidth="1"/>
    <col min="14867" max="14867" width="11.5703125" style="43" bestFit="1" customWidth="1"/>
    <col min="14868" max="14868" width="8.42578125" style="43" bestFit="1" customWidth="1"/>
    <col min="14869" max="14870" width="13.28515625" style="43" bestFit="1" customWidth="1"/>
    <col min="14871" max="14871" width="8.5703125" style="43" bestFit="1" customWidth="1"/>
    <col min="14872" max="14872" width="117.7109375" style="43" customWidth="1"/>
    <col min="14873" max="14873" width="48.7109375" style="43" customWidth="1"/>
    <col min="14874" max="14875" width="13.28515625" style="43" bestFit="1" customWidth="1"/>
    <col min="14876" max="14876" width="8.5703125" style="43" bestFit="1" customWidth="1"/>
    <col min="14877" max="14877" width="147" style="43" customWidth="1"/>
    <col min="14878" max="14878" width="44" style="43" customWidth="1"/>
    <col min="14879" max="14880" width="13.28515625" style="43" bestFit="1" customWidth="1"/>
    <col min="14881" max="14881" width="12.5703125" style="43" customWidth="1"/>
    <col min="14882" max="14882" width="122.85546875" style="43" customWidth="1"/>
    <col min="14883" max="14883" width="64.28515625" style="43" customWidth="1"/>
    <col min="14884" max="14887" width="12" style="43" customWidth="1"/>
    <col min="14888" max="14888" width="15.42578125" style="43" customWidth="1"/>
    <col min="14889" max="14892" width="12" style="43" customWidth="1"/>
    <col min="14893" max="14893" width="17.140625" style="43" customWidth="1"/>
    <col min="14894" max="14897" width="11.7109375" style="43" customWidth="1"/>
    <col min="14898" max="14898" width="16.5703125" style="43" customWidth="1"/>
    <col min="14899" max="14902" width="11.7109375" style="43" customWidth="1"/>
    <col min="14903" max="14903" width="15.7109375" style="43" customWidth="1"/>
    <col min="14904" max="14907" width="11.7109375" style="43" customWidth="1"/>
    <col min="14908" max="14908" width="17.42578125" style="43" customWidth="1"/>
    <col min="14909" max="14912" width="11.7109375" style="43" customWidth="1"/>
    <col min="14913" max="14913" width="17.85546875" style="43" customWidth="1"/>
    <col min="14914" max="14917" width="11.7109375" style="43" customWidth="1"/>
    <col min="14918" max="14918" width="18.140625" style="43" customWidth="1"/>
    <col min="14919" max="14922" width="11.7109375" style="43" customWidth="1"/>
    <col min="14923" max="14923" width="19.5703125" style="43" customWidth="1"/>
    <col min="14924" max="14927" width="11.7109375" style="43" customWidth="1"/>
    <col min="14928" max="14928" width="18.85546875" style="43" customWidth="1"/>
    <col min="14929" max="14929" width="13.28515625" style="43" customWidth="1"/>
    <col min="14930" max="14930" width="4.42578125" style="43" customWidth="1"/>
    <col min="14931" max="14936" width="18.140625" style="43" customWidth="1"/>
    <col min="14937" max="14937" width="72.42578125" style="43" customWidth="1"/>
    <col min="14938" max="14938" width="3.28515625" style="43" customWidth="1"/>
    <col min="14939" max="15104" width="11.42578125" style="43" hidden="1"/>
    <col min="15105" max="15105" width="1.85546875" style="43" customWidth="1"/>
    <col min="15106" max="15106" width="18.42578125" style="43" customWidth="1"/>
    <col min="15107" max="15107" width="16.7109375" style="43" customWidth="1"/>
    <col min="15108" max="15108" width="34.5703125" style="43" bestFit="1" customWidth="1"/>
    <col min="15109" max="15109" width="15.28515625" style="43" customWidth="1"/>
    <col min="15110" max="15110" width="14.28515625" style="43" customWidth="1"/>
    <col min="15111" max="15111" width="22" style="43" customWidth="1"/>
    <col min="15112" max="15112" width="27.85546875" style="43" customWidth="1"/>
    <col min="15113" max="15113" width="25.140625" style="43" customWidth="1"/>
    <col min="15114" max="15114" width="13.140625" style="43" customWidth="1"/>
    <col min="15115" max="15115" width="29.7109375" style="43" customWidth="1"/>
    <col min="15116" max="15116" width="22.85546875" style="43" customWidth="1"/>
    <col min="15117" max="15117" width="80.5703125" style="43" customWidth="1"/>
    <col min="15118" max="15118" width="13" style="43" customWidth="1"/>
    <col min="15119" max="15119" width="24.5703125" style="43" customWidth="1"/>
    <col min="15120" max="15120" width="11.5703125" style="43" customWidth="1"/>
    <col min="15121" max="15121" width="12.28515625" style="43" customWidth="1"/>
    <col min="15122" max="15122" width="9.28515625" style="43" customWidth="1"/>
    <col min="15123" max="15123" width="11.5703125" style="43" bestFit="1" customWidth="1"/>
    <col min="15124" max="15124" width="8.42578125" style="43" bestFit="1" customWidth="1"/>
    <col min="15125" max="15126" width="13.28515625" style="43" bestFit="1" customWidth="1"/>
    <col min="15127" max="15127" width="8.5703125" style="43" bestFit="1" customWidth="1"/>
    <col min="15128" max="15128" width="117.7109375" style="43" customWidth="1"/>
    <col min="15129" max="15129" width="48.7109375" style="43" customWidth="1"/>
    <col min="15130" max="15131" width="13.28515625" style="43" bestFit="1" customWidth="1"/>
    <col min="15132" max="15132" width="8.5703125" style="43" bestFit="1" customWidth="1"/>
    <col min="15133" max="15133" width="147" style="43" customWidth="1"/>
    <col min="15134" max="15134" width="44" style="43" customWidth="1"/>
    <col min="15135" max="15136" width="13.28515625" style="43" bestFit="1" customWidth="1"/>
    <col min="15137" max="15137" width="12.5703125" style="43" customWidth="1"/>
    <col min="15138" max="15138" width="122.85546875" style="43" customWidth="1"/>
    <col min="15139" max="15139" width="64.28515625" style="43" customWidth="1"/>
    <col min="15140" max="15143" width="12" style="43" customWidth="1"/>
    <col min="15144" max="15144" width="15.42578125" style="43" customWidth="1"/>
    <col min="15145" max="15148" width="12" style="43" customWidth="1"/>
    <col min="15149" max="15149" width="17.140625" style="43" customWidth="1"/>
    <col min="15150" max="15153" width="11.7109375" style="43" customWidth="1"/>
    <col min="15154" max="15154" width="16.5703125" style="43" customWidth="1"/>
    <col min="15155" max="15158" width="11.7109375" style="43" customWidth="1"/>
    <col min="15159" max="15159" width="15.7109375" style="43" customWidth="1"/>
    <col min="15160" max="15163" width="11.7109375" style="43" customWidth="1"/>
    <col min="15164" max="15164" width="17.42578125" style="43" customWidth="1"/>
    <col min="15165" max="15168" width="11.7109375" style="43" customWidth="1"/>
    <col min="15169" max="15169" width="17.85546875" style="43" customWidth="1"/>
    <col min="15170" max="15173" width="11.7109375" style="43" customWidth="1"/>
    <col min="15174" max="15174" width="18.140625" style="43" customWidth="1"/>
    <col min="15175" max="15178" width="11.7109375" style="43" customWidth="1"/>
    <col min="15179" max="15179" width="19.5703125" style="43" customWidth="1"/>
    <col min="15180" max="15183" width="11.7109375" style="43" customWidth="1"/>
    <col min="15184" max="15184" width="18.85546875" style="43" customWidth="1"/>
    <col min="15185" max="15185" width="13.28515625" style="43" customWidth="1"/>
    <col min="15186" max="15186" width="4.42578125" style="43" customWidth="1"/>
    <col min="15187" max="15192" width="18.140625" style="43" customWidth="1"/>
    <col min="15193" max="15193" width="72.42578125" style="43" customWidth="1"/>
    <col min="15194" max="15194" width="3.28515625" style="43" customWidth="1"/>
    <col min="15195" max="15360" width="11.42578125" style="43" hidden="1"/>
    <col min="15361" max="15361" width="1.85546875" style="43" customWidth="1"/>
    <col min="15362" max="15362" width="18.42578125" style="43" customWidth="1"/>
    <col min="15363" max="15363" width="16.7109375" style="43" customWidth="1"/>
    <col min="15364" max="15364" width="34.5703125" style="43" bestFit="1" customWidth="1"/>
    <col min="15365" max="15365" width="15.28515625" style="43" customWidth="1"/>
    <col min="15366" max="15366" width="14.28515625" style="43" customWidth="1"/>
    <col min="15367" max="15367" width="22" style="43" customWidth="1"/>
    <col min="15368" max="15368" width="27.85546875" style="43" customWidth="1"/>
    <col min="15369" max="15369" width="25.140625" style="43" customWidth="1"/>
    <col min="15370" max="15370" width="13.140625" style="43" customWidth="1"/>
    <col min="15371" max="15371" width="29.7109375" style="43" customWidth="1"/>
    <col min="15372" max="15372" width="22.85546875" style="43" customWidth="1"/>
    <col min="15373" max="15373" width="80.5703125" style="43" customWidth="1"/>
    <col min="15374" max="15374" width="13" style="43" customWidth="1"/>
    <col min="15375" max="15375" width="24.5703125" style="43" customWidth="1"/>
    <col min="15376" max="15376" width="11.5703125" style="43" customWidth="1"/>
    <col min="15377" max="15377" width="12.28515625" style="43" customWidth="1"/>
    <col min="15378" max="15378" width="9.28515625" style="43" customWidth="1"/>
    <col min="15379" max="15379" width="11.5703125" style="43" bestFit="1" customWidth="1"/>
    <col min="15380" max="15380" width="8.42578125" style="43" bestFit="1" customWidth="1"/>
    <col min="15381" max="15382" width="13.28515625" style="43" bestFit="1" customWidth="1"/>
    <col min="15383" max="15383" width="8.5703125" style="43" bestFit="1" customWidth="1"/>
    <col min="15384" max="15384" width="117.7109375" style="43" customWidth="1"/>
    <col min="15385" max="15385" width="48.7109375" style="43" customWidth="1"/>
    <col min="15386" max="15387" width="13.28515625" style="43" bestFit="1" customWidth="1"/>
    <col min="15388" max="15388" width="8.5703125" style="43" bestFit="1" customWidth="1"/>
    <col min="15389" max="15389" width="147" style="43" customWidth="1"/>
    <col min="15390" max="15390" width="44" style="43" customWidth="1"/>
    <col min="15391" max="15392" width="13.28515625" style="43" bestFit="1" customWidth="1"/>
    <col min="15393" max="15393" width="12.5703125" style="43" customWidth="1"/>
    <col min="15394" max="15394" width="122.85546875" style="43" customWidth="1"/>
    <col min="15395" max="15395" width="64.28515625" style="43" customWidth="1"/>
    <col min="15396" max="15399" width="12" style="43" customWidth="1"/>
    <col min="15400" max="15400" width="15.42578125" style="43" customWidth="1"/>
    <col min="15401" max="15404" width="12" style="43" customWidth="1"/>
    <col min="15405" max="15405" width="17.140625" style="43" customWidth="1"/>
    <col min="15406" max="15409" width="11.7109375" style="43" customWidth="1"/>
    <col min="15410" max="15410" width="16.5703125" style="43" customWidth="1"/>
    <col min="15411" max="15414" width="11.7109375" style="43" customWidth="1"/>
    <col min="15415" max="15415" width="15.7109375" style="43" customWidth="1"/>
    <col min="15416" max="15419" width="11.7109375" style="43" customWidth="1"/>
    <col min="15420" max="15420" width="17.42578125" style="43" customWidth="1"/>
    <col min="15421" max="15424" width="11.7109375" style="43" customWidth="1"/>
    <col min="15425" max="15425" width="17.85546875" style="43" customWidth="1"/>
    <col min="15426" max="15429" width="11.7109375" style="43" customWidth="1"/>
    <col min="15430" max="15430" width="18.140625" style="43" customWidth="1"/>
    <col min="15431" max="15434" width="11.7109375" style="43" customWidth="1"/>
    <col min="15435" max="15435" width="19.5703125" style="43" customWidth="1"/>
    <col min="15436" max="15439" width="11.7109375" style="43" customWidth="1"/>
    <col min="15440" max="15440" width="18.85546875" style="43" customWidth="1"/>
    <col min="15441" max="15441" width="13.28515625" style="43" customWidth="1"/>
    <col min="15442" max="15442" width="4.42578125" style="43" customWidth="1"/>
    <col min="15443" max="15448" width="18.140625" style="43" customWidth="1"/>
    <col min="15449" max="15449" width="72.42578125" style="43" customWidth="1"/>
    <col min="15450" max="15450" width="3.28515625" style="43" customWidth="1"/>
    <col min="15451" max="15616" width="11.42578125" style="43" hidden="1"/>
    <col min="15617" max="15617" width="1.85546875" style="43" customWidth="1"/>
    <col min="15618" max="15618" width="18.42578125" style="43" customWidth="1"/>
    <col min="15619" max="15619" width="16.7109375" style="43" customWidth="1"/>
    <col min="15620" max="15620" width="34.5703125" style="43" bestFit="1" customWidth="1"/>
    <col min="15621" max="15621" width="15.28515625" style="43" customWidth="1"/>
    <col min="15622" max="15622" width="14.28515625" style="43" customWidth="1"/>
    <col min="15623" max="15623" width="22" style="43" customWidth="1"/>
    <col min="15624" max="15624" width="27.85546875" style="43" customWidth="1"/>
    <col min="15625" max="15625" width="25.140625" style="43" customWidth="1"/>
    <col min="15626" max="15626" width="13.140625" style="43" customWidth="1"/>
    <col min="15627" max="15627" width="29.7109375" style="43" customWidth="1"/>
    <col min="15628" max="15628" width="22.85546875" style="43" customWidth="1"/>
    <col min="15629" max="15629" width="80.5703125" style="43" customWidth="1"/>
    <col min="15630" max="15630" width="13" style="43" customWidth="1"/>
    <col min="15631" max="15631" width="24.5703125" style="43" customWidth="1"/>
    <col min="15632" max="15632" width="11.5703125" style="43" customWidth="1"/>
    <col min="15633" max="15633" width="12.28515625" style="43" customWidth="1"/>
    <col min="15634" max="15634" width="9.28515625" style="43" customWidth="1"/>
    <col min="15635" max="15635" width="11.5703125" style="43" bestFit="1" customWidth="1"/>
    <col min="15636" max="15636" width="8.42578125" style="43" bestFit="1" customWidth="1"/>
    <col min="15637" max="15638" width="13.28515625" style="43" bestFit="1" customWidth="1"/>
    <col min="15639" max="15639" width="8.5703125" style="43" bestFit="1" customWidth="1"/>
    <col min="15640" max="15640" width="117.7109375" style="43" customWidth="1"/>
    <col min="15641" max="15641" width="48.7109375" style="43" customWidth="1"/>
    <col min="15642" max="15643" width="13.28515625" style="43" bestFit="1" customWidth="1"/>
    <col min="15644" max="15644" width="8.5703125" style="43" bestFit="1" customWidth="1"/>
    <col min="15645" max="15645" width="147" style="43" customWidth="1"/>
    <col min="15646" max="15646" width="44" style="43" customWidth="1"/>
    <col min="15647" max="15648" width="13.28515625" style="43" bestFit="1" customWidth="1"/>
    <col min="15649" max="15649" width="12.5703125" style="43" customWidth="1"/>
    <col min="15650" max="15650" width="122.85546875" style="43" customWidth="1"/>
    <col min="15651" max="15651" width="64.28515625" style="43" customWidth="1"/>
    <col min="15652" max="15655" width="12" style="43" customWidth="1"/>
    <col min="15656" max="15656" width="15.42578125" style="43" customWidth="1"/>
    <col min="15657" max="15660" width="12" style="43" customWidth="1"/>
    <col min="15661" max="15661" width="17.140625" style="43" customWidth="1"/>
    <col min="15662" max="15665" width="11.7109375" style="43" customWidth="1"/>
    <col min="15666" max="15666" width="16.5703125" style="43" customWidth="1"/>
    <col min="15667" max="15670" width="11.7109375" style="43" customWidth="1"/>
    <col min="15671" max="15671" width="15.7109375" style="43" customWidth="1"/>
    <col min="15672" max="15675" width="11.7109375" style="43" customWidth="1"/>
    <col min="15676" max="15676" width="17.42578125" style="43" customWidth="1"/>
    <col min="15677" max="15680" width="11.7109375" style="43" customWidth="1"/>
    <col min="15681" max="15681" width="17.85546875" style="43" customWidth="1"/>
    <col min="15682" max="15685" width="11.7109375" style="43" customWidth="1"/>
    <col min="15686" max="15686" width="18.140625" style="43" customWidth="1"/>
    <col min="15687" max="15690" width="11.7109375" style="43" customWidth="1"/>
    <col min="15691" max="15691" width="19.5703125" style="43" customWidth="1"/>
    <col min="15692" max="15695" width="11.7109375" style="43" customWidth="1"/>
    <col min="15696" max="15696" width="18.85546875" style="43" customWidth="1"/>
    <col min="15697" max="15697" width="13.28515625" style="43" customWidth="1"/>
    <col min="15698" max="15698" width="4.42578125" style="43" customWidth="1"/>
    <col min="15699" max="15704" width="18.140625" style="43" customWidth="1"/>
    <col min="15705" max="15705" width="72.42578125" style="43" customWidth="1"/>
    <col min="15706" max="15706" width="3.28515625" style="43" customWidth="1"/>
    <col min="15707" max="15872" width="11.42578125" style="43" hidden="1"/>
    <col min="15873" max="15873" width="1.85546875" style="43" customWidth="1"/>
    <col min="15874" max="15874" width="18.42578125" style="43" customWidth="1"/>
    <col min="15875" max="15875" width="16.7109375" style="43" customWidth="1"/>
    <col min="15876" max="15876" width="34.5703125" style="43" bestFit="1" customWidth="1"/>
    <col min="15877" max="15877" width="15.28515625" style="43" customWidth="1"/>
    <col min="15878" max="15878" width="14.28515625" style="43" customWidth="1"/>
    <col min="15879" max="15879" width="22" style="43" customWidth="1"/>
    <col min="15880" max="15880" width="27.85546875" style="43" customWidth="1"/>
    <col min="15881" max="15881" width="25.140625" style="43" customWidth="1"/>
    <col min="15882" max="15882" width="13.140625" style="43" customWidth="1"/>
    <col min="15883" max="15883" width="29.7109375" style="43" customWidth="1"/>
    <col min="15884" max="15884" width="22.85546875" style="43" customWidth="1"/>
    <col min="15885" max="15885" width="80.5703125" style="43" customWidth="1"/>
    <col min="15886" max="15886" width="13" style="43" customWidth="1"/>
    <col min="15887" max="15887" width="24.5703125" style="43" customWidth="1"/>
    <col min="15888" max="15888" width="11.5703125" style="43" customWidth="1"/>
    <col min="15889" max="15889" width="12.28515625" style="43" customWidth="1"/>
    <col min="15890" max="15890" width="9.28515625" style="43" customWidth="1"/>
    <col min="15891" max="15891" width="11.5703125" style="43" bestFit="1" customWidth="1"/>
    <col min="15892" max="15892" width="8.42578125" style="43" bestFit="1" customWidth="1"/>
    <col min="15893" max="15894" width="13.28515625" style="43" bestFit="1" customWidth="1"/>
    <col min="15895" max="15895" width="8.5703125" style="43" bestFit="1" customWidth="1"/>
    <col min="15896" max="15896" width="117.7109375" style="43" customWidth="1"/>
    <col min="15897" max="15897" width="48.7109375" style="43" customWidth="1"/>
    <col min="15898" max="15899" width="13.28515625" style="43" bestFit="1" customWidth="1"/>
    <col min="15900" max="15900" width="8.5703125" style="43" bestFit="1" customWidth="1"/>
    <col min="15901" max="15901" width="147" style="43" customWidth="1"/>
    <col min="15902" max="15902" width="44" style="43" customWidth="1"/>
    <col min="15903" max="15904" width="13.28515625" style="43" bestFit="1" customWidth="1"/>
    <col min="15905" max="15905" width="12.5703125" style="43" customWidth="1"/>
    <col min="15906" max="15906" width="122.85546875" style="43" customWidth="1"/>
    <col min="15907" max="15907" width="64.28515625" style="43" customWidth="1"/>
    <col min="15908" max="15911" width="12" style="43" customWidth="1"/>
    <col min="15912" max="15912" width="15.42578125" style="43" customWidth="1"/>
    <col min="15913" max="15916" width="12" style="43" customWidth="1"/>
    <col min="15917" max="15917" width="17.140625" style="43" customWidth="1"/>
    <col min="15918" max="15921" width="11.7109375" style="43" customWidth="1"/>
    <col min="15922" max="15922" width="16.5703125" style="43" customWidth="1"/>
    <col min="15923" max="15926" width="11.7109375" style="43" customWidth="1"/>
    <col min="15927" max="15927" width="15.7109375" style="43" customWidth="1"/>
    <col min="15928" max="15931" width="11.7109375" style="43" customWidth="1"/>
    <col min="15932" max="15932" width="17.42578125" style="43" customWidth="1"/>
    <col min="15933" max="15936" width="11.7109375" style="43" customWidth="1"/>
    <col min="15937" max="15937" width="17.85546875" style="43" customWidth="1"/>
    <col min="15938" max="15941" width="11.7109375" style="43" customWidth="1"/>
    <col min="15942" max="15942" width="18.140625" style="43" customWidth="1"/>
    <col min="15943" max="15946" width="11.7109375" style="43" customWidth="1"/>
    <col min="15947" max="15947" width="19.5703125" style="43" customWidth="1"/>
    <col min="15948" max="15951" width="11.7109375" style="43" customWidth="1"/>
    <col min="15952" max="15952" width="18.85546875" style="43" customWidth="1"/>
    <col min="15953" max="15953" width="13.28515625" style="43" customWidth="1"/>
    <col min="15954" max="15954" width="4.42578125" style="43" customWidth="1"/>
    <col min="15955" max="15960" width="18.140625" style="43" customWidth="1"/>
    <col min="15961" max="15961" width="72.42578125" style="43" customWidth="1"/>
    <col min="15962" max="15962" width="3.28515625" style="43" customWidth="1"/>
    <col min="15963" max="16128" width="11.42578125" style="43" hidden="1"/>
    <col min="16129" max="16129" width="1.85546875" style="43" customWidth="1"/>
    <col min="16130" max="16130" width="18.42578125" style="43" customWidth="1"/>
    <col min="16131" max="16131" width="16.7109375" style="43" customWidth="1"/>
    <col min="16132" max="16132" width="34.5703125" style="43" bestFit="1" customWidth="1"/>
    <col min="16133" max="16133" width="15.28515625" style="43" customWidth="1"/>
    <col min="16134" max="16134" width="14.28515625" style="43" customWidth="1"/>
    <col min="16135" max="16135" width="22" style="43" customWidth="1"/>
    <col min="16136" max="16136" width="27.85546875" style="43" customWidth="1"/>
    <col min="16137" max="16137" width="25.140625" style="43" customWidth="1"/>
    <col min="16138" max="16138" width="13.140625" style="43" customWidth="1"/>
    <col min="16139" max="16139" width="29.7109375" style="43" customWidth="1"/>
    <col min="16140" max="16140" width="22.85546875" style="43" customWidth="1"/>
    <col min="16141" max="16141" width="80.5703125" style="43" customWidth="1"/>
    <col min="16142" max="16142" width="13" style="43" customWidth="1"/>
    <col min="16143" max="16143" width="24.5703125" style="43" customWidth="1"/>
    <col min="16144" max="16144" width="11.5703125" style="43" customWidth="1"/>
    <col min="16145" max="16145" width="12.28515625" style="43" customWidth="1"/>
    <col min="16146" max="16146" width="9.28515625" style="43" customWidth="1"/>
    <col min="16147" max="16147" width="11.5703125" style="43" bestFit="1" customWidth="1"/>
    <col min="16148" max="16148" width="8.42578125" style="43" bestFit="1" customWidth="1"/>
    <col min="16149" max="16150" width="13.28515625" style="43" bestFit="1" customWidth="1"/>
    <col min="16151" max="16151" width="8.5703125" style="43" bestFit="1" customWidth="1"/>
    <col min="16152" max="16152" width="117.7109375" style="43" customWidth="1"/>
    <col min="16153" max="16153" width="48.7109375" style="43" customWidth="1"/>
    <col min="16154" max="16155" width="13.28515625" style="43" bestFit="1" customWidth="1"/>
    <col min="16156" max="16156" width="8.5703125" style="43" bestFit="1" customWidth="1"/>
    <col min="16157" max="16157" width="147" style="43" customWidth="1"/>
    <col min="16158" max="16158" width="44" style="43" customWidth="1"/>
    <col min="16159" max="16160" width="13.28515625" style="43" bestFit="1" customWidth="1"/>
    <col min="16161" max="16161" width="12.5703125" style="43" customWidth="1"/>
    <col min="16162" max="16162" width="122.85546875" style="43" customWidth="1"/>
    <col min="16163" max="16163" width="64.28515625" style="43" customWidth="1"/>
    <col min="16164" max="16167" width="12" style="43" customWidth="1"/>
    <col min="16168" max="16168" width="15.42578125" style="43" customWidth="1"/>
    <col min="16169" max="16172" width="12" style="43" customWidth="1"/>
    <col min="16173" max="16173" width="17.140625" style="43" customWidth="1"/>
    <col min="16174" max="16177" width="11.7109375" style="43" customWidth="1"/>
    <col min="16178" max="16178" width="16.5703125" style="43" customWidth="1"/>
    <col min="16179" max="16182" width="11.7109375" style="43" customWidth="1"/>
    <col min="16183" max="16183" width="15.7109375" style="43" customWidth="1"/>
    <col min="16184" max="16187" width="11.7109375" style="43" customWidth="1"/>
    <col min="16188" max="16188" width="17.42578125" style="43" customWidth="1"/>
    <col min="16189" max="16192" width="11.7109375" style="43" customWidth="1"/>
    <col min="16193" max="16193" width="17.85546875" style="43" customWidth="1"/>
    <col min="16194" max="16197" width="11.7109375" style="43" customWidth="1"/>
    <col min="16198" max="16198" width="18.140625" style="43" customWidth="1"/>
    <col min="16199" max="16202" width="11.7109375" style="43" customWidth="1"/>
    <col min="16203" max="16203" width="19.5703125" style="43" customWidth="1"/>
    <col min="16204" max="16207" width="11.7109375" style="43" customWidth="1"/>
    <col min="16208" max="16208" width="18.85546875" style="43" customWidth="1"/>
    <col min="16209" max="16209" width="13.28515625" style="43" customWidth="1"/>
    <col min="16210" max="16210" width="4.42578125" style="43" customWidth="1"/>
    <col min="16211" max="16216" width="18.140625" style="43" customWidth="1"/>
    <col min="16217" max="16217" width="72.42578125" style="43" customWidth="1"/>
    <col min="16218" max="16218" width="3.28515625" style="43" customWidth="1"/>
    <col min="16219" max="16384" width="11.42578125" style="43" hidden="1"/>
  </cols>
  <sheetData>
    <row r="1" spans="2:89" s="39" customFormat="1" ht="4.5" customHeight="1" x14ac:dyDescent="0.25">
      <c r="B1" s="38"/>
      <c r="C1" s="38"/>
      <c r="P1" s="312"/>
    </row>
    <row r="2" spans="2:89" s="313" customFormat="1" ht="32.25" customHeight="1" x14ac:dyDescent="0.2">
      <c r="B2" s="599"/>
      <c r="C2" s="600"/>
      <c r="D2" s="605" t="s">
        <v>1489</v>
      </c>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5"/>
      <c r="AG2" s="605"/>
      <c r="AH2" s="605"/>
      <c r="AI2" s="605"/>
      <c r="AJ2" s="605"/>
      <c r="AK2" s="605"/>
      <c r="AL2" s="605"/>
      <c r="AM2" s="605"/>
      <c r="AN2" s="605"/>
      <c r="AO2" s="605"/>
      <c r="AP2" s="605"/>
      <c r="AQ2" s="605"/>
      <c r="AR2" s="605"/>
      <c r="AS2" s="605"/>
      <c r="AT2" s="605"/>
      <c r="AU2" s="605"/>
      <c r="AV2" s="605"/>
      <c r="AW2" s="605"/>
      <c r="AX2" s="605"/>
      <c r="AY2" s="605"/>
      <c r="AZ2" s="605"/>
      <c r="BA2" s="605"/>
      <c r="BB2" s="605"/>
      <c r="BC2" s="605"/>
      <c r="BD2" s="605"/>
      <c r="BE2" s="605"/>
      <c r="BF2" s="605"/>
      <c r="BG2" s="605"/>
      <c r="BH2" s="605"/>
      <c r="BI2" s="605"/>
      <c r="BJ2" s="605"/>
      <c r="BK2" s="605"/>
      <c r="BL2" s="605"/>
      <c r="BM2" s="605"/>
      <c r="BN2" s="605"/>
      <c r="BO2" s="605"/>
      <c r="BP2" s="605"/>
      <c r="BQ2" s="605"/>
      <c r="BR2" s="605"/>
      <c r="BS2" s="605"/>
      <c r="BT2" s="605"/>
      <c r="BU2" s="605"/>
      <c r="BV2" s="605"/>
      <c r="BW2" s="605"/>
      <c r="BX2" s="605"/>
      <c r="BY2" s="605"/>
      <c r="BZ2" s="606" t="s">
        <v>1490</v>
      </c>
      <c r="CA2" s="607"/>
      <c r="CB2" s="607"/>
      <c r="CC2" s="608"/>
      <c r="CD2" s="312"/>
    </row>
    <row r="3" spans="2:89" s="313" customFormat="1" ht="32.25" customHeight="1" x14ac:dyDescent="0.2">
      <c r="B3" s="601"/>
      <c r="C3" s="602"/>
      <c r="D3" s="605"/>
      <c r="E3" s="605"/>
      <c r="F3" s="605"/>
      <c r="G3" s="605"/>
      <c r="H3" s="605"/>
      <c r="I3" s="605"/>
      <c r="J3" s="605"/>
      <c r="K3" s="605"/>
      <c r="L3" s="605"/>
      <c r="M3" s="605"/>
      <c r="N3" s="605"/>
      <c r="O3" s="605"/>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c r="AT3" s="605"/>
      <c r="AU3" s="605"/>
      <c r="AV3" s="605"/>
      <c r="AW3" s="605"/>
      <c r="AX3" s="605"/>
      <c r="AY3" s="605"/>
      <c r="AZ3" s="605"/>
      <c r="BA3" s="605"/>
      <c r="BB3" s="605"/>
      <c r="BC3" s="605"/>
      <c r="BD3" s="605"/>
      <c r="BE3" s="605"/>
      <c r="BF3" s="605"/>
      <c r="BG3" s="605"/>
      <c r="BH3" s="605"/>
      <c r="BI3" s="605"/>
      <c r="BJ3" s="605"/>
      <c r="BK3" s="605"/>
      <c r="BL3" s="605"/>
      <c r="BM3" s="605"/>
      <c r="BN3" s="605"/>
      <c r="BO3" s="605"/>
      <c r="BP3" s="605"/>
      <c r="BQ3" s="605"/>
      <c r="BR3" s="605"/>
      <c r="BS3" s="605"/>
      <c r="BT3" s="605"/>
      <c r="BU3" s="605"/>
      <c r="BV3" s="605"/>
      <c r="BW3" s="605"/>
      <c r="BX3" s="605"/>
      <c r="BY3" s="605"/>
      <c r="BZ3" s="606" t="s">
        <v>1491</v>
      </c>
      <c r="CA3" s="607"/>
      <c r="CB3" s="607"/>
      <c r="CC3" s="608"/>
      <c r="CD3" s="312"/>
    </row>
    <row r="4" spans="2:89" s="313" customFormat="1" ht="32.25" customHeight="1" x14ac:dyDescent="0.2">
      <c r="B4" s="601"/>
      <c r="C4" s="602"/>
      <c r="D4" s="605"/>
      <c r="E4" s="605"/>
      <c r="F4" s="605"/>
      <c r="G4" s="605"/>
      <c r="H4" s="605"/>
      <c r="I4" s="605"/>
      <c r="J4" s="605"/>
      <c r="K4" s="605"/>
      <c r="L4" s="605"/>
      <c r="M4" s="605"/>
      <c r="N4" s="605"/>
      <c r="O4" s="605"/>
      <c r="P4" s="605"/>
      <c r="Q4" s="605"/>
      <c r="R4" s="605"/>
      <c r="S4" s="605"/>
      <c r="T4" s="605"/>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c r="AT4" s="605"/>
      <c r="AU4" s="605"/>
      <c r="AV4" s="605"/>
      <c r="AW4" s="605"/>
      <c r="AX4" s="605"/>
      <c r="AY4" s="605"/>
      <c r="AZ4" s="605"/>
      <c r="BA4" s="605"/>
      <c r="BB4" s="605"/>
      <c r="BC4" s="605"/>
      <c r="BD4" s="605"/>
      <c r="BE4" s="605"/>
      <c r="BF4" s="605"/>
      <c r="BG4" s="605"/>
      <c r="BH4" s="605"/>
      <c r="BI4" s="605"/>
      <c r="BJ4" s="605"/>
      <c r="BK4" s="605"/>
      <c r="BL4" s="605"/>
      <c r="BM4" s="605"/>
      <c r="BN4" s="605"/>
      <c r="BO4" s="605"/>
      <c r="BP4" s="605"/>
      <c r="BQ4" s="605"/>
      <c r="BR4" s="605"/>
      <c r="BS4" s="605"/>
      <c r="BT4" s="605"/>
      <c r="BU4" s="605"/>
      <c r="BV4" s="605"/>
      <c r="BW4" s="605"/>
      <c r="BX4" s="605"/>
      <c r="BY4" s="605"/>
      <c r="BZ4" s="606" t="s">
        <v>1492</v>
      </c>
      <c r="CA4" s="607"/>
      <c r="CB4" s="607"/>
      <c r="CC4" s="608"/>
      <c r="CD4" s="312"/>
    </row>
    <row r="5" spans="2:89" s="313" customFormat="1" ht="32.25" customHeight="1" x14ac:dyDescent="0.2">
      <c r="B5" s="603"/>
      <c r="C5" s="604"/>
      <c r="D5" s="605"/>
      <c r="E5" s="605"/>
      <c r="F5" s="605"/>
      <c r="G5" s="605"/>
      <c r="H5" s="605"/>
      <c r="I5" s="605"/>
      <c r="J5" s="605"/>
      <c r="K5" s="605"/>
      <c r="L5" s="605"/>
      <c r="M5" s="605"/>
      <c r="N5" s="605"/>
      <c r="O5" s="605"/>
      <c r="P5" s="605"/>
      <c r="Q5" s="605"/>
      <c r="R5" s="605"/>
      <c r="S5" s="605"/>
      <c r="T5" s="605"/>
      <c r="U5" s="605"/>
      <c r="V5" s="605"/>
      <c r="W5" s="605"/>
      <c r="X5" s="605"/>
      <c r="Y5" s="605"/>
      <c r="Z5" s="605"/>
      <c r="AA5" s="605"/>
      <c r="AB5" s="605"/>
      <c r="AC5" s="605"/>
      <c r="AD5" s="605"/>
      <c r="AE5" s="605"/>
      <c r="AF5" s="605"/>
      <c r="AG5" s="605"/>
      <c r="AH5" s="605"/>
      <c r="AI5" s="605"/>
      <c r="AJ5" s="605"/>
      <c r="AK5" s="605"/>
      <c r="AL5" s="605"/>
      <c r="AM5" s="605"/>
      <c r="AN5" s="605"/>
      <c r="AO5" s="605"/>
      <c r="AP5" s="605"/>
      <c r="AQ5" s="605"/>
      <c r="AR5" s="605"/>
      <c r="AS5" s="605"/>
      <c r="AT5" s="605"/>
      <c r="AU5" s="605"/>
      <c r="AV5" s="605"/>
      <c r="AW5" s="605"/>
      <c r="AX5" s="605"/>
      <c r="AY5" s="605"/>
      <c r="AZ5" s="605"/>
      <c r="BA5" s="605"/>
      <c r="BB5" s="605"/>
      <c r="BC5" s="605"/>
      <c r="BD5" s="605"/>
      <c r="BE5" s="605"/>
      <c r="BF5" s="605"/>
      <c r="BG5" s="605"/>
      <c r="BH5" s="605"/>
      <c r="BI5" s="605"/>
      <c r="BJ5" s="605"/>
      <c r="BK5" s="605"/>
      <c r="BL5" s="605"/>
      <c r="BM5" s="605"/>
      <c r="BN5" s="605"/>
      <c r="BO5" s="605"/>
      <c r="BP5" s="605"/>
      <c r="BQ5" s="605"/>
      <c r="BR5" s="605"/>
      <c r="BS5" s="605"/>
      <c r="BT5" s="605"/>
      <c r="BU5" s="605"/>
      <c r="BV5" s="605"/>
      <c r="BW5" s="605"/>
      <c r="BX5" s="605"/>
      <c r="BY5" s="605"/>
      <c r="BZ5" s="606" t="s">
        <v>408</v>
      </c>
      <c r="CA5" s="607"/>
      <c r="CB5" s="607"/>
      <c r="CC5" s="608"/>
      <c r="CD5" s="312"/>
    </row>
    <row r="6" spans="2:89" s="39" customFormat="1" ht="7.5" customHeight="1" x14ac:dyDescent="0.25">
      <c r="B6" s="38"/>
      <c r="C6" s="38"/>
      <c r="P6" s="312"/>
      <c r="CC6" s="312"/>
      <c r="CD6" s="312"/>
    </row>
    <row r="7" spans="2:89" s="39" customFormat="1" ht="15" customHeight="1" x14ac:dyDescent="0.25">
      <c r="B7" s="609" t="s">
        <v>1493</v>
      </c>
      <c r="C7" s="610"/>
      <c r="D7" s="314" t="s">
        <v>1494</v>
      </c>
      <c r="E7" s="613" t="s">
        <v>1495</v>
      </c>
      <c r="F7" s="614"/>
      <c r="G7" s="615">
        <v>2022</v>
      </c>
      <c r="P7" s="312"/>
    </row>
    <row r="8" spans="2:89" s="39" customFormat="1" ht="15" customHeight="1" x14ac:dyDescent="0.25">
      <c r="B8" s="611"/>
      <c r="C8" s="612"/>
      <c r="D8" s="314" t="s">
        <v>1496</v>
      </c>
      <c r="E8" s="617" t="s">
        <v>1497</v>
      </c>
      <c r="F8" s="618"/>
      <c r="G8" s="616"/>
      <c r="P8" s="312"/>
    </row>
    <row r="9" spans="2:89" s="315" customFormat="1" ht="7.5" customHeight="1" x14ac:dyDescent="0.25"/>
    <row r="10" spans="2:89" s="312" customFormat="1" ht="22.5" customHeight="1" x14ac:dyDescent="0.25">
      <c r="B10" s="619" t="s">
        <v>1498</v>
      </c>
      <c r="C10" s="620"/>
      <c r="D10" s="620"/>
      <c r="E10" s="620"/>
      <c r="F10" s="620"/>
      <c r="G10" s="620"/>
      <c r="H10" s="620"/>
      <c r="I10" s="620"/>
      <c r="J10" s="620"/>
      <c r="K10" s="620"/>
      <c r="L10" s="620"/>
      <c r="M10" s="620"/>
      <c r="N10" s="620"/>
      <c r="O10" s="620"/>
      <c r="P10" s="620"/>
      <c r="Q10" s="620"/>
      <c r="R10" s="620"/>
      <c r="S10" s="620"/>
      <c r="T10" s="620"/>
      <c r="U10" s="633" t="s">
        <v>1499</v>
      </c>
      <c r="V10" s="634"/>
      <c r="W10" s="634"/>
      <c r="X10" s="634"/>
      <c r="Y10" s="634"/>
      <c r="Z10" s="634"/>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4"/>
      <c r="AY10" s="634"/>
      <c r="AZ10" s="634"/>
      <c r="BA10" s="634"/>
      <c r="BB10" s="634"/>
      <c r="BC10" s="634"/>
      <c r="BD10" s="634"/>
      <c r="BE10" s="634"/>
      <c r="BF10" s="634"/>
      <c r="BG10" s="634"/>
      <c r="BH10" s="634"/>
      <c r="BI10" s="634"/>
      <c r="BJ10" s="634"/>
      <c r="BK10" s="634"/>
      <c r="BL10" s="634"/>
      <c r="BM10" s="634"/>
      <c r="BN10" s="634"/>
      <c r="BO10" s="634"/>
      <c r="BP10" s="634"/>
      <c r="BQ10" s="634"/>
      <c r="BR10" s="634"/>
      <c r="BS10" s="634"/>
      <c r="BT10" s="634"/>
      <c r="BU10" s="634"/>
      <c r="BV10" s="634"/>
      <c r="BW10" s="634"/>
      <c r="BX10" s="634"/>
      <c r="BY10" s="634"/>
      <c r="BZ10" s="634"/>
      <c r="CA10" s="634"/>
      <c r="CB10" s="635"/>
      <c r="CC10" s="316"/>
      <c r="CE10" s="621" t="s">
        <v>1500</v>
      </c>
      <c r="CF10" s="622"/>
      <c r="CG10" s="623"/>
      <c r="CH10" s="627" t="s">
        <v>1501</v>
      </c>
      <c r="CI10" s="627"/>
      <c r="CJ10" s="627"/>
      <c r="CK10" s="627"/>
    </row>
    <row r="11" spans="2:89" s="316" customFormat="1" ht="19.5" customHeight="1" x14ac:dyDescent="0.25">
      <c r="B11" s="628" t="s">
        <v>1502</v>
      </c>
      <c r="C11" s="628"/>
      <c r="D11" s="628"/>
      <c r="E11" s="628" t="s">
        <v>1503</v>
      </c>
      <c r="F11" s="628"/>
      <c r="G11" s="628"/>
      <c r="H11" s="628"/>
      <c r="I11" s="628"/>
      <c r="J11" s="628" t="s">
        <v>1504</v>
      </c>
      <c r="K11" s="628"/>
      <c r="L11" s="628"/>
      <c r="M11" s="628"/>
      <c r="N11" s="628"/>
      <c r="O11" s="628"/>
      <c r="P11" s="628"/>
      <c r="Q11" s="628"/>
      <c r="R11" s="629" t="s">
        <v>1505</v>
      </c>
      <c r="S11" s="629"/>
      <c r="T11" s="629"/>
      <c r="U11" s="630" t="s">
        <v>1495</v>
      </c>
      <c r="V11" s="631"/>
      <c r="W11" s="631"/>
      <c r="X11" s="631"/>
      <c r="Y11" s="631"/>
      <c r="Z11" s="630" t="s">
        <v>1506</v>
      </c>
      <c r="AA11" s="631"/>
      <c r="AB11" s="631"/>
      <c r="AC11" s="631"/>
      <c r="AD11" s="632"/>
      <c r="AE11" s="631" t="s">
        <v>1497</v>
      </c>
      <c r="AF11" s="631"/>
      <c r="AG11" s="631"/>
      <c r="AH11" s="631"/>
      <c r="AI11" s="631"/>
      <c r="AJ11" s="630" t="s">
        <v>1507</v>
      </c>
      <c r="AK11" s="631"/>
      <c r="AL11" s="631"/>
      <c r="AM11" s="631"/>
      <c r="AN11" s="632"/>
      <c r="AO11" s="631" t="s">
        <v>1508</v>
      </c>
      <c r="AP11" s="631"/>
      <c r="AQ11" s="631"/>
      <c r="AR11" s="631"/>
      <c r="AS11" s="631"/>
      <c r="AT11" s="630" t="s">
        <v>1509</v>
      </c>
      <c r="AU11" s="631"/>
      <c r="AV11" s="631"/>
      <c r="AW11" s="631"/>
      <c r="AX11" s="632"/>
      <c r="AY11" s="631" t="s">
        <v>1510</v>
      </c>
      <c r="AZ11" s="631"/>
      <c r="BA11" s="631"/>
      <c r="BB11" s="631"/>
      <c r="BC11" s="631"/>
      <c r="BD11" s="630" t="s">
        <v>1511</v>
      </c>
      <c r="BE11" s="631"/>
      <c r="BF11" s="631"/>
      <c r="BG11" s="631"/>
      <c r="BH11" s="632"/>
      <c r="BI11" s="631" t="s">
        <v>1512</v>
      </c>
      <c r="BJ11" s="631"/>
      <c r="BK11" s="631"/>
      <c r="BL11" s="631"/>
      <c r="BM11" s="631"/>
      <c r="BN11" s="630" t="s">
        <v>1513</v>
      </c>
      <c r="BO11" s="631"/>
      <c r="BP11" s="631"/>
      <c r="BQ11" s="631"/>
      <c r="BR11" s="632"/>
      <c r="BS11" s="631" t="s">
        <v>1514</v>
      </c>
      <c r="BT11" s="631"/>
      <c r="BU11" s="631"/>
      <c r="BV11" s="631"/>
      <c r="BW11" s="632"/>
      <c r="BX11" s="630" t="s">
        <v>1515</v>
      </c>
      <c r="BY11" s="631"/>
      <c r="BZ11" s="631"/>
      <c r="CA11" s="631"/>
      <c r="CB11" s="632"/>
      <c r="CE11" s="624"/>
      <c r="CF11" s="625"/>
      <c r="CG11" s="626"/>
      <c r="CH11" s="627"/>
      <c r="CI11" s="627"/>
      <c r="CJ11" s="627"/>
      <c r="CK11" s="627"/>
    </row>
    <row r="12" spans="2:89" s="323" customFormat="1" ht="38.25" x14ac:dyDescent="0.25">
      <c r="B12" s="317" t="s">
        <v>1516</v>
      </c>
      <c r="C12" s="317" t="s">
        <v>9</v>
      </c>
      <c r="D12" s="317" t="s">
        <v>1517</v>
      </c>
      <c r="E12" s="317" t="s">
        <v>1518</v>
      </c>
      <c r="F12" s="318" t="s">
        <v>1519</v>
      </c>
      <c r="G12" s="317" t="s">
        <v>1520</v>
      </c>
      <c r="H12" s="317" t="s">
        <v>1521</v>
      </c>
      <c r="I12" s="317" t="s">
        <v>1522</v>
      </c>
      <c r="J12" s="317" t="s">
        <v>1523</v>
      </c>
      <c r="K12" s="317" t="s">
        <v>1524</v>
      </c>
      <c r="L12" s="317" t="s">
        <v>1525</v>
      </c>
      <c r="M12" s="317" t="s">
        <v>1526</v>
      </c>
      <c r="N12" s="317" t="s">
        <v>1527</v>
      </c>
      <c r="O12" s="317" t="s">
        <v>1528</v>
      </c>
      <c r="P12" s="317" t="s">
        <v>1529</v>
      </c>
      <c r="Q12" s="317" t="s">
        <v>1530</v>
      </c>
      <c r="R12" s="317" t="s">
        <v>1531</v>
      </c>
      <c r="S12" s="317" t="s">
        <v>1532</v>
      </c>
      <c r="T12" s="317" t="s">
        <v>1533</v>
      </c>
      <c r="U12" s="319" t="str">
        <f>U11&amp;" ejecutado"</f>
        <v>Enero ejecutado</v>
      </c>
      <c r="V12" s="319" t="str">
        <f>U11&amp;" programado"</f>
        <v>Enero programado</v>
      </c>
      <c r="W12" s="320" t="str">
        <f>U11&amp;" resultado"</f>
        <v>Enero resultado</v>
      </c>
      <c r="X12" s="321" t="str">
        <f>U11&amp;" análisis mensual"</f>
        <v>Enero análisis mensual</v>
      </c>
      <c r="Y12" s="321" t="str">
        <f>U11&amp;" verificación segunda línea de defensa"</f>
        <v>Enero verificación segunda línea de defensa</v>
      </c>
      <c r="Z12" s="320" t="str">
        <f>Z11&amp;" ejecutado"</f>
        <v>Febrero ejecutado</v>
      </c>
      <c r="AA12" s="320" t="str">
        <f>Z11&amp;" programado"</f>
        <v>Febrero programado</v>
      </c>
      <c r="AB12" s="320" t="str">
        <f>Z11&amp;" resultado"</f>
        <v>Febrero resultado</v>
      </c>
      <c r="AC12" s="321" t="str">
        <f>Z11&amp;" análisis mensual"</f>
        <v>Febrero análisis mensual</v>
      </c>
      <c r="AD12" s="321" t="str">
        <f>Z11&amp;" verificación segunda línea de defensa"</f>
        <v>Febrero verificación segunda línea de defensa</v>
      </c>
      <c r="AE12" s="321" t="str">
        <f>AE11&amp;" ejecutado"</f>
        <v>Marzo ejecutado</v>
      </c>
      <c r="AF12" s="320" t="str">
        <f>AE11&amp;" programado"</f>
        <v>Marzo programado</v>
      </c>
      <c r="AG12" s="320" t="str">
        <f>AE11&amp;" resultado"</f>
        <v>Marzo resultado</v>
      </c>
      <c r="AH12" s="321" t="str">
        <f>AE11&amp;" análisis mensual"</f>
        <v>Marzo análisis mensual</v>
      </c>
      <c r="AI12" s="321" t="str">
        <f>AE11&amp;" verificación segunda línea de defensa"</f>
        <v>Marzo verificación segunda línea de defensa</v>
      </c>
      <c r="AJ12" s="320" t="str">
        <f>AJ11&amp;" ejecutado"</f>
        <v>Abril ejecutado</v>
      </c>
      <c r="AK12" s="320" t="str">
        <f>AJ11&amp;" programado"</f>
        <v>Abril programado</v>
      </c>
      <c r="AL12" s="320" t="str">
        <f>AJ11&amp;" resultado"</f>
        <v>Abril resultado</v>
      </c>
      <c r="AM12" s="321" t="str">
        <f>AJ11&amp;" análisis mensual"</f>
        <v>Abril análisis mensual</v>
      </c>
      <c r="AN12" s="320" t="str">
        <f>AJ11&amp;" verificación segunda línea de defensa"</f>
        <v>Abril verificación segunda línea de defensa</v>
      </c>
      <c r="AO12" s="322" t="str">
        <f>AO11&amp;" ejecutado"</f>
        <v>Mayo ejecutado</v>
      </c>
      <c r="AP12" s="320" t="str">
        <f>AO11&amp;" programado"</f>
        <v>Mayo programado</v>
      </c>
      <c r="AQ12" s="320" t="str">
        <f>AO11&amp;" resultado"</f>
        <v>Mayo resultado</v>
      </c>
      <c r="AR12" s="321" t="str">
        <f>AO11&amp;" análisis mensual"</f>
        <v>Mayo análisis mensual</v>
      </c>
      <c r="AS12" s="321" t="str">
        <f>AO11&amp;" verificación segunda línea de defensa"</f>
        <v>Mayo verificación segunda línea de defensa</v>
      </c>
      <c r="AT12" s="320" t="str">
        <f>AT11&amp;" ejecutado"</f>
        <v>Junio ejecutado</v>
      </c>
      <c r="AU12" s="320" t="str">
        <f>AT11&amp;" programado"</f>
        <v>Junio programado</v>
      </c>
      <c r="AV12" s="320" t="str">
        <f>AT11&amp;" resultado"</f>
        <v>Junio resultado</v>
      </c>
      <c r="AW12" s="321" t="str">
        <f>AT11&amp;" análisis mensual"</f>
        <v>Junio análisis mensual</v>
      </c>
      <c r="AX12" s="320" t="str">
        <f>AT11&amp;" verificación segunda línea de defensa"</f>
        <v>Junio verificación segunda línea de defensa</v>
      </c>
      <c r="AY12" s="322" t="str">
        <f>AY11&amp;" ejecutado"</f>
        <v>Julio ejecutado</v>
      </c>
      <c r="AZ12" s="320" t="str">
        <f>AY11&amp;" programado"</f>
        <v>Julio programado</v>
      </c>
      <c r="BA12" s="320" t="str">
        <f>AY11&amp;" resultado"</f>
        <v>Julio resultado</v>
      </c>
      <c r="BB12" s="321" t="str">
        <f>AY11&amp;" análisis mensual"</f>
        <v>Julio análisis mensual</v>
      </c>
      <c r="BC12" s="321" t="str">
        <f>AY11&amp;" verificación segunda línea de defensa"</f>
        <v>Julio verificación segunda línea de defensa</v>
      </c>
      <c r="BD12" s="320" t="str">
        <f>BD11&amp;" ejecutado"</f>
        <v>Agosto ejecutado</v>
      </c>
      <c r="BE12" s="320" t="str">
        <f>BD11&amp;" programado"</f>
        <v>Agosto programado</v>
      </c>
      <c r="BF12" s="320" t="str">
        <f>BD11&amp;" resultado"</f>
        <v>Agosto resultado</v>
      </c>
      <c r="BG12" s="321" t="str">
        <f>BD11&amp;" análisis mensual"</f>
        <v>Agosto análisis mensual</v>
      </c>
      <c r="BH12" s="320" t="str">
        <f>BD11&amp;" verificación segunda línea de defensa"</f>
        <v>Agosto verificación segunda línea de defensa</v>
      </c>
      <c r="BI12" s="322" t="str">
        <f>BI11&amp;" ejecutado"</f>
        <v>Septiembre ejecutado</v>
      </c>
      <c r="BJ12" s="320" t="str">
        <f>BI11&amp;" programado"</f>
        <v>Septiembre programado</v>
      </c>
      <c r="BK12" s="320" t="str">
        <f>BI11&amp;" resultado"</f>
        <v>Septiembre resultado</v>
      </c>
      <c r="BL12" s="321" t="str">
        <f>BI11&amp;" análisis mensual"</f>
        <v>Septiembre análisis mensual</v>
      </c>
      <c r="BM12" s="321" t="str">
        <f>BI11&amp;" verificación segunda línea de defensa"</f>
        <v>Septiembre verificación segunda línea de defensa</v>
      </c>
      <c r="BN12" s="320" t="str">
        <f>BN11&amp;" ejecutado"</f>
        <v>Octubre ejecutado</v>
      </c>
      <c r="BO12" s="320" t="str">
        <f>BN11&amp;" programado"</f>
        <v>Octubre programado</v>
      </c>
      <c r="BP12" s="320" t="str">
        <f>BN11&amp;" resultado"</f>
        <v>Octubre resultado</v>
      </c>
      <c r="BQ12" s="321" t="str">
        <f>BN11&amp;" análisis mensual"</f>
        <v>Octubre análisis mensual</v>
      </c>
      <c r="BR12" s="320" t="str">
        <f>BN11&amp;" verificación segunda línea de defensa"</f>
        <v>Octubre verificación segunda línea de defensa</v>
      </c>
      <c r="BS12" s="322" t="str">
        <f>BS11&amp;" ejecutado"</f>
        <v>Noviembre ejecutado</v>
      </c>
      <c r="BT12" s="320" t="str">
        <f>BS11&amp;" programado"</f>
        <v>Noviembre programado</v>
      </c>
      <c r="BU12" s="320" t="str">
        <f>BS11&amp;" resultado"</f>
        <v>Noviembre resultado</v>
      </c>
      <c r="BV12" s="321" t="str">
        <f>BS11&amp;" análisis mensual"</f>
        <v>Noviembre análisis mensual</v>
      </c>
      <c r="BW12" s="321" t="str">
        <f>BS11&amp;" verificación segunda línea de defensa"</f>
        <v>Noviembre verificación segunda línea de defensa</v>
      </c>
      <c r="BX12" s="320" t="str">
        <f>BX11&amp;" ejecutado"</f>
        <v>Diciembre ejecutado</v>
      </c>
      <c r="BY12" s="320" t="str">
        <f>BX11&amp;" programado"</f>
        <v>Diciembre programado</v>
      </c>
      <c r="BZ12" s="320" t="str">
        <f>BX11&amp;" resultado"</f>
        <v>Diciembre resultado</v>
      </c>
      <c r="CA12" s="321" t="str">
        <f>BX11&amp;" análisis mensual"</f>
        <v>Diciembre análisis mensual</v>
      </c>
      <c r="CB12" s="320" t="str">
        <f>BX11&amp;" verificación segunda línea de defensa"</f>
        <v>Diciembre verificación segunda línea de defensa</v>
      </c>
      <c r="CC12" s="322" t="s">
        <v>1534</v>
      </c>
      <c r="CE12" s="324" t="s">
        <v>1535</v>
      </c>
      <c r="CF12" s="324" t="s">
        <v>1536</v>
      </c>
      <c r="CG12" s="324" t="s">
        <v>1537</v>
      </c>
      <c r="CH12" s="324" t="s">
        <v>1538</v>
      </c>
      <c r="CI12" s="324" t="s">
        <v>1539</v>
      </c>
      <c r="CJ12" s="324" t="s">
        <v>1540</v>
      </c>
      <c r="CK12" s="324" t="s">
        <v>1541</v>
      </c>
    </row>
    <row r="13" spans="2:89" s="40" customFormat="1" ht="310.5" customHeight="1" x14ac:dyDescent="0.25">
      <c r="B13" s="325" t="s">
        <v>24</v>
      </c>
      <c r="C13" s="325" t="s">
        <v>1542</v>
      </c>
      <c r="D13" s="326" t="s">
        <v>65</v>
      </c>
      <c r="E13" s="327" t="s">
        <v>1543</v>
      </c>
      <c r="F13" s="328" t="s">
        <v>1544</v>
      </c>
      <c r="G13" s="326" t="s">
        <v>1545</v>
      </c>
      <c r="H13" s="326" t="s">
        <v>1546</v>
      </c>
      <c r="I13" s="326" t="s">
        <v>1547</v>
      </c>
      <c r="J13" s="329" t="s">
        <v>1548</v>
      </c>
      <c r="K13" s="330" t="s">
        <v>1549</v>
      </c>
      <c r="L13" s="330" t="s">
        <v>1550</v>
      </c>
      <c r="M13" s="330" t="s">
        <v>1551</v>
      </c>
      <c r="N13" s="330" t="s">
        <v>1552</v>
      </c>
      <c r="O13" s="329" t="s">
        <v>1553</v>
      </c>
      <c r="P13" s="325" t="s">
        <v>1554</v>
      </c>
      <c r="Q13" s="331" t="s">
        <v>30</v>
      </c>
      <c r="R13" s="332">
        <v>0.95</v>
      </c>
      <c r="S13" s="330" t="s">
        <v>1552</v>
      </c>
      <c r="T13" s="333">
        <v>1</v>
      </c>
      <c r="U13" s="334"/>
      <c r="V13" s="334"/>
      <c r="W13" s="335"/>
      <c r="X13" s="336" t="s">
        <v>1555</v>
      </c>
      <c r="Y13" s="337" t="s">
        <v>1556</v>
      </c>
      <c r="Z13" s="334"/>
      <c r="AA13" s="334"/>
      <c r="AB13" s="335"/>
      <c r="AC13" s="336" t="s">
        <v>1557</v>
      </c>
      <c r="AD13" s="336" t="s">
        <v>1556</v>
      </c>
      <c r="AE13" s="338">
        <v>7604</v>
      </c>
      <c r="AF13" s="334">
        <v>7830</v>
      </c>
      <c r="AG13" s="335">
        <f>AE13/AF13</f>
        <v>0.97113665389527459</v>
      </c>
      <c r="AH13" s="336" t="s">
        <v>1558</v>
      </c>
      <c r="AI13" s="336" t="s">
        <v>1559</v>
      </c>
      <c r="AJ13" s="334"/>
      <c r="AK13" s="334"/>
      <c r="AL13" s="335"/>
      <c r="AM13" s="335"/>
      <c r="AN13" s="336"/>
      <c r="AO13" s="338"/>
      <c r="AP13" s="334"/>
      <c r="AQ13" s="335"/>
      <c r="AR13" s="339"/>
      <c r="AS13" s="337"/>
      <c r="AT13" s="334"/>
      <c r="AU13" s="334"/>
      <c r="AV13" s="335"/>
      <c r="AW13" s="335"/>
      <c r="AX13" s="336"/>
      <c r="AY13" s="338"/>
      <c r="AZ13" s="334"/>
      <c r="BA13" s="335"/>
      <c r="BB13" s="339"/>
      <c r="BC13" s="337"/>
      <c r="BD13" s="334"/>
      <c r="BE13" s="334"/>
      <c r="BF13" s="335"/>
      <c r="BG13" s="335"/>
      <c r="BH13" s="336"/>
      <c r="BI13" s="338"/>
      <c r="BJ13" s="334"/>
      <c r="BK13" s="335"/>
      <c r="BL13" s="339"/>
      <c r="BM13" s="337"/>
      <c r="BN13" s="334"/>
      <c r="BO13" s="334"/>
      <c r="BP13" s="335"/>
      <c r="BQ13" s="335"/>
      <c r="BR13" s="336"/>
      <c r="BS13" s="338"/>
      <c r="BT13" s="334"/>
      <c r="BU13" s="335"/>
      <c r="BV13" s="335"/>
      <c r="BW13" s="336"/>
      <c r="BX13" s="334"/>
      <c r="BY13" s="334"/>
      <c r="BZ13" s="335"/>
      <c r="CA13" s="335"/>
      <c r="CB13" s="336"/>
      <c r="CC13" s="340"/>
      <c r="CD13" s="341"/>
      <c r="CE13" s="342">
        <f t="shared" ref="CE13:CF17" si="0">+U13+Z13+AE13+AJ13+AO13+AT13+AY13+BD13+BI13+BN13+BS13+BX13</f>
        <v>7604</v>
      </c>
      <c r="CF13" s="342">
        <f t="shared" si="0"/>
        <v>7830</v>
      </c>
      <c r="CG13" s="343">
        <f>+CE13/CF13</f>
        <v>0.97113665389527459</v>
      </c>
      <c r="CH13" s="343">
        <f>+CG13</f>
        <v>0.97113665389527459</v>
      </c>
      <c r="CI13" s="343">
        <f>+T13</f>
        <v>1</v>
      </c>
      <c r="CJ13" s="343">
        <f>+CH13/CI13</f>
        <v>0.97113665389527459</v>
      </c>
      <c r="CK13" s="344"/>
    </row>
    <row r="14" spans="2:89" s="40" customFormat="1" ht="312" x14ac:dyDescent="0.25">
      <c r="B14" s="325" t="s">
        <v>24</v>
      </c>
      <c r="C14" s="325" t="s">
        <v>1542</v>
      </c>
      <c r="D14" s="326" t="s">
        <v>65</v>
      </c>
      <c r="E14" s="327" t="s">
        <v>1560</v>
      </c>
      <c r="F14" s="328" t="s">
        <v>1544</v>
      </c>
      <c r="G14" s="326" t="s">
        <v>1561</v>
      </c>
      <c r="H14" s="326" t="s">
        <v>1562</v>
      </c>
      <c r="I14" s="326" t="s">
        <v>1563</v>
      </c>
      <c r="J14" s="329" t="s">
        <v>1564</v>
      </c>
      <c r="K14" s="330" t="s">
        <v>1565</v>
      </c>
      <c r="L14" s="330" t="s">
        <v>1566</v>
      </c>
      <c r="M14" s="345" t="s">
        <v>1567</v>
      </c>
      <c r="N14" s="330" t="s">
        <v>1552</v>
      </c>
      <c r="O14" s="329" t="s">
        <v>1568</v>
      </c>
      <c r="P14" s="325" t="s">
        <v>1554</v>
      </c>
      <c r="Q14" s="331" t="s">
        <v>30</v>
      </c>
      <c r="R14" s="332">
        <v>0.97</v>
      </c>
      <c r="S14" s="330" t="s">
        <v>1552</v>
      </c>
      <c r="T14" s="333">
        <v>1</v>
      </c>
      <c r="U14" s="334"/>
      <c r="V14" s="334"/>
      <c r="W14" s="335"/>
      <c r="X14" s="336" t="s">
        <v>1569</v>
      </c>
      <c r="Y14" s="336" t="s">
        <v>1556</v>
      </c>
      <c r="Z14" s="334"/>
      <c r="AA14" s="334"/>
      <c r="AB14" s="335"/>
      <c r="AC14" s="336" t="s">
        <v>1570</v>
      </c>
      <c r="AD14" s="336" t="s">
        <v>1556</v>
      </c>
      <c r="AE14" s="338">
        <v>181</v>
      </c>
      <c r="AF14" s="334">
        <v>198</v>
      </c>
      <c r="AG14" s="335">
        <f>+AE14/AF14</f>
        <v>0.91414141414141414</v>
      </c>
      <c r="AH14" s="336" t="s">
        <v>1571</v>
      </c>
      <c r="AI14" s="336" t="s">
        <v>1559</v>
      </c>
      <c r="AJ14" s="334"/>
      <c r="AK14" s="334"/>
      <c r="AL14" s="335"/>
      <c r="AM14" s="335"/>
      <c r="AN14" s="336"/>
      <c r="AO14" s="338"/>
      <c r="AP14" s="334"/>
      <c r="AQ14" s="335"/>
      <c r="AR14" s="339"/>
      <c r="AS14" s="337"/>
      <c r="AT14" s="334"/>
      <c r="AU14" s="334"/>
      <c r="AV14" s="335"/>
      <c r="AW14" s="335"/>
      <c r="AX14" s="336"/>
      <c r="AY14" s="338"/>
      <c r="AZ14" s="334"/>
      <c r="BA14" s="335"/>
      <c r="BB14" s="339"/>
      <c r="BC14" s="337"/>
      <c r="BD14" s="334"/>
      <c r="BE14" s="334"/>
      <c r="BF14" s="335"/>
      <c r="BG14" s="335"/>
      <c r="BH14" s="336"/>
      <c r="BI14" s="338"/>
      <c r="BJ14" s="334"/>
      <c r="BK14" s="335"/>
      <c r="BL14" s="339"/>
      <c r="BM14" s="337"/>
      <c r="BN14" s="334"/>
      <c r="BO14" s="334"/>
      <c r="BP14" s="335"/>
      <c r="BQ14" s="335"/>
      <c r="BR14" s="336"/>
      <c r="BS14" s="338"/>
      <c r="BT14" s="334"/>
      <c r="BU14" s="335"/>
      <c r="BV14" s="335"/>
      <c r="BW14" s="336"/>
      <c r="BX14" s="334"/>
      <c r="BY14" s="334"/>
      <c r="BZ14" s="335"/>
      <c r="CA14" s="335"/>
      <c r="CB14" s="336"/>
      <c r="CC14" s="340"/>
      <c r="CD14" s="341"/>
      <c r="CE14" s="342">
        <f t="shared" si="0"/>
        <v>181</v>
      </c>
      <c r="CF14" s="342">
        <f t="shared" si="0"/>
        <v>198</v>
      </c>
      <c r="CG14" s="343">
        <f>+CE14/CF14</f>
        <v>0.91414141414141414</v>
      </c>
      <c r="CH14" s="343">
        <f>+CG14</f>
        <v>0.91414141414141414</v>
      </c>
      <c r="CI14" s="343">
        <f>+T14</f>
        <v>1</v>
      </c>
      <c r="CJ14" s="343">
        <f>+CH14/CI14</f>
        <v>0.91414141414141414</v>
      </c>
      <c r="CK14" s="344"/>
    </row>
    <row r="15" spans="2:89" ht="253.5" customHeight="1" x14ac:dyDescent="0.25">
      <c r="B15" s="325" t="s">
        <v>24</v>
      </c>
      <c r="C15" s="325" t="s">
        <v>70</v>
      </c>
      <c r="D15" s="326" t="s">
        <v>65</v>
      </c>
      <c r="E15" s="327" t="s">
        <v>1572</v>
      </c>
      <c r="F15" s="328" t="s">
        <v>1544</v>
      </c>
      <c r="G15" s="326" t="s">
        <v>1573</v>
      </c>
      <c r="H15" s="326" t="s">
        <v>1574</v>
      </c>
      <c r="I15" s="326" t="s">
        <v>1575</v>
      </c>
      <c r="J15" s="327" t="s">
        <v>1548</v>
      </c>
      <c r="K15" s="346" t="s">
        <v>1576</v>
      </c>
      <c r="L15" s="347" t="s">
        <v>1577</v>
      </c>
      <c r="M15" s="345" t="s">
        <v>1578</v>
      </c>
      <c r="N15" s="346" t="s">
        <v>1552</v>
      </c>
      <c r="O15" s="346" t="s">
        <v>1579</v>
      </c>
      <c r="P15" s="346" t="s">
        <v>1580</v>
      </c>
      <c r="Q15" s="346" t="s">
        <v>30</v>
      </c>
      <c r="R15" s="348">
        <v>0.99</v>
      </c>
      <c r="S15" s="346" t="s">
        <v>1552</v>
      </c>
      <c r="T15" s="349">
        <v>1</v>
      </c>
      <c r="U15" s="350">
        <v>36</v>
      </c>
      <c r="V15" s="351">
        <v>42</v>
      </c>
      <c r="W15" s="335">
        <f>+U15/V15</f>
        <v>0.8571428571428571</v>
      </c>
      <c r="X15" s="352" t="s">
        <v>1581</v>
      </c>
      <c r="Y15" s="352" t="s">
        <v>1582</v>
      </c>
      <c r="Z15" s="351">
        <v>64</v>
      </c>
      <c r="AA15" s="351">
        <v>69</v>
      </c>
      <c r="AB15" s="335">
        <f>+Z15/AA15</f>
        <v>0.92753623188405798</v>
      </c>
      <c r="AC15" s="352" t="s">
        <v>1583</v>
      </c>
      <c r="AD15" s="353" t="s">
        <v>1582</v>
      </c>
      <c r="AE15" s="338">
        <v>65</v>
      </c>
      <c r="AF15" s="334">
        <v>66</v>
      </c>
      <c r="AG15" s="335">
        <f>+AE15/AF15</f>
        <v>0.98484848484848486</v>
      </c>
      <c r="AH15" s="352" t="s">
        <v>1584</v>
      </c>
      <c r="AI15" s="353" t="s">
        <v>1559</v>
      </c>
      <c r="AJ15" s="334"/>
      <c r="AK15" s="334"/>
      <c r="AL15" s="335"/>
      <c r="AM15" s="335"/>
      <c r="AN15" s="336"/>
      <c r="AO15" s="338"/>
      <c r="AP15" s="334"/>
      <c r="AQ15" s="335"/>
      <c r="AR15" s="339"/>
      <c r="AS15" s="337"/>
      <c r="AT15" s="334"/>
      <c r="AU15" s="334"/>
      <c r="AV15" s="335"/>
      <c r="AW15" s="335"/>
      <c r="AX15" s="336"/>
      <c r="AY15" s="338"/>
      <c r="AZ15" s="334"/>
      <c r="BA15" s="335"/>
      <c r="BB15" s="339"/>
      <c r="BC15" s="337"/>
      <c r="BD15" s="334"/>
      <c r="BE15" s="334"/>
      <c r="BF15" s="335"/>
      <c r="BG15" s="335"/>
      <c r="BH15" s="336"/>
      <c r="BI15" s="338"/>
      <c r="BJ15" s="334"/>
      <c r="BK15" s="335"/>
      <c r="BL15" s="339"/>
      <c r="BM15" s="337"/>
      <c r="BN15" s="334"/>
      <c r="BO15" s="334"/>
      <c r="BP15" s="335"/>
      <c r="BQ15" s="335"/>
      <c r="BR15" s="336"/>
      <c r="BS15" s="338"/>
      <c r="BT15" s="334"/>
      <c r="BU15" s="335"/>
      <c r="BV15" s="335"/>
      <c r="BW15" s="336"/>
      <c r="BX15" s="334"/>
      <c r="BY15" s="334"/>
      <c r="BZ15" s="335"/>
      <c r="CA15" s="335"/>
      <c r="CB15" s="336"/>
      <c r="CC15" s="340"/>
      <c r="CD15" s="341"/>
      <c r="CE15" s="342">
        <f t="shared" si="0"/>
        <v>165</v>
      </c>
      <c r="CF15" s="342">
        <f t="shared" si="0"/>
        <v>177</v>
      </c>
      <c r="CG15" s="343">
        <f>+CE15/CF15</f>
        <v>0.93220338983050843</v>
      </c>
      <c r="CH15" s="343">
        <f>+CG15</f>
        <v>0.93220338983050843</v>
      </c>
      <c r="CI15" s="343">
        <f>+T15</f>
        <v>1</v>
      </c>
      <c r="CJ15" s="343">
        <f>+CH15/CI15</f>
        <v>0.93220338983050843</v>
      </c>
      <c r="CK15" s="344"/>
    </row>
    <row r="16" spans="2:89" ht="257.25" customHeight="1" x14ac:dyDescent="0.25">
      <c r="B16" s="325" t="s">
        <v>24</v>
      </c>
      <c r="C16" s="325" t="s">
        <v>70</v>
      </c>
      <c r="D16" s="326" t="s">
        <v>65</v>
      </c>
      <c r="E16" s="327" t="s">
        <v>1585</v>
      </c>
      <c r="F16" s="328" t="s">
        <v>1544</v>
      </c>
      <c r="G16" s="326" t="s">
        <v>1586</v>
      </c>
      <c r="H16" s="326" t="s">
        <v>1587</v>
      </c>
      <c r="I16" s="326" t="s">
        <v>1588</v>
      </c>
      <c r="J16" s="354" t="s">
        <v>1548</v>
      </c>
      <c r="K16" s="355" t="s">
        <v>1589</v>
      </c>
      <c r="L16" s="355" t="s">
        <v>1590</v>
      </c>
      <c r="M16" s="356" t="s">
        <v>1578</v>
      </c>
      <c r="N16" s="346" t="s">
        <v>1552</v>
      </c>
      <c r="O16" s="346" t="s">
        <v>1579</v>
      </c>
      <c r="P16" s="346" t="s">
        <v>1554</v>
      </c>
      <c r="Q16" s="346" t="s">
        <v>30</v>
      </c>
      <c r="R16" s="348">
        <v>0.92</v>
      </c>
      <c r="S16" s="346" t="s">
        <v>1552</v>
      </c>
      <c r="T16" s="348">
        <v>1</v>
      </c>
      <c r="U16" s="334"/>
      <c r="V16" s="334"/>
      <c r="W16" s="335"/>
      <c r="X16" s="352" t="s">
        <v>1591</v>
      </c>
      <c r="Y16" s="352" t="s">
        <v>1582</v>
      </c>
      <c r="Z16" s="334"/>
      <c r="AA16" s="334"/>
      <c r="AB16" s="335"/>
      <c r="AC16" s="352" t="s">
        <v>1592</v>
      </c>
      <c r="AD16" s="353" t="s">
        <v>1582</v>
      </c>
      <c r="AE16" s="338">
        <v>2</v>
      </c>
      <c r="AF16" s="334">
        <v>26</v>
      </c>
      <c r="AG16" s="335">
        <f>+AE16/AF16</f>
        <v>7.6923076923076927E-2</v>
      </c>
      <c r="AH16" s="352" t="s">
        <v>1593</v>
      </c>
      <c r="AI16" s="353" t="s">
        <v>1594</v>
      </c>
      <c r="AJ16" s="334"/>
      <c r="AK16" s="334"/>
      <c r="AL16" s="335"/>
      <c r="AM16" s="335"/>
      <c r="AN16" s="336"/>
      <c r="AO16" s="338"/>
      <c r="AP16" s="334"/>
      <c r="AQ16" s="335"/>
      <c r="AR16" s="339"/>
      <c r="AS16" s="337"/>
      <c r="AT16" s="334"/>
      <c r="AU16" s="334"/>
      <c r="AV16" s="335"/>
      <c r="AW16" s="335"/>
      <c r="AX16" s="336"/>
      <c r="AY16" s="338"/>
      <c r="AZ16" s="334"/>
      <c r="BA16" s="335"/>
      <c r="BB16" s="339"/>
      <c r="BC16" s="337"/>
      <c r="BD16" s="334"/>
      <c r="BE16" s="334"/>
      <c r="BF16" s="335"/>
      <c r="BG16" s="335"/>
      <c r="BH16" s="336"/>
      <c r="BI16" s="338"/>
      <c r="BJ16" s="334"/>
      <c r="BK16" s="335"/>
      <c r="BL16" s="339"/>
      <c r="BM16" s="337"/>
      <c r="BN16" s="334"/>
      <c r="BO16" s="334"/>
      <c r="BP16" s="335"/>
      <c r="BQ16" s="335"/>
      <c r="BR16" s="336"/>
      <c r="BS16" s="338"/>
      <c r="BT16" s="334"/>
      <c r="BU16" s="335"/>
      <c r="BV16" s="335"/>
      <c r="BW16" s="336"/>
      <c r="BX16" s="334"/>
      <c r="BY16" s="334"/>
      <c r="BZ16" s="335"/>
      <c r="CA16" s="335"/>
      <c r="CB16" s="336"/>
      <c r="CC16" s="340"/>
      <c r="CD16" s="341"/>
      <c r="CE16" s="342">
        <f t="shared" si="0"/>
        <v>2</v>
      </c>
      <c r="CF16" s="342">
        <f t="shared" si="0"/>
        <v>26</v>
      </c>
      <c r="CG16" s="343">
        <f>+CE16/CF16</f>
        <v>7.6923076923076927E-2</v>
      </c>
      <c r="CH16" s="343">
        <f>+CG16</f>
        <v>7.6923076923076927E-2</v>
      </c>
      <c r="CI16" s="343">
        <f>+T16</f>
        <v>1</v>
      </c>
      <c r="CJ16" s="343">
        <f>+CH16/CI16</f>
        <v>7.6923076923076927E-2</v>
      </c>
      <c r="CK16" s="344"/>
    </row>
    <row r="17" spans="1:89" s="341" customFormat="1" ht="171" customHeight="1" x14ac:dyDescent="0.25">
      <c r="B17" s="325" t="s">
        <v>39</v>
      </c>
      <c r="C17" s="325" t="s">
        <v>1542</v>
      </c>
      <c r="D17" s="326" t="s">
        <v>65</v>
      </c>
      <c r="E17" s="327" t="s">
        <v>1595</v>
      </c>
      <c r="F17" s="328" t="s">
        <v>1596</v>
      </c>
      <c r="G17" s="357" t="s">
        <v>1597</v>
      </c>
      <c r="H17" s="326" t="s">
        <v>1598</v>
      </c>
      <c r="I17" s="326" t="s">
        <v>1599</v>
      </c>
      <c r="J17" s="329" t="s">
        <v>1548</v>
      </c>
      <c r="K17" s="326" t="s">
        <v>1600</v>
      </c>
      <c r="L17" s="357" t="s">
        <v>1601</v>
      </c>
      <c r="M17" s="326" t="s">
        <v>1602</v>
      </c>
      <c r="N17" s="357" t="s">
        <v>1552</v>
      </c>
      <c r="O17" s="326" t="s">
        <v>1603</v>
      </c>
      <c r="P17" s="329" t="s">
        <v>1554</v>
      </c>
      <c r="Q17" s="357" t="s">
        <v>1604</v>
      </c>
      <c r="R17" s="335">
        <v>1</v>
      </c>
      <c r="S17" s="357" t="s">
        <v>1605</v>
      </c>
      <c r="T17" s="335">
        <v>1</v>
      </c>
      <c r="U17" s="334"/>
      <c r="V17" s="334"/>
      <c r="W17" s="335"/>
      <c r="X17" s="336" t="s">
        <v>1606</v>
      </c>
      <c r="Y17" s="358" t="s">
        <v>1607</v>
      </c>
      <c r="Z17" s="334"/>
      <c r="AA17" s="334"/>
      <c r="AB17" s="335"/>
      <c r="AC17" s="336" t="s">
        <v>1608</v>
      </c>
      <c r="AD17" s="358" t="s">
        <v>1607</v>
      </c>
      <c r="AE17" s="334">
        <v>96</v>
      </c>
      <c r="AF17" s="334">
        <v>96</v>
      </c>
      <c r="AG17" s="335">
        <v>1</v>
      </c>
      <c r="AH17" s="336" t="s">
        <v>1609</v>
      </c>
      <c r="AI17" s="358" t="s">
        <v>1610</v>
      </c>
      <c r="AJ17" s="334"/>
      <c r="AK17" s="334"/>
      <c r="AL17" s="335"/>
      <c r="AM17" s="336"/>
      <c r="AN17" s="359"/>
      <c r="AO17" s="338"/>
      <c r="AP17" s="334"/>
      <c r="AQ17" s="335"/>
      <c r="AR17" s="336"/>
      <c r="AS17" s="359"/>
      <c r="AT17" s="334"/>
      <c r="AU17" s="334"/>
      <c r="AV17" s="335"/>
      <c r="AW17" s="336"/>
      <c r="AX17" s="359"/>
      <c r="AY17" s="338"/>
      <c r="AZ17" s="334"/>
      <c r="BA17" s="335"/>
      <c r="BB17" s="336"/>
      <c r="BC17" s="359"/>
      <c r="BD17" s="334"/>
      <c r="BE17" s="334"/>
      <c r="BF17" s="335"/>
      <c r="BG17" s="336"/>
      <c r="BH17" s="359"/>
      <c r="BI17" s="338"/>
      <c r="BJ17" s="334"/>
      <c r="BK17" s="335"/>
      <c r="BL17" s="336"/>
      <c r="BM17" s="359"/>
      <c r="BN17" s="334"/>
      <c r="BO17" s="334"/>
      <c r="BP17" s="335"/>
      <c r="BQ17" s="336"/>
      <c r="BR17" s="336"/>
      <c r="BS17" s="338"/>
      <c r="BT17" s="334"/>
      <c r="BU17" s="335"/>
      <c r="BV17" s="336"/>
      <c r="BW17" s="336"/>
      <c r="BX17" s="334"/>
      <c r="BY17" s="334"/>
      <c r="BZ17" s="335"/>
      <c r="CA17" s="336"/>
      <c r="CB17" s="336"/>
      <c r="CC17" s="336"/>
      <c r="CE17" s="342">
        <f t="shared" si="0"/>
        <v>96</v>
      </c>
      <c r="CF17" s="342">
        <f t="shared" si="0"/>
        <v>96</v>
      </c>
      <c r="CG17" s="343">
        <f>+CE17/CF17</f>
        <v>1</v>
      </c>
      <c r="CH17" s="343">
        <f>+CG17</f>
        <v>1</v>
      </c>
      <c r="CI17" s="343">
        <f>+T17</f>
        <v>1</v>
      </c>
      <c r="CJ17" s="343">
        <f>+CH17/CI17</f>
        <v>1</v>
      </c>
      <c r="CK17" s="342"/>
    </row>
    <row r="18" spans="1:89" s="40" customFormat="1" ht="126" customHeight="1" x14ac:dyDescent="0.25">
      <c r="B18" s="357" t="s">
        <v>54</v>
      </c>
      <c r="C18" s="357" t="s">
        <v>1542</v>
      </c>
      <c r="D18" s="326" t="s">
        <v>91</v>
      </c>
      <c r="E18" s="327" t="s">
        <v>1611</v>
      </c>
      <c r="F18" s="328" t="s">
        <v>1612</v>
      </c>
      <c r="G18" s="326" t="s">
        <v>1613</v>
      </c>
      <c r="H18" s="326" t="s">
        <v>1614</v>
      </c>
      <c r="I18" s="326" t="s">
        <v>1615</v>
      </c>
      <c r="J18" s="327" t="s">
        <v>1616</v>
      </c>
      <c r="K18" s="326" t="s">
        <v>1617</v>
      </c>
      <c r="L18" s="357" t="s">
        <v>1618</v>
      </c>
      <c r="M18" s="326" t="s">
        <v>1619</v>
      </c>
      <c r="N18" s="357" t="s">
        <v>1552</v>
      </c>
      <c r="O18" s="326" t="s">
        <v>1620</v>
      </c>
      <c r="P18" s="329" t="s">
        <v>1621</v>
      </c>
      <c r="Q18" s="360" t="s">
        <v>30</v>
      </c>
      <c r="R18" s="335">
        <v>0.96</v>
      </c>
      <c r="S18" s="357" t="s">
        <v>1552</v>
      </c>
      <c r="T18" s="335">
        <v>0.96</v>
      </c>
      <c r="U18" s="351"/>
      <c r="V18" s="351"/>
      <c r="W18" s="361"/>
      <c r="X18" s="362" t="s">
        <v>1622</v>
      </c>
      <c r="Y18" s="358" t="s">
        <v>1623</v>
      </c>
      <c r="Z18" s="363"/>
      <c r="AA18" s="363"/>
      <c r="AB18" s="364"/>
      <c r="AC18" s="326" t="s">
        <v>1624</v>
      </c>
      <c r="AD18" s="358" t="s">
        <v>1623</v>
      </c>
      <c r="AE18" s="351"/>
      <c r="AF18" s="351"/>
      <c r="AG18" s="361"/>
      <c r="AH18" s="326" t="s">
        <v>1625</v>
      </c>
      <c r="AI18" s="358" t="s">
        <v>1626</v>
      </c>
      <c r="AJ18" s="351"/>
      <c r="AK18" s="351"/>
      <c r="AL18" s="361"/>
      <c r="AM18" s="365"/>
      <c r="AN18" s="366"/>
      <c r="AO18" s="350"/>
      <c r="AP18" s="351"/>
      <c r="AQ18" s="361"/>
      <c r="AR18" s="365"/>
      <c r="AS18" s="366"/>
      <c r="AT18" s="351"/>
      <c r="AU18" s="351"/>
      <c r="AV18" s="367"/>
      <c r="AW18" s="365"/>
      <c r="AX18" s="366"/>
      <c r="AY18" s="350"/>
      <c r="AZ18" s="351"/>
      <c r="BA18" s="361"/>
      <c r="BB18" s="365"/>
      <c r="BC18" s="366"/>
      <c r="BD18" s="351"/>
      <c r="BE18" s="351"/>
      <c r="BF18" s="361"/>
      <c r="BG18" s="365"/>
      <c r="BH18" s="366"/>
      <c r="BI18" s="350"/>
      <c r="BJ18" s="351"/>
      <c r="BK18" s="361"/>
      <c r="BL18" s="365"/>
      <c r="BM18" s="366"/>
      <c r="BN18" s="351"/>
      <c r="BO18" s="351"/>
      <c r="BP18" s="361"/>
      <c r="BQ18" s="365"/>
      <c r="BR18" s="336"/>
      <c r="BS18" s="350"/>
      <c r="BT18" s="351"/>
      <c r="BU18" s="361"/>
      <c r="BV18" s="365"/>
      <c r="BW18" s="365"/>
      <c r="BX18" s="351"/>
      <c r="BY18" s="351"/>
      <c r="BZ18" s="361"/>
      <c r="CA18" s="365"/>
      <c r="CB18" s="365"/>
      <c r="CC18" s="368"/>
      <c r="CE18" s="344"/>
      <c r="CF18" s="344"/>
      <c r="CG18" s="369"/>
      <c r="CH18" s="369"/>
      <c r="CI18" s="369"/>
      <c r="CJ18" s="369"/>
      <c r="CK18" s="344" t="s">
        <v>1627</v>
      </c>
    </row>
    <row r="19" spans="1:89" s="40" customFormat="1" ht="200.25" customHeight="1" x14ac:dyDescent="0.25">
      <c r="B19" s="357" t="s">
        <v>54</v>
      </c>
      <c r="C19" s="357" t="s">
        <v>1542</v>
      </c>
      <c r="D19" s="326" t="s">
        <v>1628</v>
      </c>
      <c r="E19" s="327" t="s">
        <v>1629</v>
      </c>
      <c r="F19" s="328" t="s">
        <v>1612</v>
      </c>
      <c r="G19" s="326" t="s">
        <v>1630</v>
      </c>
      <c r="H19" s="326" t="s">
        <v>1631</v>
      </c>
      <c r="I19" s="326" t="s">
        <v>1632</v>
      </c>
      <c r="J19" s="327" t="s">
        <v>1616</v>
      </c>
      <c r="K19" s="326" t="s">
        <v>1633</v>
      </c>
      <c r="L19" s="357" t="s">
        <v>1634</v>
      </c>
      <c r="M19" s="326" t="s">
        <v>1635</v>
      </c>
      <c r="N19" s="357" t="s">
        <v>1552</v>
      </c>
      <c r="O19" s="326" t="s">
        <v>1636</v>
      </c>
      <c r="P19" s="329" t="s">
        <v>1554</v>
      </c>
      <c r="Q19" s="360" t="s">
        <v>30</v>
      </c>
      <c r="R19" s="335">
        <v>0.98</v>
      </c>
      <c r="S19" s="357" t="s">
        <v>1552</v>
      </c>
      <c r="T19" s="335">
        <v>0.98</v>
      </c>
      <c r="U19" s="363"/>
      <c r="V19" s="363"/>
      <c r="W19" s="364"/>
      <c r="X19" s="358" t="s">
        <v>1637</v>
      </c>
      <c r="Y19" s="358" t="s">
        <v>1623</v>
      </c>
      <c r="Z19" s="363"/>
      <c r="AA19" s="363"/>
      <c r="AB19" s="364"/>
      <c r="AC19" s="358" t="s">
        <v>1638</v>
      </c>
      <c r="AD19" s="358" t="s">
        <v>1639</v>
      </c>
      <c r="AE19" s="351">
        <v>210</v>
      </c>
      <c r="AF19" s="351">
        <v>217</v>
      </c>
      <c r="AG19" s="361">
        <f>AE19/AF19</f>
        <v>0.967741935483871</v>
      </c>
      <c r="AH19" s="370" t="s">
        <v>1640</v>
      </c>
      <c r="AI19" s="358" t="s">
        <v>1626</v>
      </c>
      <c r="AJ19" s="351"/>
      <c r="AK19" s="351"/>
      <c r="AL19" s="361"/>
      <c r="AM19" s="370"/>
      <c r="AN19" s="366"/>
      <c r="AO19" s="350"/>
      <c r="AP19" s="351"/>
      <c r="AQ19" s="361"/>
      <c r="AR19" s="365"/>
      <c r="AS19" s="366"/>
      <c r="AT19" s="351"/>
      <c r="AU19" s="351"/>
      <c r="AV19" s="361"/>
      <c r="AW19" s="365"/>
      <c r="AX19" s="366"/>
      <c r="AY19" s="350"/>
      <c r="AZ19" s="351"/>
      <c r="BA19" s="361"/>
      <c r="BB19" s="365"/>
      <c r="BC19" s="366"/>
      <c r="BD19" s="351"/>
      <c r="BE19" s="351"/>
      <c r="BF19" s="361"/>
      <c r="BG19" s="365"/>
      <c r="BH19" s="366"/>
      <c r="BI19" s="350"/>
      <c r="BJ19" s="351"/>
      <c r="BK19" s="361"/>
      <c r="BL19" s="365"/>
      <c r="BM19" s="366"/>
      <c r="BN19" s="361"/>
      <c r="BO19" s="351"/>
      <c r="BP19" s="361"/>
      <c r="BQ19" s="365"/>
      <c r="BR19" s="336"/>
      <c r="BS19" s="350"/>
      <c r="BT19" s="351"/>
      <c r="BU19" s="361"/>
      <c r="BV19" s="365"/>
      <c r="BW19" s="365"/>
      <c r="BX19" s="351"/>
      <c r="BY19" s="351"/>
      <c r="BZ19" s="361"/>
      <c r="CA19" s="365"/>
      <c r="CB19" s="365"/>
      <c r="CC19" s="368"/>
      <c r="CE19" s="344">
        <f>+AE19+Z19+AJ19+AO19+AT19+AY19+BD19+BI19+BN19+BS19+BX19</f>
        <v>210</v>
      </c>
      <c r="CF19" s="344">
        <f>+AF19+AA19+AK19+AP19+AU19+AZ19+BE19+BJ19+BO19+BT19+BY19</f>
        <v>217</v>
      </c>
      <c r="CG19" s="369">
        <f>+CE19/CF19</f>
        <v>0.967741935483871</v>
      </c>
      <c r="CH19" s="369">
        <f>+CG19</f>
        <v>0.967741935483871</v>
      </c>
      <c r="CI19" s="369">
        <f>+T19</f>
        <v>0.98</v>
      </c>
      <c r="CJ19" s="369">
        <f>+CH19/CI19</f>
        <v>0.9874917709019092</v>
      </c>
      <c r="CK19" s="344"/>
    </row>
    <row r="20" spans="1:89" s="40" customFormat="1" ht="209.25" customHeight="1" x14ac:dyDescent="0.25">
      <c r="B20" s="357" t="s">
        <v>54</v>
      </c>
      <c r="C20" s="357" t="s">
        <v>1542</v>
      </c>
      <c r="D20" s="326" t="s">
        <v>1628</v>
      </c>
      <c r="E20" s="327" t="s">
        <v>1641</v>
      </c>
      <c r="F20" s="328" t="s">
        <v>1612</v>
      </c>
      <c r="G20" s="326" t="s">
        <v>1642</v>
      </c>
      <c r="H20" s="326" t="s">
        <v>1643</v>
      </c>
      <c r="I20" s="326" t="s">
        <v>1644</v>
      </c>
      <c r="J20" s="327" t="s">
        <v>1616</v>
      </c>
      <c r="K20" s="326" t="s">
        <v>1645</v>
      </c>
      <c r="L20" s="357" t="s">
        <v>1646</v>
      </c>
      <c r="M20" s="326" t="s">
        <v>1647</v>
      </c>
      <c r="N20" s="357" t="s">
        <v>1552</v>
      </c>
      <c r="O20" s="326" t="s">
        <v>1648</v>
      </c>
      <c r="P20" s="329" t="s">
        <v>1580</v>
      </c>
      <c r="Q20" s="360" t="s">
        <v>30</v>
      </c>
      <c r="R20" s="335">
        <v>0.9</v>
      </c>
      <c r="S20" s="357" t="s">
        <v>1552</v>
      </c>
      <c r="T20" s="335">
        <v>1</v>
      </c>
      <c r="U20" s="371">
        <v>30</v>
      </c>
      <c r="V20" s="371">
        <v>64</v>
      </c>
      <c r="W20" s="364">
        <f>U20/V20</f>
        <v>0.46875</v>
      </c>
      <c r="X20" s="358" t="s">
        <v>1649</v>
      </c>
      <c r="Y20" s="358" t="s">
        <v>1650</v>
      </c>
      <c r="Z20" s="363">
        <v>92</v>
      </c>
      <c r="AA20" s="363">
        <v>30</v>
      </c>
      <c r="AB20" s="364">
        <f>Z20/AA20</f>
        <v>3.0666666666666669</v>
      </c>
      <c r="AC20" s="358" t="s">
        <v>1651</v>
      </c>
      <c r="AD20" s="358" t="s">
        <v>1652</v>
      </c>
      <c r="AE20" s="363">
        <v>150</v>
      </c>
      <c r="AF20" s="363">
        <v>92</v>
      </c>
      <c r="AG20" s="364">
        <f>AE20/AF20</f>
        <v>1.6304347826086956</v>
      </c>
      <c r="AH20" s="365" t="s">
        <v>1653</v>
      </c>
      <c r="AI20" s="358" t="s">
        <v>1626</v>
      </c>
      <c r="AJ20" s="351"/>
      <c r="AK20" s="351"/>
      <c r="AL20" s="361"/>
      <c r="AM20" s="365"/>
      <c r="AN20" s="366"/>
      <c r="AO20" s="350"/>
      <c r="AP20" s="351"/>
      <c r="AQ20" s="361"/>
      <c r="AR20" s="365"/>
      <c r="AS20" s="366"/>
      <c r="AT20" s="351"/>
      <c r="AU20" s="351"/>
      <c r="AV20" s="361"/>
      <c r="AW20" s="365"/>
      <c r="AX20" s="366"/>
      <c r="AY20" s="351"/>
      <c r="AZ20" s="350"/>
      <c r="BA20" s="361"/>
      <c r="BB20" s="365"/>
      <c r="BC20" s="366"/>
      <c r="BD20" s="351"/>
      <c r="BE20" s="351"/>
      <c r="BF20" s="361"/>
      <c r="BG20" s="365"/>
      <c r="BH20" s="366"/>
      <c r="BI20" s="350"/>
      <c r="BJ20" s="351"/>
      <c r="BK20" s="361"/>
      <c r="BL20" s="365"/>
      <c r="BM20" s="366"/>
      <c r="BN20" s="351"/>
      <c r="BO20" s="351"/>
      <c r="BP20" s="361"/>
      <c r="BQ20" s="365"/>
      <c r="BR20" s="336"/>
      <c r="BS20" s="350"/>
      <c r="BT20" s="351"/>
      <c r="BU20" s="361"/>
      <c r="BV20" s="336"/>
      <c r="BW20" s="365"/>
      <c r="BX20" s="351"/>
      <c r="BY20" s="351"/>
      <c r="BZ20" s="361"/>
      <c r="CA20" s="365"/>
      <c r="CB20" s="365"/>
      <c r="CC20" s="368"/>
      <c r="CE20" s="344">
        <f>+U20+Z20+AE20+AJ20+AO20+AT20+AY20+BD20+BI20+BN20+BS20+BX20</f>
        <v>272</v>
      </c>
      <c r="CF20" s="344">
        <f>+V20+AA20+AF20+AK20+AP20+AU20+AZ20+BE20+BJ20+BO20+BT20+BY20</f>
        <v>186</v>
      </c>
      <c r="CG20" s="369">
        <f>+CE20/CF20</f>
        <v>1.4623655913978495</v>
      </c>
      <c r="CH20" s="369">
        <f>+CG20</f>
        <v>1.4623655913978495</v>
      </c>
      <c r="CI20" s="369">
        <f>+T20</f>
        <v>1</v>
      </c>
      <c r="CJ20" s="369">
        <f>+CH20/CI20</f>
        <v>1.4623655913978495</v>
      </c>
      <c r="CK20" s="344"/>
    </row>
    <row r="21" spans="1:89" s="40" customFormat="1" ht="384" customHeight="1" x14ac:dyDescent="0.25">
      <c r="B21" s="325" t="s">
        <v>69</v>
      </c>
      <c r="C21" s="325" t="s">
        <v>1542</v>
      </c>
      <c r="D21" s="326" t="s">
        <v>1654</v>
      </c>
      <c r="E21" s="327" t="s">
        <v>1655</v>
      </c>
      <c r="F21" s="328" t="s">
        <v>1656</v>
      </c>
      <c r="G21" s="326" t="s">
        <v>1657</v>
      </c>
      <c r="H21" s="326" t="s">
        <v>1658</v>
      </c>
      <c r="I21" s="326" t="s">
        <v>1659</v>
      </c>
      <c r="J21" s="329" t="s">
        <v>1616</v>
      </c>
      <c r="K21" s="330" t="s">
        <v>1660</v>
      </c>
      <c r="L21" s="330" t="s">
        <v>1661</v>
      </c>
      <c r="M21" s="330" t="s">
        <v>1662</v>
      </c>
      <c r="N21" s="325" t="s">
        <v>1552</v>
      </c>
      <c r="O21" s="330" t="s">
        <v>1663</v>
      </c>
      <c r="P21" s="325" t="s">
        <v>1621</v>
      </c>
      <c r="Q21" s="331" t="s">
        <v>30</v>
      </c>
      <c r="R21" s="325" t="s">
        <v>1664</v>
      </c>
      <c r="S21" s="325" t="s">
        <v>1664</v>
      </c>
      <c r="T21" s="331">
        <v>1</v>
      </c>
      <c r="U21" s="334"/>
      <c r="V21" s="334"/>
      <c r="W21" s="335"/>
      <c r="X21" s="372" t="s">
        <v>1665</v>
      </c>
      <c r="Y21" s="372" t="s">
        <v>1556</v>
      </c>
      <c r="Z21" s="334"/>
      <c r="AA21" s="334"/>
      <c r="AB21" s="335"/>
      <c r="AC21" s="372" t="s">
        <v>1666</v>
      </c>
      <c r="AD21" s="373" t="s">
        <v>1556</v>
      </c>
      <c r="AE21" s="338"/>
      <c r="AF21" s="334"/>
      <c r="AG21" s="335"/>
      <c r="AH21" s="372" t="s">
        <v>1667</v>
      </c>
      <c r="AI21" s="373" t="s">
        <v>1668</v>
      </c>
      <c r="AJ21" s="334"/>
      <c r="AK21" s="334"/>
      <c r="AL21" s="335"/>
      <c r="AM21" s="335"/>
      <c r="AN21" s="336"/>
      <c r="AO21" s="338"/>
      <c r="AP21" s="334"/>
      <c r="AQ21" s="335"/>
      <c r="AR21" s="339"/>
      <c r="AS21" s="337"/>
      <c r="AT21" s="334"/>
      <c r="AU21" s="334"/>
      <c r="AV21" s="335"/>
      <c r="AW21" s="335"/>
      <c r="AX21" s="336"/>
      <c r="AY21" s="338"/>
      <c r="AZ21" s="334"/>
      <c r="BA21" s="335"/>
      <c r="BB21" s="339"/>
      <c r="BC21" s="337"/>
      <c r="BD21" s="334"/>
      <c r="BE21" s="334"/>
      <c r="BF21" s="335"/>
      <c r="BG21" s="335"/>
      <c r="BH21" s="336"/>
      <c r="BI21" s="338"/>
      <c r="BJ21" s="334"/>
      <c r="BK21" s="335"/>
      <c r="BL21" s="339"/>
      <c r="BM21" s="337"/>
      <c r="BN21" s="334"/>
      <c r="BO21" s="334"/>
      <c r="BP21" s="335"/>
      <c r="BQ21" s="335"/>
      <c r="BR21" s="336"/>
      <c r="BS21" s="338"/>
      <c r="BT21" s="334"/>
      <c r="BU21" s="335"/>
      <c r="BV21" s="335"/>
      <c r="BW21" s="336"/>
      <c r="BX21" s="334"/>
      <c r="BY21" s="334"/>
      <c r="BZ21" s="335"/>
      <c r="CA21" s="335"/>
      <c r="CB21" s="336"/>
      <c r="CC21" s="340"/>
      <c r="CD21" s="341"/>
      <c r="CE21" s="342"/>
      <c r="CF21" s="342"/>
      <c r="CG21" s="343"/>
      <c r="CH21" s="343"/>
      <c r="CI21" s="343"/>
      <c r="CJ21" s="343"/>
      <c r="CK21" s="344" t="s">
        <v>1627</v>
      </c>
    </row>
    <row r="22" spans="1:89" s="40" customFormat="1" ht="252.75" customHeight="1" x14ac:dyDescent="0.25">
      <c r="B22" s="325" t="s">
        <v>1669</v>
      </c>
      <c r="C22" s="325" t="s">
        <v>1542</v>
      </c>
      <c r="D22" s="326" t="s">
        <v>65</v>
      </c>
      <c r="E22" s="327" t="s">
        <v>1670</v>
      </c>
      <c r="F22" s="328" t="s">
        <v>1671</v>
      </c>
      <c r="G22" s="326" t="s">
        <v>1672</v>
      </c>
      <c r="H22" s="326" t="s">
        <v>1673</v>
      </c>
      <c r="I22" s="326" t="s">
        <v>1674</v>
      </c>
      <c r="J22" s="329" t="s">
        <v>1548</v>
      </c>
      <c r="K22" s="330" t="s">
        <v>1675</v>
      </c>
      <c r="L22" s="330" t="s">
        <v>1676</v>
      </c>
      <c r="M22" s="330" t="s">
        <v>1677</v>
      </c>
      <c r="N22" s="325" t="s">
        <v>1552</v>
      </c>
      <c r="O22" s="330" t="s">
        <v>1678</v>
      </c>
      <c r="P22" s="329" t="s">
        <v>1554</v>
      </c>
      <c r="Q22" s="374" t="s">
        <v>60</v>
      </c>
      <c r="R22" s="331">
        <v>0.93</v>
      </c>
      <c r="S22" s="325" t="s">
        <v>1552</v>
      </c>
      <c r="T22" s="331">
        <v>1</v>
      </c>
      <c r="U22" s="375"/>
      <c r="V22" s="375"/>
      <c r="W22" s="376"/>
      <c r="X22" s="358" t="s">
        <v>1679</v>
      </c>
      <c r="Y22" s="377" t="s">
        <v>1680</v>
      </c>
      <c r="Z22" s="351"/>
      <c r="AA22" s="351"/>
      <c r="AB22" s="361"/>
      <c r="AC22" s="365" t="s">
        <v>1681</v>
      </c>
      <c r="AD22" s="377" t="s">
        <v>1680</v>
      </c>
      <c r="AE22" s="351">
        <v>184</v>
      </c>
      <c r="AF22" s="351">
        <v>727</v>
      </c>
      <c r="AG22" s="361">
        <f>AE22/AF22</f>
        <v>0.25309491059147182</v>
      </c>
      <c r="AH22" s="358" t="s">
        <v>1682</v>
      </c>
      <c r="AI22" s="377" t="s">
        <v>1683</v>
      </c>
      <c r="AJ22" s="351"/>
      <c r="AK22" s="351"/>
      <c r="AL22" s="361"/>
      <c r="AM22" s="365"/>
      <c r="AN22" s="378"/>
      <c r="AO22" s="351"/>
      <c r="AP22" s="351"/>
      <c r="AQ22" s="361"/>
      <c r="AR22" s="365"/>
      <c r="AS22" s="365"/>
      <c r="AT22" s="351"/>
      <c r="AU22" s="351"/>
      <c r="AV22" s="361"/>
      <c r="AW22" s="365"/>
      <c r="AX22" s="365"/>
      <c r="AY22" s="351"/>
      <c r="AZ22" s="351"/>
      <c r="BA22" s="361"/>
      <c r="BB22" s="365"/>
      <c r="BC22" s="365"/>
      <c r="BD22" s="351"/>
      <c r="BE22" s="351"/>
      <c r="BF22" s="361"/>
      <c r="BG22" s="365"/>
      <c r="BH22" s="365"/>
      <c r="BI22" s="351"/>
      <c r="BJ22" s="351"/>
      <c r="BK22" s="361"/>
      <c r="BL22" s="365"/>
      <c r="BM22" s="365"/>
      <c r="BN22" s="351"/>
      <c r="BO22" s="351"/>
      <c r="BP22" s="361"/>
      <c r="BQ22" s="365"/>
      <c r="BR22" s="365"/>
      <c r="BS22" s="351"/>
      <c r="BT22" s="351"/>
      <c r="BU22" s="361"/>
      <c r="BV22" s="365"/>
      <c r="BW22" s="365"/>
      <c r="BX22" s="351"/>
      <c r="BY22" s="351"/>
      <c r="BZ22" s="361"/>
      <c r="CA22" s="361"/>
      <c r="CB22" s="365"/>
      <c r="CC22" s="379"/>
      <c r="CE22" s="344">
        <f>AE22</f>
        <v>184</v>
      </c>
      <c r="CF22" s="344">
        <f>AF22</f>
        <v>727</v>
      </c>
      <c r="CG22" s="369">
        <f>+CE22/CF22</f>
        <v>0.25309491059147182</v>
      </c>
      <c r="CH22" s="369">
        <f t="shared" ref="CH22:CH27" si="1">+CG22</f>
        <v>0.25309491059147182</v>
      </c>
      <c r="CI22" s="369">
        <f>+T22</f>
        <v>1</v>
      </c>
      <c r="CJ22" s="369">
        <f>+CH22/CI22</f>
        <v>0.25309491059147182</v>
      </c>
      <c r="CK22" s="380"/>
    </row>
    <row r="23" spans="1:89" s="381" customFormat="1" ht="169.5" customHeight="1" x14ac:dyDescent="0.25">
      <c r="A23" s="381" t="s">
        <v>1684</v>
      </c>
      <c r="B23" s="357" t="s">
        <v>82</v>
      </c>
      <c r="C23" s="346" t="s">
        <v>1542</v>
      </c>
      <c r="D23" s="326" t="s">
        <v>1685</v>
      </c>
      <c r="E23" s="327" t="s">
        <v>1686</v>
      </c>
      <c r="F23" s="328" t="s">
        <v>1671</v>
      </c>
      <c r="G23" s="326" t="s">
        <v>1687</v>
      </c>
      <c r="H23" s="326" t="s">
        <v>1688</v>
      </c>
      <c r="I23" s="326" t="s">
        <v>1689</v>
      </c>
      <c r="J23" s="346" t="s">
        <v>1616</v>
      </c>
      <c r="K23" s="326" t="s">
        <v>1690</v>
      </c>
      <c r="L23" s="326" t="s">
        <v>1691</v>
      </c>
      <c r="M23" s="326" t="s">
        <v>1692</v>
      </c>
      <c r="N23" s="357" t="s">
        <v>1552</v>
      </c>
      <c r="O23" s="326" t="s">
        <v>1693</v>
      </c>
      <c r="P23" s="327" t="s">
        <v>1621</v>
      </c>
      <c r="Q23" s="382" t="s">
        <v>30</v>
      </c>
      <c r="R23" s="335">
        <v>1</v>
      </c>
      <c r="S23" s="357" t="s">
        <v>1552</v>
      </c>
      <c r="T23" s="335">
        <v>1</v>
      </c>
      <c r="U23" s="334"/>
      <c r="V23" s="334"/>
      <c r="W23" s="335"/>
      <c r="X23" s="337" t="s">
        <v>1694</v>
      </c>
      <c r="Y23" s="337" t="s">
        <v>1695</v>
      </c>
      <c r="Z23" s="334"/>
      <c r="AA23" s="334"/>
      <c r="AB23" s="335"/>
      <c r="AC23" s="337" t="s">
        <v>1696</v>
      </c>
      <c r="AD23" s="383" t="s">
        <v>1697</v>
      </c>
      <c r="AE23" s="338"/>
      <c r="AF23" s="334"/>
      <c r="AG23" s="335"/>
      <c r="AH23" s="337" t="s">
        <v>1698</v>
      </c>
      <c r="AI23" s="383" t="s">
        <v>1699</v>
      </c>
      <c r="AJ23" s="334"/>
      <c r="AK23" s="334"/>
      <c r="AL23" s="335"/>
      <c r="AM23" s="335"/>
      <c r="AN23" s="336"/>
      <c r="AO23" s="338"/>
      <c r="AP23" s="334"/>
      <c r="AQ23" s="335"/>
      <c r="AR23" s="339"/>
      <c r="AS23" s="337"/>
      <c r="AT23" s="334"/>
      <c r="AU23" s="334"/>
      <c r="AV23" s="335"/>
      <c r="AW23" s="335"/>
      <c r="AX23" s="336"/>
      <c r="AY23" s="338"/>
      <c r="AZ23" s="334"/>
      <c r="BA23" s="335"/>
      <c r="BB23" s="339"/>
      <c r="BC23" s="337"/>
      <c r="BD23" s="334"/>
      <c r="BE23" s="334"/>
      <c r="BF23" s="335"/>
      <c r="BG23" s="335"/>
      <c r="BH23" s="336"/>
      <c r="BI23" s="338"/>
      <c r="BJ23" s="334"/>
      <c r="BK23" s="335"/>
      <c r="BL23" s="339"/>
      <c r="BM23" s="337"/>
      <c r="BN23" s="334"/>
      <c r="BO23" s="334"/>
      <c r="BP23" s="335"/>
      <c r="BQ23" s="335"/>
      <c r="BR23" s="336"/>
      <c r="BS23" s="338"/>
      <c r="BT23" s="334"/>
      <c r="BU23" s="335"/>
      <c r="BV23" s="335"/>
      <c r="BW23" s="336"/>
      <c r="BX23" s="334"/>
      <c r="BY23" s="334"/>
      <c r="BZ23" s="335"/>
      <c r="CA23" s="335"/>
      <c r="CB23" s="336"/>
      <c r="CC23" s="340"/>
      <c r="CE23" s="384">
        <f>+U23+Z23+AE23+AJ23+AO23+AT23+AY23+BD23+BI23+BN23+BS23+BX23</f>
        <v>0</v>
      </c>
      <c r="CF23" s="384">
        <f>+V23+AA23+AF23+AK23+AP23+AU23+AZ23+BE23+BJ23+BO23+BT23+BY23</f>
        <v>0</v>
      </c>
      <c r="CG23" s="385" t="e">
        <f t="shared" ref="CG23:CG28" si="2">+CE23/CF23</f>
        <v>#DIV/0!</v>
      </c>
      <c r="CH23" s="385" t="e">
        <f t="shared" si="1"/>
        <v>#DIV/0!</v>
      </c>
      <c r="CI23" s="385">
        <f t="shared" ref="CI23:CI28" si="3">+T23</f>
        <v>1</v>
      </c>
      <c r="CJ23" s="385" t="e">
        <f t="shared" ref="CJ23:CJ28" si="4">+CH23/CI23</f>
        <v>#DIV/0!</v>
      </c>
      <c r="CK23" s="386" t="s">
        <v>1627</v>
      </c>
    </row>
    <row r="24" spans="1:89" s="40" customFormat="1" ht="228" x14ac:dyDescent="0.25">
      <c r="B24" s="325" t="s">
        <v>105</v>
      </c>
      <c r="C24" s="325" t="s">
        <v>1542</v>
      </c>
      <c r="D24" s="326" t="s">
        <v>65</v>
      </c>
      <c r="E24" s="327" t="s">
        <v>1700</v>
      </c>
      <c r="F24" s="328" t="s">
        <v>1701</v>
      </c>
      <c r="G24" s="326" t="s">
        <v>1702</v>
      </c>
      <c r="H24" s="326" t="s">
        <v>1703</v>
      </c>
      <c r="I24" s="326" t="s">
        <v>1704</v>
      </c>
      <c r="J24" s="325" t="s">
        <v>1616</v>
      </c>
      <c r="K24" s="326" t="s">
        <v>1705</v>
      </c>
      <c r="L24" s="326" t="s">
        <v>1706</v>
      </c>
      <c r="M24" s="326" t="s">
        <v>1707</v>
      </c>
      <c r="N24" s="325" t="s">
        <v>1552</v>
      </c>
      <c r="O24" s="326" t="s">
        <v>1708</v>
      </c>
      <c r="P24" s="329" t="s">
        <v>1580</v>
      </c>
      <c r="Q24" s="360"/>
      <c r="R24" s="335">
        <v>0.8</v>
      </c>
      <c r="S24" s="357" t="s">
        <v>1552</v>
      </c>
      <c r="T24" s="387">
        <v>0.8</v>
      </c>
      <c r="U24" s="351">
        <v>30</v>
      </c>
      <c r="V24" s="351">
        <v>38</v>
      </c>
      <c r="W24" s="361">
        <f>+U24/V24</f>
        <v>0.78947368421052633</v>
      </c>
      <c r="X24" s="358" t="s">
        <v>1709</v>
      </c>
      <c r="Y24" s="358" t="s">
        <v>1710</v>
      </c>
      <c r="Z24" s="351">
        <v>27</v>
      </c>
      <c r="AA24" s="351">
        <v>34</v>
      </c>
      <c r="AB24" s="361">
        <f>+Z24/AA24</f>
        <v>0.79411764705882348</v>
      </c>
      <c r="AC24" s="358" t="s">
        <v>1711</v>
      </c>
      <c r="AD24" s="358" t="s">
        <v>1710</v>
      </c>
      <c r="AE24" s="351">
        <v>70</v>
      </c>
      <c r="AF24" s="351">
        <v>91</v>
      </c>
      <c r="AG24" s="361">
        <f>+AE24/AF24</f>
        <v>0.76923076923076927</v>
      </c>
      <c r="AH24" s="388" t="s">
        <v>1712</v>
      </c>
      <c r="AI24" s="358" t="s">
        <v>1713</v>
      </c>
      <c r="AJ24" s="351"/>
      <c r="AK24" s="351"/>
      <c r="AL24" s="361"/>
      <c r="AM24" s="361"/>
      <c r="AN24" s="365"/>
      <c r="AO24" s="350"/>
      <c r="AP24" s="351"/>
      <c r="AQ24" s="361"/>
      <c r="AR24" s="389"/>
      <c r="AS24" s="358"/>
      <c r="AT24" s="351"/>
      <c r="AU24" s="351"/>
      <c r="AV24" s="361"/>
      <c r="AW24" s="361"/>
      <c r="AX24" s="365"/>
      <c r="AY24" s="350"/>
      <c r="AZ24" s="351"/>
      <c r="BA24" s="361"/>
      <c r="BB24" s="389"/>
      <c r="BC24" s="358"/>
      <c r="BD24" s="351"/>
      <c r="BE24" s="351"/>
      <c r="BF24" s="361"/>
      <c r="BG24" s="361"/>
      <c r="BH24" s="365"/>
      <c r="BI24" s="350"/>
      <c r="BJ24" s="351"/>
      <c r="BK24" s="361"/>
      <c r="BL24" s="389"/>
      <c r="BM24" s="358"/>
      <c r="BN24" s="351"/>
      <c r="BO24" s="351"/>
      <c r="BP24" s="361"/>
      <c r="BQ24" s="361"/>
      <c r="BR24" s="365"/>
      <c r="BS24" s="350"/>
      <c r="BT24" s="351"/>
      <c r="BU24" s="361"/>
      <c r="BV24" s="361"/>
      <c r="BW24" s="365"/>
      <c r="BX24" s="351"/>
      <c r="BY24" s="351"/>
      <c r="BZ24" s="361"/>
      <c r="CA24" s="361"/>
      <c r="CB24" s="365"/>
      <c r="CC24" s="379"/>
      <c r="CE24" s="344">
        <f t="shared" ref="CE24:CF28" si="5">+U24+Z24+AE24+AJ24+AO24+AT24+AY24+BD24+BI24+BN24+BS24+BX24</f>
        <v>127</v>
      </c>
      <c r="CF24" s="344">
        <f t="shared" si="5"/>
        <v>163</v>
      </c>
      <c r="CG24" s="369">
        <f t="shared" si="2"/>
        <v>0.77914110429447858</v>
      </c>
      <c r="CH24" s="369">
        <f t="shared" si="1"/>
        <v>0.77914110429447858</v>
      </c>
      <c r="CI24" s="369">
        <f t="shared" si="3"/>
        <v>0.8</v>
      </c>
      <c r="CJ24" s="369">
        <f t="shared" si="4"/>
        <v>0.9739263803680982</v>
      </c>
      <c r="CK24" s="344"/>
    </row>
    <row r="25" spans="1:89" s="40" customFormat="1" ht="211.5" customHeight="1" x14ac:dyDescent="0.25">
      <c r="B25" s="325" t="s">
        <v>105</v>
      </c>
      <c r="C25" s="325" t="s">
        <v>1542</v>
      </c>
      <c r="D25" s="326" t="s">
        <v>65</v>
      </c>
      <c r="E25" s="327" t="s">
        <v>1714</v>
      </c>
      <c r="F25" s="328" t="s">
        <v>1701</v>
      </c>
      <c r="G25" s="326" t="s">
        <v>1715</v>
      </c>
      <c r="H25" s="326" t="s">
        <v>1716</v>
      </c>
      <c r="I25" s="326" t="s">
        <v>1717</v>
      </c>
      <c r="J25" s="325" t="s">
        <v>1616</v>
      </c>
      <c r="K25" s="326" t="s">
        <v>1718</v>
      </c>
      <c r="L25" s="326" t="s">
        <v>1719</v>
      </c>
      <c r="M25" s="326" t="s">
        <v>1720</v>
      </c>
      <c r="N25" s="325" t="s">
        <v>1552</v>
      </c>
      <c r="O25" s="326" t="s">
        <v>1721</v>
      </c>
      <c r="P25" s="329" t="s">
        <v>1580</v>
      </c>
      <c r="Q25" s="360"/>
      <c r="R25" s="335">
        <v>0.95</v>
      </c>
      <c r="S25" s="357" t="s">
        <v>1552</v>
      </c>
      <c r="T25" s="387">
        <v>0.95</v>
      </c>
      <c r="U25" s="351">
        <v>228</v>
      </c>
      <c r="V25" s="351">
        <v>243</v>
      </c>
      <c r="W25" s="361">
        <f>+U25/V25</f>
        <v>0.93827160493827155</v>
      </c>
      <c r="X25" s="365" t="s">
        <v>1722</v>
      </c>
      <c r="Y25" s="358" t="s">
        <v>1710</v>
      </c>
      <c r="Z25" s="351">
        <v>343</v>
      </c>
      <c r="AA25" s="351">
        <v>357</v>
      </c>
      <c r="AB25" s="361">
        <f>+Z25/AA25</f>
        <v>0.96078431372549022</v>
      </c>
      <c r="AC25" s="365" t="s">
        <v>1723</v>
      </c>
      <c r="AD25" s="358" t="s">
        <v>1710</v>
      </c>
      <c r="AE25" s="351">
        <v>92</v>
      </c>
      <c r="AF25" s="351">
        <v>104</v>
      </c>
      <c r="AG25" s="361">
        <f>+AE25/AF25</f>
        <v>0.88461538461538458</v>
      </c>
      <c r="AH25" s="365" t="s">
        <v>1724</v>
      </c>
      <c r="AI25" s="358" t="s">
        <v>1713</v>
      </c>
      <c r="AJ25" s="351"/>
      <c r="AK25" s="351"/>
      <c r="AL25" s="361"/>
      <c r="AM25" s="361"/>
      <c r="AN25" s="365"/>
      <c r="AO25" s="350"/>
      <c r="AP25" s="351"/>
      <c r="AQ25" s="361"/>
      <c r="AR25" s="389"/>
      <c r="AS25" s="358"/>
      <c r="AT25" s="351"/>
      <c r="AU25" s="351"/>
      <c r="AV25" s="361"/>
      <c r="AW25" s="361"/>
      <c r="AX25" s="365"/>
      <c r="AY25" s="350"/>
      <c r="AZ25" s="351"/>
      <c r="BA25" s="361"/>
      <c r="BB25" s="389"/>
      <c r="BC25" s="358"/>
      <c r="BD25" s="351"/>
      <c r="BE25" s="351"/>
      <c r="BF25" s="361"/>
      <c r="BG25" s="361"/>
      <c r="BH25" s="365"/>
      <c r="BI25" s="350"/>
      <c r="BJ25" s="351"/>
      <c r="BK25" s="361"/>
      <c r="BL25" s="389"/>
      <c r="BM25" s="358"/>
      <c r="BN25" s="351"/>
      <c r="BO25" s="351"/>
      <c r="BP25" s="361"/>
      <c r="BQ25" s="361"/>
      <c r="BR25" s="365"/>
      <c r="BS25" s="350"/>
      <c r="BT25" s="351"/>
      <c r="BU25" s="361"/>
      <c r="BV25" s="361"/>
      <c r="BW25" s="365"/>
      <c r="BX25" s="351"/>
      <c r="BY25" s="351"/>
      <c r="BZ25" s="361"/>
      <c r="CA25" s="361"/>
      <c r="CB25" s="365"/>
      <c r="CC25" s="379"/>
      <c r="CE25" s="344">
        <f t="shared" si="5"/>
        <v>663</v>
      </c>
      <c r="CF25" s="344">
        <f t="shared" si="5"/>
        <v>704</v>
      </c>
      <c r="CG25" s="369">
        <f t="shared" si="2"/>
        <v>0.94176136363636365</v>
      </c>
      <c r="CH25" s="369">
        <f t="shared" si="1"/>
        <v>0.94176136363636365</v>
      </c>
      <c r="CI25" s="369">
        <f t="shared" si="3"/>
        <v>0.95</v>
      </c>
      <c r="CJ25" s="369">
        <f t="shared" si="4"/>
        <v>0.99132775119617234</v>
      </c>
      <c r="CK25" s="344"/>
    </row>
    <row r="26" spans="1:89" s="40" customFormat="1" ht="156" x14ac:dyDescent="0.25">
      <c r="B26" s="325" t="s">
        <v>105</v>
      </c>
      <c r="C26" s="325" t="s">
        <v>1542</v>
      </c>
      <c r="D26" s="326" t="s">
        <v>65</v>
      </c>
      <c r="E26" s="327" t="s">
        <v>1725</v>
      </c>
      <c r="F26" s="328" t="s">
        <v>1701</v>
      </c>
      <c r="G26" s="326" t="s">
        <v>1726</v>
      </c>
      <c r="H26" s="326" t="s">
        <v>1727</v>
      </c>
      <c r="I26" s="326" t="s">
        <v>1728</v>
      </c>
      <c r="J26" s="329" t="s">
        <v>1616</v>
      </c>
      <c r="K26" s="326" t="s">
        <v>1729</v>
      </c>
      <c r="L26" s="326" t="s">
        <v>1730</v>
      </c>
      <c r="M26" s="326" t="s">
        <v>1731</v>
      </c>
      <c r="N26" s="325" t="s">
        <v>1552</v>
      </c>
      <c r="O26" s="326" t="s">
        <v>1732</v>
      </c>
      <c r="P26" s="329" t="s">
        <v>1580</v>
      </c>
      <c r="Q26" s="360"/>
      <c r="R26" s="335">
        <v>0.7</v>
      </c>
      <c r="S26" s="357" t="s">
        <v>1552</v>
      </c>
      <c r="T26" s="387">
        <v>0.7</v>
      </c>
      <c r="U26" s="351">
        <v>1551</v>
      </c>
      <c r="V26" s="351">
        <v>2595</v>
      </c>
      <c r="W26" s="361">
        <f>+U26/V26</f>
        <v>0.59768786127167628</v>
      </c>
      <c r="X26" s="390" t="s">
        <v>1733</v>
      </c>
      <c r="Y26" s="358" t="s">
        <v>1710</v>
      </c>
      <c r="Z26" s="351">
        <v>326</v>
      </c>
      <c r="AA26" s="351">
        <v>1044</v>
      </c>
      <c r="AB26" s="361">
        <f>+Z26/AA26</f>
        <v>0.31226053639846746</v>
      </c>
      <c r="AC26" s="365" t="s">
        <v>1734</v>
      </c>
      <c r="AD26" s="358" t="s">
        <v>1735</v>
      </c>
      <c r="AE26" s="351">
        <v>0</v>
      </c>
      <c r="AF26" s="351">
        <v>0</v>
      </c>
      <c r="AG26" s="361">
        <v>0</v>
      </c>
      <c r="AH26" s="365" t="s">
        <v>1736</v>
      </c>
      <c r="AI26" s="358" t="s">
        <v>1737</v>
      </c>
      <c r="AJ26" s="351"/>
      <c r="AK26" s="351"/>
      <c r="AL26" s="361"/>
      <c r="AM26" s="361"/>
      <c r="AN26" s="365"/>
      <c r="AO26" s="350"/>
      <c r="AP26" s="351"/>
      <c r="AQ26" s="361"/>
      <c r="AR26" s="389"/>
      <c r="AS26" s="358"/>
      <c r="AT26" s="351"/>
      <c r="AU26" s="351"/>
      <c r="AV26" s="361"/>
      <c r="AW26" s="361"/>
      <c r="AX26" s="365"/>
      <c r="AY26" s="350"/>
      <c r="AZ26" s="351"/>
      <c r="BA26" s="361"/>
      <c r="BB26" s="389"/>
      <c r="BC26" s="358"/>
      <c r="BD26" s="351"/>
      <c r="BE26" s="351"/>
      <c r="BF26" s="361"/>
      <c r="BG26" s="361"/>
      <c r="BH26" s="365"/>
      <c r="BI26" s="350"/>
      <c r="BJ26" s="351"/>
      <c r="BK26" s="361"/>
      <c r="BL26" s="389"/>
      <c r="BM26" s="358"/>
      <c r="BN26" s="351"/>
      <c r="BO26" s="351"/>
      <c r="BP26" s="361"/>
      <c r="BQ26" s="361"/>
      <c r="BR26" s="365"/>
      <c r="BS26" s="350"/>
      <c r="BT26" s="351"/>
      <c r="BU26" s="361"/>
      <c r="BV26" s="361"/>
      <c r="BW26" s="365"/>
      <c r="BX26" s="351"/>
      <c r="BY26" s="351"/>
      <c r="BZ26" s="361"/>
      <c r="CA26" s="361"/>
      <c r="CB26" s="365"/>
      <c r="CC26" s="379"/>
      <c r="CE26" s="344">
        <f t="shared" si="5"/>
        <v>1877</v>
      </c>
      <c r="CF26" s="344">
        <f t="shared" si="5"/>
        <v>3639</v>
      </c>
      <c r="CG26" s="369">
        <f t="shared" si="2"/>
        <v>0.51580104424292383</v>
      </c>
      <c r="CH26" s="369">
        <f t="shared" si="1"/>
        <v>0.51580104424292383</v>
      </c>
      <c r="CI26" s="369">
        <f t="shared" si="3"/>
        <v>0.7</v>
      </c>
      <c r="CJ26" s="369">
        <f t="shared" si="4"/>
        <v>0.73685863463274837</v>
      </c>
      <c r="CK26" s="344"/>
    </row>
    <row r="27" spans="1:89" s="40" customFormat="1" ht="234.75" customHeight="1" x14ac:dyDescent="0.25">
      <c r="B27" s="325" t="s">
        <v>116</v>
      </c>
      <c r="C27" s="325" t="s">
        <v>41</v>
      </c>
      <c r="D27" s="326" t="s">
        <v>78</v>
      </c>
      <c r="E27" s="327" t="s">
        <v>1738</v>
      </c>
      <c r="F27" s="328" t="s">
        <v>1739</v>
      </c>
      <c r="G27" s="326" t="s">
        <v>1740</v>
      </c>
      <c r="H27" s="326" t="s">
        <v>1741</v>
      </c>
      <c r="I27" s="326" t="s">
        <v>1742</v>
      </c>
      <c r="J27" s="329" t="s">
        <v>1548</v>
      </c>
      <c r="K27" s="345" t="s">
        <v>1743</v>
      </c>
      <c r="L27" s="391" t="s">
        <v>1744</v>
      </c>
      <c r="M27" s="391" t="s">
        <v>1745</v>
      </c>
      <c r="N27" s="325" t="s">
        <v>1552</v>
      </c>
      <c r="O27" s="391" t="s">
        <v>1746</v>
      </c>
      <c r="P27" s="329" t="s">
        <v>1621</v>
      </c>
      <c r="Q27" s="360" t="s">
        <v>30</v>
      </c>
      <c r="R27" s="392">
        <v>0.86</v>
      </c>
      <c r="S27" s="325" t="s">
        <v>1552</v>
      </c>
      <c r="T27" s="331">
        <v>1</v>
      </c>
      <c r="U27" s="351"/>
      <c r="V27" s="351"/>
      <c r="W27" s="361"/>
      <c r="X27" s="393" t="s">
        <v>1747</v>
      </c>
      <c r="Y27" s="394" t="s">
        <v>1748</v>
      </c>
      <c r="Z27" s="334"/>
      <c r="AA27" s="334"/>
      <c r="AB27" s="335"/>
      <c r="AC27" s="393" t="s">
        <v>1749</v>
      </c>
      <c r="AD27" s="395" t="s">
        <v>1748</v>
      </c>
      <c r="AE27" s="350"/>
      <c r="AF27" s="351"/>
      <c r="AG27" s="361"/>
      <c r="AH27" s="396" t="s">
        <v>1750</v>
      </c>
      <c r="AI27" s="395" t="s">
        <v>1751</v>
      </c>
      <c r="AJ27" s="351"/>
      <c r="AK27" s="351"/>
      <c r="AL27" s="361"/>
      <c r="AM27" s="397"/>
      <c r="AN27" s="398"/>
      <c r="AO27" s="350"/>
      <c r="AP27" s="351"/>
      <c r="AQ27" s="361"/>
      <c r="AR27" s="396"/>
      <c r="AS27" s="396"/>
      <c r="AT27" s="351"/>
      <c r="AU27" s="351"/>
      <c r="AV27" s="361"/>
      <c r="AW27" s="396"/>
      <c r="AX27" s="397"/>
      <c r="AY27" s="350"/>
      <c r="AZ27" s="351"/>
      <c r="BA27" s="361"/>
      <c r="BB27" s="396"/>
      <c r="BC27" s="396"/>
      <c r="BD27" s="351"/>
      <c r="BE27" s="351"/>
      <c r="BF27" s="361"/>
      <c r="BG27" s="397"/>
      <c r="BH27" s="397"/>
      <c r="BI27" s="350"/>
      <c r="BJ27" s="351"/>
      <c r="BK27" s="361"/>
      <c r="BL27" s="396"/>
      <c r="BM27" s="396"/>
      <c r="BN27" s="351"/>
      <c r="BO27" s="351"/>
      <c r="BP27" s="361"/>
      <c r="BQ27" s="397"/>
      <c r="BR27" s="397"/>
      <c r="BS27" s="350"/>
      <c r="BT27" s="351"/>
      <c r="BU27" s="361"/>
      <c r="BV27" s="397"/>
      <c r="BW27" s="397"/>
      <c r="BX27" s="351"/>
      <c r="BY27" s="351"/>
      <c r="BZ27" s="361"/>
      <c r="CA27" s="397"/>
      <c r="CB27" s="397"/>
      <c r="CC27" s="399"/>
      <c r="CE27" s="400">
        <f t="shared" si="5"/>
        <v>0</v>
      </c>
      <c r="CF27" s="400">
        <f t="shared" si="5"/>
        <v>0</v>
      </c>
      <c r="CG27" s="401" t="e">
        <f t="shared" si="2"/>
        <v>#DIV/0!</v>
      </c>
      <c r="CH27" s="401" t="e">
        <f t="shared" si="1"/>
        <v>#DIV/0!</v>
      </c>
      <c r="CI27" s="401">
        <f t="shared" si="3"/>
        <v>1</v>
      </c>
      <c r="CJ27" s="401" t="e">
        <f t="shared" si="4"/>
        <v>#DIV/0!</v>
      </c>
      <c r="CK27" s="386" t="s">
        <v>1627</v>
      </c>
    </row>
    <row r="28" spans="1:89" s="40" customFormat="1" ht="116.25" customHeight="1" x14ac:dyDescent="0.25">
      <c r="B28" s="325" t="s">
        <v>116</v>
      </c>
      <c r="C28" s="325" t="s">
        <v>41</v>
      </c>
      <c r="D28" s="326" t="s">
        <v>78</v>
      </c>
      <c r="E28" s="327" t="s">
        <v>1752</v>
      </c>
      <c r="F28" s="328" t="s">
        <v>1739</v>
      </c>
      <c r="G28" s="326" t="s">
        <v>1753</v>
      </c>
      <c r="H28" s="326" t="s">
        <v>1754</v>
      </c>
      <c r="I28" s="326" t="s">
        <v>1755</v>
      </c>
      <c r="J28" s="329" t="s">
        <v>1548</v>
      </c>
      <c r="K28" s="402" t="s">
        <v>1756</v>
      </c>
      <c r="L28" s="345" t="s">
        <v>1757</v>
      </c>
      <c r="M28" s="345" t="s">
        <v>1758</v>
      </c>
      <c r="N28" s="325" t="s">
        <v>1552</v>
      </c>
      <c r="O28" s="345" t="s">
        <v>1757</v>
      </c>
      <c r="P28" s="329" t="s">
        <v>1759</v>
      </c>
      <c r="Q28" s="360" t="s">
        <v>30</v>
      </c>
      <c r="R28" s="392">
        <v>0.61699999999999999</v>
      </c>
      <c r="S28" s="325" t="s">
        <v>1552</v>
      </c>
      <c r="T28" s="331">
        <v>0.6</v>
      </c>
      <c r="U28" s="351"/>
      <c r="V28" s="351"/>
      <c r="W28" s="361"/>
      <c r="X28" s="393" t="s">
        <v>1760</v>
      </c>
      <c r="Y28" s="394" t="s">
        <v>1748</v>
      </c>
      <c r="Z28" s="334"/>
      <c r="AA28" s="334"/>
      <c r="AB28" s="335"/>
      <c r="AC28" s="393" t="s">
        <v>1761</v>
      </c>
      <c r="AD28" s="395" t="s">
        <v>1748</v>
      </c>
      <c r="AE28" s="350"/>
      <c r="AF28" s="351"/>
      <c r="AG28" s="361"/>
      <c r="AH28" s="396" t="s">
        <v>1762</v>
      </c>
      <c r="AI28" s="395" t="s">
        <v>1751</v>
      </c>
      <c r="AJ28" s="351"/>
      <c r="AK28" s="351"/>
      <c r="AL28" s="361"/>
      <c r="AM28" s="397"/>
      <c r="AN28" s="398"/>
      <c r="AO28" s="350"/>
      <c r="AP28" s="351"/>
      <c r="AQ28" s="361"/>
      <c r="AR28" s="396"/>
      <c r="AS28" s="396"/>
      <c r="AT28" s="351"/>
      <c r="AU28" s="351"/>
      <c r="AV28" s="361"/>
      <c r="AW28" s="397"/>
      <c r="AX28" s="397"/>
      <c r="AY28" s="350"/>
      <c r="AZ28" s="351"/>
      <c r="BA28" s="361"/>
      <c r="BB28" s="397"/>
      <c r="BC28" s="397"/>
      <c r="BD28" s="351"/>
      <c r="BE28" s="351"/>
      <c r="BF28" s="361"/>
      <c r="BG28" s="397"/>
      <c r="BH28" s="397"/>
      <c r="BI28" s="350"/>
      <c r="BJ28" s="351"/>
      <c r="BK28" s="361"/>
      <c r="BL28" s="396"/>
      <c r="BM28" s="396"/>
      <c r="BN28" s="351"/>
      <c r="BO28" s="351"/>
      <c r="BP28" s="361"/>
      <c r="BQ28" s="397"/>
      <c r="BR28" s="397"/>
      <c r="BS28" s="350"/>
      <c r="BT28" s="351"/>
      <c r="BU28" s="361"/>
      <c r="BV28" s="397"/>
      <c r="BW28" s="397"/>
      <c r="BX28" s="361"/>
      <c r="BY28" s="361"/>
      <c r="BZ28" s="361"/>
      <c r="CA28" s="397"/>
      <c r="CB28" s="397"/>
      <c r="CC28" s="403"/>
      <c r="CE28" s="404">
        <f t="shared" si="5"/>
        <v>0</v>
      </c>
      <c r="CF28" s="404">
        <f t="shared" si="5"/>
        <v>0</v>
      </c>
      <c r="CG28" s="401" t="e">
        <f t="shared" si="2"/>
        <v>#DIV/0!</v>
      </c>
      <c r="CH28" s="401" t="e">
        <f>CG28</f>
        <v>#DIV/0!</v>
      </c>
      <c r="CI28" s="401">
        <f t="shared" si="3"/>
        <v>0.6</v>
      </c>
      <c r="CJ28" s="401" t="e">
        <f t="shared" si="4"/>
        <v>#DIV/0!</v>
      </c>
      <c r="CK28" s="386" t="s">
        <v>1763</v>
      </c>
    </row>
    <row r="29" spans="1:89" s="40" customFormat="1" ht="144" x14ac:dyDescent="0.25">
      <c r="B29" s="325" t="s">
        <v>1764</v>
      </c>
      <c r="C29" s="325" t="s">
        <v>1664</v>
      </c>
      <c r="D29" s="326" t="s">
        <v>91</v>
      </c>
      <c r="E29" s="327" t="s">
        <v>1765</v>
      </c>
      <c r="F29" s="328" t="s">
        <v>1766</v>
      </c>
      <c r="G29" s="326" t="s">
        <v>1767</v>
      </c>
      <c r="H29" s="326" t="s">
        <v>1768</v>
      </c>
      <c r="I29" s="326" t="s">
        <v>1769</v>
      </c>
      <c r="J29" s="329" t="s">
        <v>1616</v>
      </c>
      <c r="K29" s="330" t="s">
        <v>1770</v>
      </c>
      <c r="L29" s="330" t="s">
        <v>1771</v>
      </c>
      <c r="M29" s="330" t="s">
        <v>1772</v>
      </c>
      <c r="N29" s="325" t="s">
        <v>1552</v>
      </c>
      <c r="O29" s="325" t="s">
        <v>1773</v>
      </c>
      <c r="P29" s="329" t="s">
        <v>1580</v>
      </c>
      <c r="Q29" s="325" t="s">
        <v>30</v>
      </c>
      <c r="R29" s="331">
        <v>0.81</v>
      </c>
      <c r="S29" s="325" t="s">
        <v>1552</v>
      </c>
      <c r="T29" s="333">
        <v>0.9</v>
      </c>
      <c r="U29" s="361">
        <v>0.88</v>
      </c>
      <c r="V29" s="361">
        <v>0.9</v>
      </c>
      <c r="W29" s="361">
        <f>+U29/V29</f>
        <v>0.97777777777777775</v>
      </c>
      <c r="X29" s="405" t="s">
        <v>1774</v>
      </c>
      <c r="Y29" s="358" t="s">
        <v>1775</v>
      </c>
      <c r="Z29" s="361">
        <v>0.84</v>
      </c>
      <c r="AA29" s="361">
        <v>0.9</v>
      </c>
      <c r="AB29" s="361">
        <f>+Z29/AA29</f>
        <v>0.93333333333333324</v>
      </c>
      <c r="AC29" s="365" t="s">
        <v>1776</v>
      </c>
      <c r="AD29" s="358" t="s">
        <v>1775</v>
      </c>
      <c r="AE29" s="361">
        <v>0.87</v>
      </c>
      <c r="AF29" s="361">
        <v>0.9</v>
      </c>
      <c r="AG29" s="361">
        <f>+AE29/AF29</f>
        <v>0.96666666666666667</v>
      </c>
      <c r="AH29" s="365" t="s">
        <v>1777</v>
      </c>
      <c r="AI29" s="358" t="s">
        <v>1778</v>
      </c>
      <c r="AJ29" s="351"/>
      <c r="AK29" s="351"/>
      <c r="AL29" s="361"/>
      <c r="AM29" s="361"/>
      <c r="AN29" s="358"/>
      <c r="AO29" s="351"/>
      <c r="AP29" s="351"/>
      <c r="AQ29" s="361"/>
      <c r="AR29" s="389"/>
      <c r="AS29" s="358"/>
      <c r="AT29" s="361"/>
      <c r="AU29" s="361"/>
      <c r="AV29" s="361"/>
      <c r="AW29" s="361"/>
      <c r="AX29" s="358"/>
      <c r="AY29" s="351"/>
      <c r="AZ29" s="351"/>
      <c r="BA29" s="361"/>
      <c r="BB29" s="389"/>
      <c r="BC29" s="358"/>
      <c r="BD29" s="375"/>
      <c r="BE29" s="375"/>
      <c r="BF29" s="376"/>
      <c r="BG29" s="365"/>
      <c r="BH29" s="365"/>
      <c r="BI29" s="406"/>
      <c r="BJ29" s="361"/>
      <c r="BK29" s="361"/>
      <c r="BL29" s="365"/>
      <c r="BM29" s="358"/>
      <c r="BN29" s="375"/>
      <c r="BO29" s="375"/>
      <c r="BP29" s="376"/>
      <c r="BQ29" s="365"/>
      <c r="BR29" s="358"/>
      <c r="BS29" s="375"/>
      <c r="BT29" s="351"/>
      <c r="BU29" s="361"/>
      <c r="BV29" s="407"/>
      <c r="BW29" s="365"/>
      <c r="BX29" s="406"/>
      <c r="BY29" s="406"/>
      <c r="BZ29" s="361"/>
      <c r="CA29" s="365"/>
      <c r="CB29" s="358"/>
      <c r="CC29" s="365"/>
      <c r="CE29" s="369">
        <f>(T29+Z29+AE29)/3</f>
        <v>0.87</v>
      </c>
      <c r="CF29" s="369">
        <f>(V29+AA29+AF29)/3</f>
        <v>0.9</v>
      </c>
      <c r="CG29" s="369">
        <f>CE29/CF29</f>
        <v>0.96666666666666667</v>
      </c>
      <c r="CH29" s="369">
        <f>CE29</f>
        <v>0.87</v>
      </c>
      <c r="CI29" s="369">
        <f>T29</f>
        <v>0.9</v>
      </c>
      <c r="CJ29" s="369">
        <f>CH29/CI29</f>
        <v>0.96666666666666667</v>
      </c>
      <c r="CK29" s="344"/>
    </row>
    <row r="30" spans="1:89" s="408" customFormat="1" ht="264" customHeight="1" x14ac:dyDescent="0.25">
      <c r="B30" s="357" t="s">
        <v>1764</v>
      </c>
      <c r="C30" s="326" t="s">
        <v>106</v>
      </c>
      <c r="D30" s="326" t="s">
        <v>91</v>
      </c>
      <c r="E30" s="327" t="s">
        <v>1779</v>
      </c>
      <c r="F30" s="328" t="s">
        <v>1780</v>
      </c>
      <c r="G30" s="326" t="s">
        <v>1781</v>
      </c>
      <c r="H30" s="326" t="s">
        <v>1782</v>
      </c>
      <c r="I30" s="326" t="s">
        <v>1783</v>
      </c>
      <c r="J30" s="327" t="s">
        <v>1616</v>
      </c>
      <c r="K30" s="345" t="s">
        <v>1784</v>
      </c>
      <c r="L30" s="326" t="s">
        <v>1771</v>
      </c>
      <c r="M30" s="326" t="s">
        <v>1785</v>
      </c>
      <c r="N30" s="357" t="s">
        <v>1552</v>
      </c>
      <c r="O30" s="326" t="s">
        <v>1786</v>
      </c>
      <c r="P30" s="327" t="s">
        <v>1580</v>
      </c>
      <c r="Q30" s="357" t="s">
        <v>30</v>
      </c>
      <c r="R30" s="409">
        <v>0.91</v>
      </c>
      <c r="S30" s="327" t="s">
        <v>1552</v>
      </c>
      <c r="T30" s="409">
        <v>0.95</v>
      </c>
      <c r="U30" s="361">
        <v>0.93</v>
      </c>
      <c r="V30" s="361">
        <v>0.95</v>
      </c>
      <c r="W30" s="361">
        <f>+U30/V30</f>
        <v>0.97894736842105268</v>
      </c>
      <c r="X30" s="365" t="s">
        <v>1787</v>
      </c>
      <c r="Y30" s="358" t="s">
        <v>1775</v>
      </c>
      <c r="Z30" s="361">
        <v>0.93</v>
      </c>
      <c r="AA30" s="361">
        <v>0.95</v>
      </c>
      <c r="AB30" s="361">
        <f>+Z30/AA30</f>
        <v>0.97894736842105268</v>
      </c>
      <c r="AC30" s="365" t="s">
        <v>1788</v>
      </c>
      <c r="AD30" s="358" t="s">
        <v>1775</v>
      </c>
      <c r="AE30" s="361">
        <v>0.93</v>
      </c>
      <c r="AF30" s="361">
        <v>0.95</v>
      </c>
      <c r="AG30" s="361">
        <f>+AE30/AF30</f>
        <v>0.97894736842105268</v>
      </c>
      <c r="AH30" s="358" t="s">
        <v>1789</v>
      </c>
      <c r="AI30" s="358" t="s">
        <v>1790</v>
      </c>
      <c r="AJ30" s="361"/>
      <c r="AK30" s="361"/>
      <c r="AL30" s="361"/>
      <c r="AM30" s="365"/>
      <c r="AN30" s="365"/>
      <c r="AO30" s="406"/>
      <c r="AP30" s="361"/>
      <c r="AQ30" s="410"/>
      <c r="AR30" s="358"/>
      <c r="AS30" s="358"/>
      <c r="AT30" s="361"/>
      <c r="AU30" s="361"/>
      <c r="AV30" s="361"/>
      <c r="AW30" s="365"/>
      <c r="AX30" s="365"/>
      <c r="AY30" s="411"/>
      <c r="AZ30" s="361"/>
      <c r="BA30" s="361"/>
      <c r="BB30" s="358"/>
      <c r="BC30" s="365"/>
      <c r="BD30" s="361"/>
      <c r="BE30" s="361"/>
      <c r="BF30" s="361"/>
      <c r="BG30" s="365"/>
      <c r="BH30" s="398"/>
      <c r="BI30" s="406"/>
      <c r="BJ30" s="361"/>
      <c r="BK30" s="361"/>
      <c r="BL30" s="412"/>
      <c r="BM30" s="398"/>
      <c r="BN30" s="361"/>
      <c r="BO30" s="361"/>
      <c r="BP30" s="361"/>
      <c r="BQ30" s="358"/>
      <c r="BR30" s="365"/>
      <c r="BS30" s="406"/>
      <c r="BT30" s="361"/>
      <c r="BU30" s="361"/>
      <c r="BV30" s="365"/>
      <c r="BW30" s="365"/>
      <c r="BX30" s="361"/>
      <c r="BY30" s="361"/>
      <c r="BZ30" s="361"/>
      <c r="CA30" s="365"/>
      <c r="CB30" s="365"/>
      <c r="CC30" s="368"/>
      <c r="CE30" s="413">
        <f>(+U30+Z30+AE30+AJ30+AO30+AT30+AY30+BD30+BI30+BN30+BS30+BX30)/3</f>
        <v>0.93</v>
      </c>
      <c r="CF30" s="413">
        <f>(+V30+AA30+AF30+AK30+AP30+AU30+AZ30+BE30+BJ30+BO30+BT30+BY30)/3</f>
        <v>0.94999999999999984</v>
      </c>
      <c r="CG30" s="413">
        <f>+CE30/CF30</f>
        <v>0.97894736842105279</v>
      </c>
      <c r="CH30" s="413">
        <f>CE30</f>
        <v>0.93</v>
      </c>
      <c r="CI30" s="413">
        <f>+T30</f>
        <v>0.95</v>
      </c>
      <c r="CJ30" s="413">
        <f>+CH30/CI30</f>
        <v>0.97894736842105268</v>
      </c>
      <c r="CK30" s="380"/>
    </row>
    <row r="31" spans="1:89" s="40" customFormat="1" ht="141" customHeight="1" x14ac:dyDescent="0.25">
      <c r="B31" s="357" t="s">
        <v>137</v>
      </c>
      <c r="C31" s="414" t="s">
        <v>1542</v>
      </c>
      <c r="D31" s="326" t="s">
        <v>1791</v>
      </c>
      <c r="E31" s="327" t="s">
        <v>1792</v>
      </c>
      <c r="F31" s="328" t="s">
        <v>1793</v>
      </c>
      <c r="G31" s="326" t="s">
        <v>1794</v>
      </c>
      <c r="H31" s="326" t="s">
        <v>1795</v>
      </c>
      <c r="I31" s="326" t="s">
        <v>1796</v>
      </c>
      <c r="J31" s="415" t="s">
        <v>1564</v>
      </c>
      <c r="K31" s="330" t="s">
        <v>1797</v>
      </c>
      <c r="L31" s="416" t="s">
        <v>1798</v>
      </c>
      <c r="M31" s="416" t="s">
        <v>1799</v>
      </c>
      <c r="N31" s="417" t="s">
        <v>1552</v>
      </c>
      <c r="O31" s="330" t="s">
        <v>1800</v>
      </c>
      <c r="P31" s="418" t="s">
        <v>1554</v>
      </c>
      <c r="Q31" s="360" t="s">
        <v>30</v>
      </c>
      <c r="R31" s="331">
        <v>0.7</v>
      </c>
      <c r="S31" s="415" t="s">
        <v>1552</v>
      </c>
      <c r="T31" s="331">
        <v>0.71</v>
      </c>
      <c r="U31" s="351"/>
      <c r="V31" s="351"/>
      <c r="W31" s="361"/>
      <c r="X31" s="358" t="s">
        <v>1801</v>
      </c>
      <c r="Y31" s="358" t="s">
        <v>1802</v>
      </c>
      <c r="Z31" s="351"/>
      <c r="AA31" s="351"/>
      <c r="AB31" s="361"/>
      <c r="AC31" s="365" t="s">
        <v>1803</v>
      </c>
      <c r="AD31" s="365" t="s">
        <v>1802</v>
      </c>
      <c r="AE31" s="350"/>
      <c r="AF31" s="351"/>
      <c r="AG31" s="361"/>
      <c r="AH31" s="358" t="s">
        <v>1804</v>
      </c>
      <c r="AI31" s="358" t="s">
        <v>1805</v>
      </c>
      <c r="AJ31" s="351"/>
      <c r="AK31" s="351"/>
      <c r="AL31" s="361"/>
      <c r="AM31" s="361"/>
      <c r="AN31" s="365"/>
      <c r="AO31" s="350"/>
      <c r="AP31" s="351"/>
      <c r="AQ31" s="361"/>
      <c r="AR31" s="389"/>
      <c r="AS31" s="358"/>
      <c r="AT31" s="351"/>
      <c r="AU31" s="351"/>
      <c r="AV31" s="361"/>
      <c r="AW31" s="361"/>
      <c r="AX31" s="365"/>
      <c r="AY31" s="350"/>
      <c r="AZ31" s="351"/>
      <c r="BA31" s="361"/>
      <c r="BB31" s="389"/>
      <c r="BC31" s="358"/>
      <c r="BD31" s="351"/>
      <c r="BE31" s="351"/>
      <c r="BF31" s="361"/>
      <c r="BG31" s="361"/>
      <c r="BH31" s="365"/>
      <c r="BI31" s="350"/>
      <c r="BJ31" s="351"/>
      <c r="BK31" s="361"/>
      <c r="BL31" s="389"/>
      <c r="BM31" s="358"/>
      <c r="BN31" s="351"/>
      <c r="BO31" s="351"/>
      <c r="BP31" s="361"/>
      <c r="BQ31" s="361"/>
      <c r="BR31" s="365"/>
      <c r="BS31" s="350"/>
      <c r="BT31" s="351"/>
      <c r="BU31" s="361"/>
      <c r="BV31" s="361"/>
      <c r="BW31" s="365"/>
      <c r="BX31" s="351"/>
      <c r="BY31" s="351"/>
      <c r="BZ31" s="361"/>
      <c r="CA31" s="361"/>
      <c r="CB31" s="365"/>
      <c r="CC31" s="379"/>
      <c r="CE31" s="344"/>
      <c r="CF31" s="344"/>
      <c r="CG31" s="369"/>
      <c r="CH31" s="369"/>
      <c r="CI31" s="369"/>
      <c r="CJ31" s="369"/>
      <c r="CK31" s="386" t="s">
        <v>1806</v>
      </c>
    </row>
    <row r="32" spans="1:89" s="40" customFormat="1" ht="313.5" customHeight="1" x14ac:dyDescent="0.25">
      <c r="B32" s="357" t="s">
        <v>137</v>
      </c>
      <c r="C32" s="414" t="s">
        <v>1542</v>
      </c>
      <c r="D32" s="326" t="s">
        <v>65</v>
      </c>
      <c r="E32" s="327" t="s">
        <v>1807</v>
      </c>
      <c r="F32" s="328" t="s">
        <v>1793</v>
      </c>
      <c r="G32" s="326" t="s">
        <v>1808</v>
      </c>
      <c r="H32" s="326" t="s">
        <v>1809</v>
      </c>
      <c r="I32" s="326" t="s">
        <v>1810</v>
      </c>
      <c r="J32" s="418" t="s">
        <v>1616</v>
      </c>
      <c r="K32" s="345" t="s">
        <v>1811</v>
      </c>
      <c r="L32" s="345" t="s">
        <v>1812</v>
      </c>
      <c r="M32" s="345" t="s">
        <v>1813</v>
      </c>
      <c r="N32" s="346" t="s">
        <v>1552</v>
      </c>
      <c r="O32" s="345" t="s">
        <v>1814</v>
      </c>
      <c r="P32" s="418" t="s">
        <v>1554</v>
      </c>
      <c r="Q32" s="360" t="s">
        <v>30</v>
      </c>
      <c r="R32" s="331">
        <v>0.96</v>
      </c>
      <c r="S32" s="418" t="s">
        <v>1552</v>
      </c>
      <c r="T32" s="331">
        <v>0.96</v>
      </c>
      <c r="U32" s="351"/>
      <c r="V32" s="351"/>
      <c r="W32" s="361"/>
      <c r="X32" s="358" t="s">
        <v>1815</v>
      </c>
      <c r="Y32" s="358" t="s">
        <v>1802</v>
      </c>
      <c r="Z32" s="351"/>
      <c r="AA32" s="351"/>
      <c r="AB32" s="361"/>
      <c r="AC32" s="365" t="s">
        <v>1816</v>
      </c>
      <c r="AD32" s="365" t="s">
        <v>1802</v>
      </c>
      <c r="AE32" s="338">
        <v>407</v>
      </c>
      <c r="AF32" s="351">
        <v>416</v>
      </c>
      <c r="AG32" s="361">
        <f>+AE32/AF32</f>
        <v>0.97836538461538458</v>
      </c>
      <c r="AH32" s="358" t="s">
        <v>1817</v>
      </c>
      <c r="AI32" s="358" t="s">
        <v>1818</v>
      </c>
      <c r="AJ32" s="351"/>
      <c r="AK32" s="351"/>
      <c r="AL32" s="361"/>
      <c r="AM32" s="361"/>
      <c r="AN32" s="365"/>
      <c r="AO32" s="350"/>
      <c r="AP32" s="351"/>
      <c r="AQ32" s="361"/>
      <c r="AR32" s="389"/>
      <c r="AS32" s="358"/>
      <c r="AT32" s="351"/>
      <c r="AU32" s="351"/>
      <c r="AV32" s="361"/>
      <c r="AW32" s="361"/>
      <c r="AX32" s="365"/>
      <c r="AY32" s="350"/>
      <c r="AZ32" s="351"/>
      <c r="BA32" s="361"/>
      <c r="BB32" s="389"/>
      <c r="BC32" s="358"/>
      <c r="BD32" s="351"/>
      <c r="BE32" s="351"/>
      <c r="BF32" s="361"/>
      <c r="BG32" s="361"/>
      <c r="BH32" s="365"/>
      <c r="BI32" s="350"/>
      <c r="BJ32" s="351"/>
      <c r="BK32" s="361"/>
      <c r="BL32" s="389"/>
      <c r="BM32" s="358"/>
      <c r="BN32" s="351"/>
      <c r="BO32" s="351"/>
      <c r="BP32" s="361"/>
      <c r="BQ32" s="361"/>
      <c r="BR32" s="365"/>
      <c r="BS32" s="350"/>
      <c r="BT32" s="351"/>
      <c r="BU32" s="361"/>
      <c r="BV32" s="361"/>
      <c r="BW32" s="365"/>
      <c r="BX32" s="351"/>
      <c r="BY32" s="351"/>
      <c r="BZ32" s="361"/>
      <c r="CA32" s="361"/>
      <c r="CB32" s="365"/>
      <c r="CC32" s="379"/>
      <c r="CE32" s="344">
        <f>+U32+Z32+AE32+AJ32+AO32+AT32+AY32+BD32+BI32+BN32+BS32+BX32</f>
        <v>407</v>
      </c>
      <c r="CF32" s="344">
        <f>+V32+AA32+AF32+AK32+AP32+AU32+AZ32+BE32+BJ32+BO32+BT32+BY32</f>
        <v>416</v>
      </c>
      <c r="CG32" s="369">
        <f>+CE32/CF32</f>
        <v>0.97836538461538458</v>
      </c>
      <c r="CH32" s="369">
        <f t="shared" ref="CH32:CH43" si="6">+CG32</f>
        <v>0.97836538461538458</v>
      </c>
      <c r="CI32" s="369">
        <f t="shared" ref="CI32:CI43" si="7">+T32</f>
        <v>0.96</v>
      </c>
      <c r="CJ32" s="369">
        <f>+CH32/CI32</f>
        <v>1.019130608974359</v>
      </c>
      <c r="CK32" s="344"/>
    </row>
    <row r="33" spans="2:89" s="40" customFormat="1" ht="217.5" customHeight="1" x14ac:dyDescent="0.25">
      <c r="B33" s="325" t="s">
        <v>137</v>
      </c>
      <c r="C33" s="325" t="s">
        <v>1542</v>
      </c>
      <c r="D33" s="326" t="s">
        <v>65</v>
      </c>
      <c r="E33" s="327" t="s">
        <v>1819</v>
      </c>
      <c r="F33" s="328" t="s">
        <v>1793</v>
      </c>
      <c r="G33" s="326" t="s">
        <v>1820</v>
      </c>
      <c r="H33" s="326" t="s">
        <v>1821</v>
      </c>
      <c r="I33" s="326" t="s">
        <v>1822</v>
      </c>
      <c r="J33" s="415" t="s">
        <v>1616</v>
      </c>
      <c r="K33" s="330" t="s">
        <v>1823</v>
      </c>
      <c r="L33" s="416" t="s">
        <v>1824</v>
      </c>
      <c r="M33" s="416" t="s">
        <v>1825</v>
      </c>
      <c r="N33" s="417" t="s">
        <v>1552</v>
      </c>
      <c r="O33" s="416" t="s">
        <v>1826</v>
      </c>
      <c r="P33" s="415" t="s">
        <v>1554</v>
      </c>
      <c r="Q33" s="360" t="s">
        <v>60</v>
      </c>
      <c r="R33" s="331">
        <v>1</v>
      </c>
      <c r="S33" s="415" t="s">
        <v>1552</v>
      </c>
      <c r="T33" s="331">
        <v>1</v>
      </c>
      <c r="U33" s="351"/>
      <c r="V33" s="351"/>
      <c r="W33" s="361"/>
      <c r="X33" s="358" t="s">
        <v>1827</v>
      </c>
      <c r="Y33" s="358" t="s">
        <v>1802</v>
      </c>
      <c r="Z33" s="351"/>
      <c r="AA33" s="351"/>
      <c r="AB33" s="361"/>
      <c r="AC33" s="365" t="s">
        <v>1828</v>
      </c>
      <c r="AD33" s="365" t="s">
        <v>1802</v>
      </c>
      <c r="AE33" s="419">
        <v>1105</v>
      </c>
      <c r="AF33" s="363">
        <v>2175</v>
      </c>
      <c r="AG33" s="364">
        <f>+AE33/AF33</f>
        <v>0.50804597701149423</v>
      </c>
      <c r="AH33" s="420" t="s">
        <v>1829</v>
      </c>
      <c r="AI33" s="358" t="s">
        <v>1830</v>
      </c>
      <c r="AJ33" s="351"/>
      <c r="AK33" s="351"/>
      <c r="AL33" s="361"/>
      <c r="AM33" s="361"/>
      <c r="AN33" s="365"/>
      <c r="AO33" s="350"/>
      <c r="AP33" s="351"/>
      <c r="AQ33" s="361"/>
      <c r="AR33" s="389"/>
      <c r="AS33" s="358"/>
      <c r="AT33" s="351"/>
      <c r="AU33" s="351"/>
      <c r="AV33" s="361"/>
      <c r="AW33" s="361"/>
      <c r="AX33" s="365"/>
      <c r="AY33" s="350"/>
      <c r="AZ33" s="351"/>
      <c r="BA33" s="361"/>
      <c r="BB33" s="389"/>
      <c r="BC33" s="358"/>
      <c r="BD33" s="351"/>
      <c r="BE33" s="351"/>
      <c r="BF33" s="361"/>
      <c r="BG33" s="361"/>
      <c r="BH33" s="365"/>
      <c r="BI33" s="350"/>
      <c r="BJ33" s="351"/>
      <c r="BK33" s="361"/>
      <c r="BL33" s="389"/>
      <c r="BM33" s="358"/>
      <c r="BN33" s="351"/>
      <c r="BO33" s="351"/>
      <c r="BP33" s="361"/>
      <c r="BQ33" s="361"/>
      <c r="BR33" s="365"/>
      <c r="BS33" s="350"/>
      <c r="BT33" s="351"/>
      <c r="BU33" s="361"/>
      <c r="BV33" s="361"/>
      <c r="BW33" s="365"/>
      <c r="BX33" s="351"/>
      <c r="BY33" s="351"/>
      <c r="BZ33" s="361"/>
      <c r="CA33" s="361"/>
      <c r="CB33" s="365"/>
      <c r="CC33" s="379"/>
      <c r="CE33" s="344">
        <f>+U33+Z33+AE33+AJ33+AO33+AT33+AY33+BD33+BI33+BN33+BS33+BX33</f>
        <v>1105</v>
      </c>
      <c r="CF33" s="344">
        <f>+V33+AA33+AF33+AK33+AP33+AU33+AZ33+BE33+BJ33+BO33+BT33+BY33</f>
        <v>2175</v>
      </c>
      <c r="CG33" s="369">
        <f>+CE33/CF33</f>
        <v>0.50804597701149423</v>
      </c>
      <c r="CH33" s="369">
        <f t="shared" si="6"/>
        <v>0.50804597701149423</v>
      </c>
      <c r="CI33" s="369">
        <f t="shared" si="7"/>
        <v>1</v>
      </c>
      <c r="CJ33" s="369">
        <f>+CH33/CI33</f>
        <v>0.50804597701149423</v>
      </c>
      <c r="CK33" s="344"/>
    </row>
    <row r="34" spans="2:89" s="40" customFormat="1" ht="250.5" customHeight="1" x14ac:dyDescent="0.25">
      <c r="B34" s="357" t="s">
        <v>137</v>
      </c>
      <c r="C34" s="357" t="s">
        <v>1542</v>
      </c>
      <c r="D34" s="326" t="s">
        <v>65</v>
      </c>
      <c r="E34" s="327" t="s">
        <v>1831</v>
      </c>
      <c r="F34" s="328" t="s">
        <v>1793</v>
      </c>
      <c r="G34" s="326" t="s">
        <v>1832</v>
      </c>
      <c r="H34" s="326" t="s">
        <v>1833</v>
      </c>
      <c r="I34" s="326" t="s">
        <v>1834</v>
      </c>
      <c r="J34" s="418" t="s">
        <v>1616</v>
      </c>
      <c r="K34" s="330" t="s">
        <v>1835</v>
      </c>
      <c r="L34" s="345" t="s">
        <v>1836</v>
      </c>
      <c r="M34" s="330" t="s">
        <v>1837</v>
      </c>
      <c r="N34" s="346" t="s">
        <v>1552</v>
      </c>
      <c r="O34" s="345" t="s">
        <v>1838</v>
      </c>
      <c r="P34" s="418" t="s">
        <v>1580</v>
      </c>
      <c r="Q34" s="360" t="s">
        <v>30</v>
      </c>
      <c r="R34" s="421">
        <v>6.0000000000000001E-3</v>
      </c>
      <c r="S34" s="418" t="s">
        <v>1552</v>
      </c>
      <c r="T34" s="421">
        <v>0.02</v>
      </c>
      <c r="U34" s="351">
        <v>52</v>
      </c>
      <c r="V34" s="351">
        <v>10411</v>
      </c>
      <c r="W34" s="367">
        <f>+U34/V34</f>
        <v>4.9947171261166077E-3</v>
      </c>
      <c r="X34" s="358" t="s">
        <v>1839</v>
      </c>
      <c r="Y34" s="358" t="s">
        <v>1802</v>
      </c>
      <c r="Z34" s="351">
        <v>42</v>
      </c>
      <c r="AA34" s="351">
        <v>10263</v>
      </c>
      <c r="AB34" s="367">
        <f>+Z34/AA34</f>
        <v>4.0923706518561824E-3</v>
      </c>
      <c r="AC34" s="365" t="s">
        <v>1840</v>
      </c>
      <c r="AD34" s="365" t="s">
        <v>1802</v>
      </c>
      <c r="AE34" s="350">
        <v>46</v>
      </c>
      <c r="AF34" s="351">
        <v>10385</v>
      </c>
      <c r="AG34" s="422">
        <f>+AE34/AF34</f>
        <v>4.4294655753490614E-3</v>
      </c>
      <c r="AH34" s="420" t="s">
        <v>1841</v>
      </c>
      <c r="AI34" s="358" t="s">
        <v>1805</v>
      </c>
      <c r="AJ34" s="351"/>
      <c r="AK34" s="351"/>
      <c r="AL34" s="361"/>
      <c r="AM34" s="361"/>
      <c r="AN34" s="365"/>
      <c r="AO34" s="350"/>
      <c r="AP34" s="351"/>
      <c r="AQ34" s="361"/>
      <c r="AR34" s="389"/>
      <c r="AS34" s="358"/>
      <c r="AT34" s="351"/>
      <c r="AU34" s="351"/>
      <c r="AV34" s="361"/>
      <c r="AW34" s="361"/>
      <c r="AX34" s="365"/>
      <c r="AY34" s="350"/>
      <c r="AZ34" s="351"/>
      <c r="BA34" s="361"/>
      <c r="BB34" s="389"/>
      <c r="BC34" s="358"/>
      <c r="BD34" s="351"/>
      <c r="BE34" s="351"/>
      <c r="BF34" s="361"/>
      <c r="BG34" s="361"/>
      <c r="BH34" s="365"/>
      <c r="BI34" s="350"/>
      <c r="BJ34" s="351"/>
      <c r="BK34" s="361"/>
      <c r="BL34" s="389"/>
      <c r="BM34" s="358"/>
      <c r="BN34" s="351"/>
      <c r="BO34" s="351"/>
      <c r="BP34" s="361"/>
      <c r="BQ34" s="361"/>
      <c r="BR34" s="365"/>
      <c r="BS34" s="350"/>
      <c r="BT34" s="351"/>
      <c r="BU34" s="361"/>
      <c r="BV34" s="361"/>
      <c r="BW34" s="365"/>
      <c r="BX34" s="351"/>
      <c r="BY34" s="351"/>
      <c r="BZ34" s="361"/>
      <c r="CA34" s="361"/>
      <c r="CB34" s="365"/>
      <c r="CC34" s="379"/>
      <c r="CE34" s="344">
        <f>+(U34+Z34+AE34+AJ34+AO34+AT34+AY34+BD34+BI34+BN34+BS34+BX34)/12</f>
        <v>11.666666666666666</v>
      </c>
      <c r="CF34" s="344">
        <f>+(V34+AA34+AF34+AK34+AP34+AU34+AZ34+BE34+BJ34+BO34+BT34+BY34)/12</f>
        <v>2588.25</v>
      </c>
      <c r="CG34" s="423">
        <f>+CE34/CF34</f>
        <v>4.5075501464953791E-3</v>
      </c>
      <c r="CH34" s="423">
        <f t="shared" si="6"/>
        <v>4.5075501464953791E-3</v>
      </c>
      <c r="CI34" s="424">
        <f t="shared" si="7"/>
        <v>0.02</v>
      </c>
      <c r="CJ34" s="369">
        <f>(1+(1-CH34/CI34)*100%)</f>
        <v>1.7746224926752312</v>
      </c>
      <c r="CK34" s="344"/>
    </row>
    <row r="35" spans="2:89" s="40" customFormat="1" ht="192" x14ac:dyDescent="0.25">
      <c r="B35" s="325" t="s">
        <v>137</v>
      </c>
      <c r="C35" s="325" t="s">
        <v>1542</v>
      </c>
      <c r="D35" s="326" t="s">
        <v>1791</v>
      </c>
      <c r="E35" s="327" t="s">
        <v>1842</v>
      </c>
      <c r="F35" s="328" t="s">
        <v>1793</v>
      </c>
      <c r="G35" s="326" t="s">
        <v>1843</v>
      </c>
      <c r="H35" s="326" t="s">
        <v>1844</v>
      </c>
      <c r="I35" s="326" t="s">
        <v>1845</v>
      </c>
      <c r="J35" s="425" t="s">
        <v>1616</v>
      </c>
      <c r="K35" s="330" t="s">
        <v>1846</v>
      </c>
      <c r="L35" s="426" t="s">
        <v>1847</v>
      </c>
      <c r="M35" s="330" t="s">
        <v>1848</v>
      </c>
      <c r="N35" s="427" t="s">
        <v>1552</v>
      </c>
      <c r="O35" s="426" t="s">
        <v>1849</v>
      </c>
      <c r="P35" s="425" t="s">
        <v>1554</v>
      </c>
      <c r="Q35" s="360" t="s">
        <v>30</v>
      </c>
      <c r="R35" s="421">
        <v>3.5999999999999999E-3</v>
      </c>
      <c r="S35" s="418" t="s">
        <v>1552</v>
      </c>
      <c r="T35" s="421">
        <v>1.7999999999999999E-2</v>
      </c>
      <c r="U35" s="351"/>
      <c r="V35" s="351"/>
      <c r="W35" s="361"/>
      <c r="X35" s="358" t="s">
        <v>1850</v>
      </c>
      <c r="Y35" s="358" t="s">
        <v>1802</v>
      </c>
      <c r="Z35" s="351"/>
      <c r="AA35" s="351"/>
      <c r="AB35" s="361"/>
      <c r="AC35" s="365" t="s">
        <v>1851</v>
      </c>
      <c r="AD35" s="365" t="s">
        <v>1802</v>
      </c>
      <c r="AE35" s="350">
        <v>2207</v>
      </c>
      <c r="AF35" s="351">
        <v>641950</v>
      </c>
      <c r="AG35" s="367">
        <f>+AE35/AF35</f>
        <v>3.4379624581353688E-3</v>
      </c>
      <c r="AH35" s="358" t="s">
        <v>1852</v>
      </c>
      <c r="AI35" s="358" t="s">
        <v>1805</v>
      </c>
      <c r="AJ35" s="351"/>
      <c r="AK35" s="351"/>
      <c r="AL35" s="361"/>
      <c r="AM35" s="361"/>
      <c r="AN35" s="365"/>
      <c r="AO35" s="350"/>
      <c r="AP35" s="351"/>
      <c r="AQ35" s="361"/>
      <c r="AR35" s="389"/>
      <c r="AS35" s="358"/>
      <c r="AT35" s="351"/>
      <c r="AU35" s="351"/>
      <c r="AV35" s="361"/>
      <c r="AW35" s="361"/>
      <c r="AX35" s="365"/>
      <c r="AY35" s="350"/>
      <c r="AZ35" s="351"/>
      <c r="BA35" s="361"/>
      <c r="BB35" s="389"/>
      <c r="BC35" s="358"/>
      <c r="BD35" s="351"/>
      <c r="BE35" s="351"/>
      <c r="BF35" s="361"/>
      <c r="BG35" s="361"/>
      <c r="BH35" s="365"/>
      <c r="BI35" s="350"/>
      <c r="BJ35" s="351"/>
      <c r="BK35" s="361"/>
      <c r="BL35" s="389"/>
      <c r="BM35" s="358"/>
      <c r="BN35" s="351"/>
      <c r="BO35" s="351"/>
      <c r="BP35" s="361"/>
      <c r="BQ35" s="361"/>
      <c r="BR35" s="365"/>
      <c r="BS35" s="350"/>
      <c r="BT35" s="351"/>
      <c r="BU35" s="361"/>
      <c r="BV35" s="361"/>
      <c r="BW35" s="365"/>
      <c r="BX35" s="351"/>
      <c r="BY35" s="351"/>
      <c r="BZ35" s="361"/>
      <c r="CA35" s="361"/>
      <c r="CB35" s="365"/>
      <c r="CC35" s="379"/>
      <c r="CE35" s="344">
        <f>+(U35+Z35+AE35+AJ35+AO35+AT35+AY35+BD35+BI35+BN35+BS35+BX35)/4</f>
        <v>551.75</v>
      </c>
      <c r="CF35" s="344">
        <f>+(V35+AA35+AF35+AK35+AP35+AU35+AZ35+BE35+BJ35+BO35+BT35+BY35)/4</f>
        <v>160487.5</v>
      </c>
      <c r="CG35" s="423">
        <f>+CE35/CF35</f>
        <v>3.4379624581353688E-3</v>
      </c>
      <c r="CH35" s="423">
        <f t="shared" si="6"/>
        <v>3.4379624581353688E-3</v>
      </c>
      <c r="CI35" s="423">
        <f t="shared" si="7"/>
        <v>1.7999999999999999E-2</v>
      </c>
      <c r="CJ35" s="369">
        <f>(1+(1-CH35/CI35)*100%)</f>
        <v>1.8090020856591462</v>
      </c>
      <c r="CK35" s="344"/>
    </row>
    <row r="36" spans="2:89" ht="182.25" customHeight="1" x14ac:dyDescent="0.25">
      <c r="B36" s="325" t="s">
        <v>137</v>
      </c>
      <c r="C36" s="325" t="s">
        <v>1542</v>
      </c>
      <c r="D36" s="326" t="s">
        <v>1791</v>
      </c>
      <c r="E36" s="327" t="s">
        <v>1853</v>
      </c>
      <c r="F36" s="328" t="s">
        <v>1793</v>
      </c>
      <c r="G36" s="326" t="s">
        <v>1854</v>
      </c>
      <c r="H36" s="326" t="s">
        <v>1855</v>
      </c>
      <c r="I36" s="326" t="s">
        <v>1856</v>
      </c>
      <c r="J36" s="425" t="s">
        <v>1616</v>
      </c>
      <c r="K36" s="330" t="s">
        <v>1857</v>
      </c>
      <c r="L36" s="426" t="s">
        <v>1858</v>
      </c>
      <c r="M36" s="330" t="s">
        <v>1859</v>
      </c>
      <c r="N36" s="427" t="s">
        <v>1552</v>
      </c>
      <c r="O36" s="426" t="s">
        <v>1860</v>
      </c>
      <c r="P36" s="425" t="s">
        <v>1554</v>
      </c>
      <c r="Q36" s="360" t="s">
        <v>30</v>
      </c>
      <c r="R36" s="331">
        <v>0</v>
      </c>
      <c r="S36" s="418" t="s">
        <v>1664</v>
      </c>
      <c r="T36" s="421">
        <v>0.8</v>
      </c>
      <c r="U36" s="351"/>
      <c r="V36" s="351"/>
      <c r="W36" s="361"/>
      <c r="X36" s="389"/>
      <c r="Y36" s="358"/>
      <c r="Z36" s="351"/>
      <c r="AA36" s="351"/>
      <c r="AB36" s="361"/>
      <c r="AC36" s="361"/>
      <c r="AD36" s="365"/>
      <c r="AE36" s="350">
        <f>1186+62+1+330+30+168</f>
        <v>1777</v>
      </c>
      <c r="AF36" s="351">
        <v>2175</v>
      </c>
      <c r="AG36" s="361">
        <f>+AE36/AF36</f>
        <v>0.81701149425287356</v>
      </c>
      <c r="AH36" s="358" t="s">
        <v>1861</v>
      </c>
      <c r="AI36" s="358" t="s">
        <v>1862</v>
      </c>
      <c r="AJ36" s="351"/>
      <c r="AK36" s="351"/>
      <c r="AL36" s="361"/>
      <c r="AM36" s="361"/>
      <c r="AN36" s="365"/>
      <c r="AO36" s="350"/>
      <c r="AP36" s="351"/>
      <c r="AQ36" s="361"/>
      <c r="AR36" s="389"/>
      <c r="AS36" s="358"/>
      <c r="AT36" s="351"/>
      <c r="AU36" s="351"/>
      <c r="AV36" s="361"/>
      <c r="AW36" s="361"/>
      <c r="AX36" s="365"/>
      <c r="AY36" s="350"/>
      <c r="AZ36" s="351"/>
      <c r="BA36" s="361"/>
      <c r="BB36" s="389"/>
      <c r="BC36" s="358"/>
      <c r="BD36" s="351"/>
      <c r="BE36" s="351"/>
      <c r="BF36" s="361"/>
      <c r="BG36" s="361"/>
      <c r="BH36" s="365"/>
      <c r="BI36" s="350"/>
      <c r="BJ36" s="351"/>
      <c r="BK36" s="361"/>
      <c r="BL36" s="389"/>
      <c r="BM36" s="358"/>
      <c r="BN36" s="351"/>
      <c r="BO36" s="351"/>
      <c r="BP36" s="361"/>
      <c r="BQ36" s="361"/>
      <c r="BR36" s="365"/>
      <c r="BS36" s="350"/>
      <c r="BT36" s="351"/>
      <c r="BU36" s="361"/>
      <c r="BV36" s="361"/>
      <c r="BW36" s="365"/>
      <c r="BX36" s="351"/>
      <c r="BY36" s="351"/>
      <c r="BZ36" s="361"/>
      <c r="CA36" s="361"/>
      <c r="CB36" s="365"/>
      <c r="CC36" s="379"/>
      <c r="CE36" s="344">
        <f>+U36+Z36+AE36+AJ36+AO36+AT36+AY36+BD36+BI36+BN36+BS36+BX36</f>
        <v>1777</v>
      </c>
      <c r="CF36" s="344">
        <f>+V36+AA36+AF36+AK36+AP36+AU36+AZ36+BE36+BJ36+BO36+BT36+BY36</f>
        <v>2175</v>
      </c>
      <c r="CG36" s="369">
        <f>+CE36/CF36</f>
        <v>0.81701149425287356</v>
      </c>
      <c r="CH36" s="369">
        <f t="shared" si="6"/>
        <v>0.81701149425287356</v>
      </c>
      <c r="CI36" s="369">
        <f t="shared" si="7"/>
        <v>0.8</v>
      </c>
      <c r="CJ36" s="369">
        <f t="shared" ref="CJ36:CJ43" si="8">+CH36/CI36</f>
        <v>1.021264367816092</v>
      </c>
      <c r="CK36" s="344"/>
    </row>
    <row r="37" spans="2:89" s="40" customFormat="1" ht="192" x14ac:dyDescent="0.25">
      <c r="B37" s="325" t="s">
        <v>137</v>
      </c>
      <c r="C37" s="325" t="s">
        <v>138</v>
      </c>
      <c r="D37" s="326" t="s">
        <v>65</v>
      </c>
      <c r="E37" s="327" t="s">
        <v>1863</v>
      </c>
      <c r="F37" s="328" t="s">
        <v>1864</v>
      </c>
      <c r="G37" s="326" t="s">
        <v>1865</v>
      </c>
      <c r="H37" s="326" t="s">
        <v>1866</v>
      </c>
      <c r="I37" s="326" t="s">
        <v>1867</v>
      </c>
      <c r="J37" s="329" t="s">
        <v>1616</v>
      </c>
      <c r="K37" s="330" t="s">
        <v>1868</v>
      </c>
      <c r="L37" s="330" t="s">
        <v>1869</v>
      </c>
      <c r="M37" s="330" t="s">
        <v>1870</v>
      </c>
      <c r="N37" s="325" t="s">
        <v>1552</v>
      </c>
      <c r="O37" s="330" t="s">
        <v>1871</v>
      </c>
      <c r="P37" s="329" t="s">
        <v>1554</v>
      </c>
      <c r="Q37" s="335" t="s">
        <v>1604</v>
      </c>
      <c r="R37" s="331">
        <v>0.97</v>
      </c>
      <c r="S37" s="428" t="s">
        <v>1552</v>
      </c>
      <c r="T37" s="331">
        <v>0.98</v>
      </c>
      <c r="U37" s="351"/>
      <c r="V37" s="351"/>
      <c r="W37" s="361"/>
      <c r="X37" s="358" t="s">
        <v>1872</v>
      </c>
      <c r="Y37" s="429" t="s">
        <v>1873</v>
      </c>
      <c r="Z37" s="351"/>
      <c r="AA37" s="351"/>
      <c r="AB37" s="361"/>
      <c r="AC37" s="358" t="s">
        <v>1874</v>
      </c>
      <c r="AD37" s="365" t="s">
        <v>1875</v>
      </c>
      <c r="AE37" s="350">
        <v>0</v>
      </c>
      <c r="AF37" s="351">
        <v>0</v>
      </c>
      <c r="AG37" s="361">
        <v>0</v>
      </c>
      <c r="AH37" s="358"/>
      <c r="AI37" s="430" t="s">
        <v>1876</v>
      </c>
      <c r="AJ37" s="351"/>
      <c r="AK37" s="351"/>
      <c r="AL37" s="361"/>
      <c r="AM37" s="361"/>
      <c r="AN37" s="365"/>
      <c r="AO37" s="350"/>
      <c r="AP37" s="351"/>
      <c r="AQ37" s="361"/>
      <c r="AR37" s="389"/>
      <c r="AS37" s="358"/>
      <c r="AT37" s="351"/>
      <c r="AU37" s="351"/>
      <c r="AV37" s="361"/>
      <c r="AW37" s="361"/>
      <c r="AX37" s="365"/>
      <c r="AY37" s="350"/>
      <c r="AZ37" s="351"/>
      <c r="BA37" s="361"/>
      <c r="BB37" s="389"/>
      <c r="BC37" s="358"/>
      <c r="BD37" s="351"/>
      <c r="BE37" s="351"/>
      <c r="BF37" s="361"/>
      <c r="BG37" s="361"/>
      <c r="BH37" s="365"/>
      <c r="BI37" s="350"/>
      <c r="BJ37" s="351"/>
      <c r="BK37" s="361"/>
      <c r="BL37" s="389"/>
      <c r="BM37" s="358"/>
      <c r="BN37" s="351"/>
      <c r="BO37" s="351"/>
      <c r="BP37" s="361"/>
      <c r="BQ37" s="361"/>
      <c r="BR37" s="365"/>
      <c r="BS37" s="350"/>
      <c r="BT37" s="351"/>
      <c r="BU37" s="361"/>
      <c r="BV37" s="361"/>
      <c r="BW37" s="365"/>
      <c r="BX37" s="351"/>
      <c r="BY37" s="351"/>
      <c r="BZ37" s="361"/>
      <c r="CA37" s="361"/>
      <c r="CB37" s="365"/>
      <c r="CC37" s="379"/>
      <c r="CE37" s="344">
        <v>0</v>
      </c>
      <c r="CF37" s="344">
        <v>0</v>
      </c>
      <c r="CG37" s="369">
        <v>0</v>
      </c>
      <c r="CH37" s="369">
        <f t="shared" si="6"/>
        <v>0</v>
      </c>
      <c r="CI37" s="369">
        <f t="shared" si="7"/>
        <v>0.98</v>
      </c>
      <c r="CJ37" s="369">
        <f t="shared" si="8"/>
        <v>0</v>
      </c>
      <c r="CK37" s="344"/>
    </row>
    <row r="38" spans="2:89" s="40" customFormat="1" ht="210.75" customHeight="1" x14ac:dyDescent="0.25">
      <c r="B38" s="325" t="s">
        <v>137</v>
      </c>
      <c r="C38" s="325" t="s">
        <v>138</v>
      </c>
      <c r="D38" s="326" t="s">
        <v>65</v>
      </c>
      <c r="E38" s="327" t="s">
        <v>1877</v>
      </c>
      <c r="F38" s="328" t="s">
        <v>1864</v>
      </c>
      <c r="G38" s="326" t="s">
        <v>1878</v>
      </c>
      <c r="H38" s="326" t="s">
        <v>1879</v>
      </c>
      <c r="I38" s="326" t="s">
        <v>1880</v>
      </c>
      <c r="J38" s="329" t="s">
        <v>1616</v>
      </c>
      <c r="K38" s="330" t="s">
        <v>1881</v>
      </c>
      <c r="L38" s="330" t="s">
        <v>1882</v>
      </c>
      <c r="M38" s="330" t="s">
        <v>1883</v>
      </c>
      <c r="N38" s="325" t="s">
        <v>1552</v>
      </c>
      <c r="O38" s="330" t="s">
        <v>1884</v>
      </c>
      <c r="P38" s="329" t="s">
        <v>1580</v>
      </c>
      <c r="Q38" s="335" t="s">
        <v>1604</v>
      </c>
      <c r="R38" s="331">
        <v>0.94</v>
      </c>
      <c r="S38" s="428" t="s">
        <v>1552</v>
      </c>
      <c r="T38" s="331">
        <v>0.97</v>
      </c>
      <c r="U38" s="351">
        <v>6</v>
      </c>
      <c r="V38" s="351">
        <v>6</v>
      </c>
      <c r="W38" s="361">
        <f>+U38/V38</f>
        <v>1</v>
      </c>
      <c r="X38" s="358" t="s">
        <v>1885</v>
      </c>
      <c r="Y38" s="429" t="s">
        <v>1886</v>
      </c>
      <c r="Z38" s="351">
        <v>21</v>
      </c>
      <c r="AA38" s="351">
        <v>22</v>
      </c>
      <c r="AB38" s="361">
        <f>+Z38/AA38</f>
        <v>0.95454545454545459</v>
      </c>
      <c r="AC38" s="358" t="s">
        <v>1887</v>
      </c>
      <c r="AD38" s="431" t="s">
        <v>1888</v>
      </c>
      <c r="AE38" s="350">
        <v>23</v>
      </c>
      <c r="AF38" s="351">
        <v>23</v>
      </c>
      <c r="AG38" s="361">
        <f>+AE38/AF38</f>
        <v>1</v>
      </c>
      <c r="AH38" s="358" t="s">
        <v>1889</v>
      </c>
      <c r="AI38" s="365" t="s">
        <v>1890</v>
      </c>
      <c r="AJ38" s="351"/>
      <c r="AK38" s="351"/>
      <c r="AL38" s="361"/>
      <c r="AM38" s="361"/>
      <c r="AN38" s="365"/>
      <c r="AO38" s="350"/>
      <c r="AP38" s="351"/>
      <c r="AQ38" s="361"/>
      <c r="AR38" s="389"/>
      <c r="AS38" s="358"/>
      <c r="AT38" s="351"/>
      <c r="AU38" s="351"/>
      <c r="AV38" s="361"/>
      <c r="AW38" s="361"/>
      <c r="AX38" s="365"/>
      <c r="AY38" s="350"/>
      <c r="AZ38" s="351"/>
      <c r="BA38" s="361"/>
      <c r="BB38" s="389"/>
      <c r="BC38" s="358"/>
      <c r="BD38" s="351"/>
      <c r="BE38" s="351"/>
      <c r="BF38" s="361"/>
      <c r="BG38" s="361"/>
      <c r="BH38" s="365"/>
      <c r="BI38" s="350"/>
      <c r="BJ38" s="351"/>
      <c r="BK38" s="361"/>
      <c r="BL38" s="389"/>
      <c r="BM38" s="358"/>
      <c r="BN38" s="351"/>
      <c r="BO38" s="351"/>
      <c r="BP38" s="361"/>
      <c r="BQ38" s="361"/>
      <c r="BR38" s="365"/>
      <c r="BS38" s="350"/>
      <c r="BT38" s="351"/>
      <c r="BU38" s="361"/>
      <c r="BV38" s="361"/>
      <c r="BW38" s="365"/>
      <c r="BX38" s="351"/>
      <c r="BY38" s="351"/>
      <c r="BZ38" s="361"/>
      <c r="CA38" s="361"/>
      <c r="CB38" s="365"/>
      <c r="CC38" s="379"/>
      <c r="CE38" s="344">
        <f>+U38+Z38+AE38+AJ38+AO38+AT38+AY38+BD38+BI38+BN38+BS38+BX38</f>
        <v>50</v>
      </c>
      <c r="CF38" s="344">
        <f>+V38+AA38+AF38+AK38+AP38+AU38+AZ38+BE38+BJ38+BO38+BT38+BY38</f>
        <v>51</v>
      </c>
      <c r="CG38" s="369">
        <f t="shared" ref="CG38:CG43" si="9">+CE38/CF38</f>
        <v>0.98039215686274506</v>
      </c>
      <c r="CH38" s="369">
        <f t="shared" si="6"/>
        <v>0.98039215686274506</v>
      </c>
      <c r="CI38" s="369">
        <f t="shared" si="7"/>
        <v>0.97</v>
      </c>
      <c r="CJ38" s="369">
        <f t="shared" si="8"/>
        <v>1.0107135637760258</v>
      </c>
      <c r="CK38" s="344"/>
    </row>
    <row r="39" spans="2:89" s="40" customFormat="1" ht="299.25" customHeight="1" x14ac:dyDescent="0.25">
      <c r="B39" s="325" t="s">
        <v>147</v>
      </c>
      <c r="C39" s="325" t="s">
        <v>1542</v>
      </c>
      <c r="D39" s="326" t="s">
        <v>91</v>
      </c>
      <c r="E39" s="327" t="s">
        <v>1891</v>
      </c>
      <c r="F39" s="328" t="s">
        <v>1892</v>
      </c>
      <c r="G39" s="326" t="s">
        <v>1893</v>
      </c>
      <c r="H39" s="326" t="s">
        <v>1894</v>
      </c>
      <c r="I39" s="326" t="s">
        <v>1895</v>
      </c>
      <c r="J39" s="329" t="s">
        <v>1548</v>
      </c>
      <c r="K39" s="330" t="s">
        <v>1896</v>
      </c>
      <c r="L39" s="330" t="s">
        <v>1897</v>
      </c>
      <c r="M39" s="330" t="s">
        <v>1898</v>
      </c>
      <c r="N39" s="325" t="s">
        <v>1552</v>
      </c>
      <c r="O39" s="330" t="s">
        <v>1899</v>
      </c>
      <c r="P39" s="329" t="s">
        <v>1554</v>
      </c>
      <c r="Q39" s="374" t="s">
        <v>60</v>
      </c>
      <c r="R39" s="331">
        <v>1</v>
      </c>
      <c r="S39" s="325" t="s">
        <v>1552</v>
      </c>
      <c r="T39" s="331">
        <v>1</v>
      </c>
      <c r="U39" s="361"/>
      <c r="V39" s="361"/>
      <c r="W39" s="361"/>
      <c r="X39" s="358" t="s">
        <v>1900</v>
      </c>
      <c r="Y39" s="432" t="s">
        <v>1901</v>
      </c>
      <c r="Z39" s="361"/>
      <c r="AA39" s="361"/>
      <c r="AB39" s="361"/>
      <c r="AC39" s="365" t="s">
        <v>1902</v>
      </c>
      <c r="AD39" s="365" t="s">
        <v>1903</v>
      </c>
      <c r="AE39" s="361">
        <v>0.02</v>
      </c>
      <c r="AF39" s="361">
        <v>0.02</v>
      </c>
      <c r="AG39" s="361">
        <f>+AE39/AF39</f>
        <v>1</v>
      </c>
      <c r="AH39" s="358" t="s">
        <v>1904</v>
      </c>
      <c r="AI39" s="358" t="s">
        <v>1905</v>
      </c>
      <c r="AJ39" s="351"/>
      <c r="AK39" s="351"/>
      <c r="AL39" s="361"/>
      <c r="AM39" s="361"/>
      <c r="AN39" s="365"/>
      <c r="AO39" s="350"/>
      <c r="AP39" s="351"/>
      <c r="AQ39" s="361"/>
      <c r="AR39" s="389"/>
      <c r="AS39" s="358"/>
      <c r="AT39" s="351"/>
      <c r="AU39" s="351"/>
      <c r="AV39" s="361"/>
      <c r="AW39" s="361"/>
      <c r="AX39" s="365"/>
      <c r="AY39" s="350"/>
      <c r="AZ39" s="351"/>
      <c r="BA39" s="361"/>
      <c r="BB39" s="389"/>
      <c r="BC39" s="358"/>
      <c r="BD39" s="351"/>
      <c r="BE39" s="351"/>
      <c r="BF39" s="361"/>
      <c r="BG39" s="361"/>
      <c r="BH39" s="365"/>
      <c r="BI39" s="350"/>
      <c r="BJ39" s="351"/>
      <c r="BK39" s="361"/>
      <c r="BL39" s="389"/>
      <c r="BM39" s="358"/>
      <c r="BN39" s="351"/>
      <c r="BO39" s="351"/>
      <c r="BP39" s="361"/>
      <c r="BQ39" s="361"/>
      <c r="BR39" s="365"/>
      <c r="BS39" s="350"/>
      <c r="BT39" s="351"/>
      <c r="BU39" s="361"/>
      <c r="BV39" s="361"/>
      <c r="BW39" s="365"/>
      <c r="BX39" s="351"/>
      <c r="BY39" s="351"/>
      <c r="BZ39" s="361"/>
      <c r="CA39" s="361"/>
      <c r="CB39" s="365"/>
      <c r="CC39" s="379"/>
      <c r="CE39" s="369">
        <f>+U39+Z39+AE39+AJ39+AO39+AT39+AY39+BD39+BI39+BN39+BS39+BX39</f>
        <v>0.02</v>
      </c>
      <c r="CF39" s="369">
        <f>+V39+AA39+AF39+AK39+AP39+AU39+AZ39+BE39+BJ39+BO39+BT39+BY39</f>
        <v>0.02</v>
      </c>
      <c r="CG39" s="369">
        <f t="shared" si="9"/>
        <v>1</v>
      </c>
      <c r="CH39" s="369">
        <f t="shared" si="6"/>
        <v>1</v>
      </c>
      <c r="CI39" s="369">
        <f t="shared" si="7"/>
        <v>1</v>
      </c>
      <c r="CJ39" s="369">
        <f t="shared" si="8"/>
        <v>1</v>
      </c>
      <c r="CK39" s="344"/>
    </row>
    <row r="40" spans="2:89" s="40" customFormat="1" ht="168" x14ac:dyDescent="0.25">
      <c r="B40" s="325" t="s">
        <v>1906</v>
      </c>
      <c r="C40" s="325" t="s">
        <v>1542</v>
      </c>
      <c r="D40" s="326" t="s">
        <v>91</v>
      </c>
      <c r="E40" s="327" t="s">
        <v>1907</v>
      </c>
      <c r="F40" s="328" t="s">
        <v>1908</v>
      </c>
      <c r="G40" s="326" t="s">
        <v>1909</v>
      </c>
      <c r="H40" s="326" t="s">
        <v>1910</v>
      </c>
      <c r="I40" s="326" t="s">
        <v>1911</v>
      </c>
      <c r="J40" s="329" t="s">
        <v>1616</v>
      </c>
      <c r="K40" s="326" t="s">
        <v>1912</v>
      </c>
      <c r="L40" s="326" t="s">
        <v>1913</v>
      </c>
      <c r="M40" s="326" t="s">
        <v>1914</v>
      </c>
      <c r="N40" s="326" t="s">
        <v>1552</v>
      </c>
      <c r="O40" s="326" t="s">
        <v>1913</v>
      </c>
      <c r="P40" s="329" t="s">
        <v>1621</v>
      </c>
      <c r="Q40" s="360" t="s">
        <v>60</v>
      </c>
      <c r="R40" s="335">
        <v>0.26</v>
      </c>
      <c r="S40" s="433" t="s">
        <v>1552</v>
      </c>
      <c r="T40" s="335">
        <v>1</v>
      </c>
      <c r="U40" s="351"/>
      <c r="V40" s="351"/>
      <c r="W40" s="361"/>
      <c r="X40" s="434" t="s">
        <v>1915</v>
      </c>
      <c r="Y40" s="358" t="s">
        <v>1916</v>
      </c>
      <c r="Z40" s="351"/>
      <c r="AA40" s="351"/>
      <c r="AB40" s="361"/>
      <c r="AC40" s="430" t="s">
        <v>1917</v>
      </c>
      <c r="AD40" s="358" t="s">
        <v>1918</v>
      </c>
      <c r="AE40" s="351"/>
      <c r="AF40" s="351"/>
      <c r="AG40" s="361"/>
      <c r="AH40" s="337" t="s">
        <v>1919</v>
      </c>
      <c r="AI40" s="358" t="s">
        <v>1920</v>
      </c>
      <c r="AJ40" s="351"/>
      <c r="AK40" s="351"/>
      <c r="AL40" s="361"/>
      <c r="AM40" s="430"/>
      <c r="AN40" s="435"/>
      <c r="AO40" s="351"/>
      <c r="AP40" s="351"/>
      <c r="AQ40" s="361"/>
      <c r="AR40" s="436"/>
      <c r="AS40" s="337"/>
      <c r="AT40" s="437"/>
      <c r="AU40" s="437"/>
      <c r="AV40" s="361"/>
      <c r="AW40" s="336"/>
      <c r="AX40" s="336"/>
      <c r="AY40" s="350"/>
      <c r="AZ40" s="351"/>
      <c r="BA40" s="361"/>
      <c r="BB40" s="436"/>
      <c r="BC40" s="436"/>
      <c r="BD40" s="351"/>
      <c r="BE40" s="351"/>
      <c r="BF40" s="361"/>
      <c r="BG40" s="359"/>
      <c r="BH40" s="336"/>
      <c r="BI40" s="350"/>
      <c r="BJ40" s="351"/>
      <c r="BK40" s="361"/>
      <c r="BL40" s="438"/>
      <c r="BM40" s="336"/>
      <c r="BN40" s="351"/>
      <c r="BO40" s="351"/>
      <c r="BP40" s="361"/>
      <c r="BQ40" s="336"/>
      <c r="BR40" s="336"/>
      <c r="BS40" s="350"/>
      <c r="BT40" s="351"/>
      <c r="BU40" s="361"/>
      <c r="BV40" s="439"/>
      <c r="BW40" s="336"/>
      <c r="BX40" s="351"/>
      <c r="BY40" s="351"/>
      <c r="BZ40" s="361"/>
      <c r="CA40" s="365"/>
      <c r="CB40" s="365"/>
      <c r="CC40" s="368"/>
      <c r="CE40" s="400">
        <f>BX40</f>
        <v>0</v>
      </c>
      <c r="CF40" s="400">
        <f>BY40</f>
        <v>0</v>
      </c>
      <c r="CG40" s="401" t="e">
        <f t="shared" si="9"/>
        <v>#DIV/0!</v>
      </c>
      <c r="CH40" s="401" t="e">
        <f t="shared" si="6"/>
        <v>#DIV/0!</v>
      </c>
      <c r="CI40" s="401">
        <f t="shared" si="7"/>
        <v>1</v>
      </c>
      <c r="CJ40" s="401" t="e">
        <f t="shared" si="8"/>
        <v>#DIV/0!</v>
      </c>
      <c r="CK40" s="386" t="s">
        <v>1627</v>
      </c>
    </row>
    <row r="41" spans="2:89" s="341" customFormat="1" ht="120" x14ac:dyDescent="0.25">
      <c r="B41" s="325" t="s">
        <v>1906</v>
      </c>
      <c r="C41" s="325" t="s">
        <v>1542</v>
      </c>
      <c r="D41" s="326" t="s">
        <v>91</v>
      </c>
      <c r="E41" s="327" t="s">
        <v>1921</v>
      </c>
      <c r="F41" s="328" t="s">
        <v>1908</v>
      </c>
      <c r="G41" s="326" t="s">
        <v>1922</v>
      </c>
      <c r="H41" s="326" t="s">
        <v>1923</v>
      </c>
      <c r="I41" s="326" t="s">
        <v>1924</v>
      </c>
      <c r="J41" s="329" t="s">
        <v>1548</v>
      </c>
      <c r="K41" s="330" t="s">
        <v>1925</v>
      </c>
      <c r="L41" s="330" t="s">
        <v>1926</v>
      </c>
      <c r="M41" s="330" t="s">
        <v>1927</v>
      </c>
      <c r="N41" s="440" t="s">
        <v>1552</v>
      </c>
      <c r="O41" s="330" t="s">
        <v>1928</v>
      </c>
      <c r="P41" s="329" t="s">
        <v>1621</v>
      </c>
      <c r="Q41" s="360" t="s">
        <v>60</v>
      </c>
      <c r="R41" s="331" t="s">
        <v>1664</v>
      </c>
      <c r="S41" s="440" t="s">
        <v>1664</v>
      </c>
      <c r="T41" s="331">
        <v>0.05</v>
      </c>
      <c r="U41" s="334"/>
      <c r="V41" s="334"/>
      <c r="W41" s="335"/>
      <c r="X41" s="339"/>
      <c r="Y41" s="337"/>
      <c r="Z41" s="334"/>
      <c r="AA41" s="334"/>
      <c r="AB41" s="335"/>
      <c r="AC41" s="336" t="s">
        <v>1929</v>
      </c>
      <c r="AD41" s="337" t="s">
        <v>1916</v>
      </c>
      <c r="AE41" s="334"/>
      <c r="AF41" s="334"/>
      <c r="AG41" s="335"/>
      <c r="AH41" s="337" t="s">
        <v>1930</v>
      </c>
      <c r="AI41" s="337" t="s">
        <v>1931</v>
      </c>
      <c r="AJ41" s="334"/>
      <c r="AK41" s="334"/>
      <c r="AL41" s="335"/>
      <c r="AM41" s="335"/>
      <c r="AN41" s="336"/>
      <c r="AO41" s="338"/>
      <c r="AP41" s="334"/>
      <c r="AQ41" s="335"/>
      <c r="AR41" s="339"/>
      <c r="AS41" s="337"/>
      <c r="AT41" s="334"/>
      <c r="AU41" s="334"/>
      <c r="AV41" s="335"/>
      <c r="AW41" s="335"/>
      <c r="AX41" s="336"/>
      <c r="AY41" s="338"/>
      <c r="AZ41" s="334"/>
      <c r="BA41" s="335"/>
      <c r="BB41" s="339"/>
      <c r="BC41" s="337"/>
      <c r="BD41" s="334"/>
      <c r="BE41" s="334"/>
      <c r="BF41" s="335"/>
      <c r="BG41" s="335"/>
      <c r="BH41" s="336"/>
      <c r="BI41" s="338"/>
      <c r="BJ41" s="334"/>
      <c r="BK41" s="335"/>
      <c r="BL41" s="339"/>
      <c r="BM41" s="337"/>
      <c r="BN41" s="334"/>
      <c r="BO41" s="334"/>
      <c r="BP41" s="335"/>
      <c r="BQ41" s="335"/>
      <c r="BR41" s="336"/>
      <c r="BS41" s="338"/>
      <c r="BT41" s="334"/>
      <c r="BU41" s="335"/>
      <c r="BV41" s="335"/>
      <c r="BW41" s="336"/>
      <c r="BX41" s="334"/>
      <c r="BY41" s="334"/>
      <c r="BZ41" s="335"/>
      <c r="CA41" s="335"/>
      <c r="CB41" s="336"/>
      <c r="CC41" s="340"/>
      <c r="CE41" s="400">
        <f t="shared" ref="CE41:CF43" si="10">+U41+Z41+AE41+AJ41+AO41+AT41+AY41+BD41+BI41+BN41+BS41+BX41</f>
        <v>0</v>
      </c>
      <c r="CF41" s="400">
        <f t="shared" si="10"/>
        <v>0</v>
      </c>
      <c r="CG41" s="401" t="e">
        <f t="shared" si="9"/>
        <v>#DIV/0!</v>
      </c>
      <c r="CH41" s="401" t="e">
        <f t="shared" si="6"/>
        <v>#DIV/0!</v>
      </c>
      <c r="CI41" s="401">
        <f t="shared" si="7"/>
        <v>0.05</v>
      </c>
      <c r="CJ41" s="401" t="e">
        <f t="shared" si="8"/>
        <v>#DIV/0!</v>
      </c>
      <c r="CK41" s="386" t="s">
        <v>1627</v>
      </c>
    </row>
    <row r="42" spans="2:89" s="40" customFormat="1" ht="288.75" customHeight="1" x14ac:dyDescent="0.25">
      <c r="B42" s="325" t="s">
        <v>177</v>
      </c>
      <c r="C42" s="325" t="s">
        <v>138</v>
      </c>
      <c r="D42" s="326" t="s">
        <v>91</v>
      </c>
      <c r="E42" s="327" t="s">
        <v>1932</v>
      </c>
      <c r="F42" s="328" t="s">
        <v>1933</v>
      </c>
      <c r="G42" s="326" t="s">
        <v>1934</v>
      </c>
      <c r="H42" s="326" t="s">
        <v>1935</v>
      </c>
      <c r="I42" s="326" t="s">
        <v>1936</v>
      </c>
      <c r="J42" s="329" t="s">
        <v>1616</v>
      </c>
      <c r="K42" s="330" t="s">
        <v>1937</v>
      </c>
      <c r="L42" s="330" t="s">
        <v>1938</v>
      </c>
      <c r="M42" s="326" t="s">
        <v>1939</v>
      </c>
      <c r="N42" s="330" t="s">
        <v>1605</v>
      </c>
      <c r="O42" s="330" t="s">
        <v>1940</v>
      </c>
      <c r="P42" s="329" t="s">
        <v>1580</v>
      </c>
      <c r="Q42" s="360" t="s">
        <v>30</v>
      </c>
      <c r="R42" s="331">
        <v>0.90728566590186488</v>
      </c>
      <c r="S42" s="325" t="s">
        <v>1552</v>
      </c>
      <c r="T42" s="331">
        <v>1</v>
      </c>
      <c r="U42" s="351">
        <v>14483225643</v>
      </c>
      <c r="V42" s="351">
        <v>18585853137</v>
      </c>
      <c r="W42" s="361">
        <f>+U42/V42</f>
        <v>0.77926073859732337</v>
      </c>
      <c r="X42" s="352" t="s">
        <v>1941</v>
      </c>
      <c r="Y42" s="352" t="s">
        <v>1582</v>
      </c>
      <c r="Z42" s="351">
        <v>37780056026</v>
      </c>
      <c r="AA42" s="351">
        <v>44896472072</v>
      </c>
      <c r="AB42" s="361">
        <f>+Z42/AA42</f>
        <v>0.841492756166064</v>
      </c>
      <c r="AC42" s="352" t="s">
        <v>1942</v>
      </c>
      <c r="AD42" s="353" t="s">
        <v>1582</v>
      </c>
      <c r="AE42" s="350">
        <v>51925881011</v>
      </c>
      <c r="AF42" s="351">
        <v>61514086090</v>
      </c>
      <c r="AG42" s="361">
        <f>+AE42/AF42</f>
        <v>0.84412992716868629</v>
      </c>
      <c r="AH42" s="352" t="s">
        <v>1943</v>
      </c>
      <c r="AI42" s="353" t="s">
        <v>1559</v>
      </c>
      <c r="AJ42" s="351"/>
      <c r="AK42" s="351"/>
      <c r="AL42" s="361"/>
      <c r="AM42" s="361"/>
      <c r="AN42" s="365"/>
      <c r="AO42" s="350"/>
      <c r="AP42" s="351"/>
      <c r="AQ42" s="361"/>
      <c r="AR42" s="389"/>
      <c r="AS42" s="358"/>
      <c r="AT42" s="351"/>
      <c r="AU42" s="351"/>
      <c r="AV42" s="361"/>
      <c r="AW42" s="361"/>
      <c r="AX42" s="365"/>
      <c r="AY42" s="350"/>
      <c r="AZ42" s="351"/>
      <c r="BA42" s="361"/>
      <c r="BB42" s="389"/>
      <c r="BC42" s="358"/>
      <c r="BD42" s="351"/>
      <c r="BE42" s="351"/>
      <c r="BF42" s="361"/>
      <c r="BG42" s="361"/>
      <c r="BH42" s="365"/>
      <c r="BI42" s="350"/>
      <c r="BJ42" s="351"/>
      <c r="BK42" s="361"/>
      <c r="BL42" s="389"/>
      <c r="BM42" s="358"/>
      <c r="BN42" s="351"/>
      <c r="BO42" s="351"/>
      <c r="BP42" s="361"/>
      <c r="BQ42" s="361"/>
      <c r="BR42" s="365"/>
      <c r="BS42" s="350"/>
      <c r="BT42" s="351"/>
      <c r="BU42" s="361"/>
      <c r="BV42" s="361"/>
      <c r="BW42" s="365"/>
      <c r="BX42" s="351"/>
      <c r="BY42" s="351"/>
      <c r="BZ42" s="361"/>
      <c r="CA42" s="361"/>
      <c r="CB42" s="365"/>
      <c r="CC42" s="379"/>
      <c r="CE42" s="441">
        <f t="shared" si="10"/>
        <v>104189162680</v>
      </c>
      <c r="CF42" s="441">
        <f t="shared" si="10"/>
        <v>124996411299</v>
      </c>
      <c r="CG42" s="369">
        <f t="shared" si="9"/>
        <v>0.83353723196718321</v>
      </c>
      <c r="CH42" s="369">
        <f t="shared" si="6"/>
        <v>0.83353723196718321</v>
      </c>
      <c r="CI42" s="369">
        <f t="shared" si="7"/>
        <v>1</v>
      </c>
      <c r="CJ42" s="369">
        <f t="shared" si="8"/>
        <v>0.83353723196718321</v>
      </c>
      <c r="CK42" s="344"/>
    </row>
    <row r="43" spans="2:89" s="40" customFormat="1" ht="277.5" customHeight="1" x14ac:dyDescent="0.25">
      <c r="B43" s="325" t="s">
        <v>177</v>
      </c>
      <c r="C43" s="325" t="s">
        <v>138</v>
      </c>
      <c r="D43" s="326" t="s">
        <v>91</v>
      </c>
      <c r="E43" s="327" t="s">
        <v>1944</v>
      </c>
      <c r="F43" s="328" t="s">
        <v>1933</v>
      </c>
      <c r="G43" s="326" t="s">
        <v>1945</v>
      </c>
      <c r="H43" s="326" t="s">
        <v>1946</v>
      </c>
      <c r="I43" s="326" t="s">
        <v>1947</v>
      </c>
      <c r="J43" s="329" t="s">
        <v>1616</v>
      </c>
      <c r="K43" s="330" t="s">
        <v>1948</v>
      </c>
      <c r="L43" s="330" t="s">
        <v>1949</v>
      </c>
      <c r="M43" s="330" t="s">
        <v>1950</v>
      </c>
      <c r="N43" s="330" t="s">
        <v>1605</v>
      </c>
      <c r="O43" s="330" t="s">
        <v>1951</v>
      </c>
      <c r="P43" s="329" t="s">
        <v>1580</v>
      </c>
      <c r="Q43" s="360" t="s">
        <v>30</v>
      </c>
      <c r="R43" s="331">
        <v>0.8</v>
      </c>
      <c r="S43" s="325" t="s">
        <v>1552</v>
      </c>
      <c r="T43" s="331">
        <v>1</v>
      </c>
      <c r="U43" s="351">
        <v>13</v>
      </c>
      <c r="V43" s="351">
        <v>13</v>
      </c>
      <c r="W43" s="361">
        <f>+U43/V43</f>
        <v>1</v>
      </c>
      <c r="X43" s="352" t="s">
        <v>1952</v>
      </c>
      <c r="Y43" s="352" t="s">
        <v>1582</v>
      </c>
      <c r="Z43" s="351">
        <v>10</v>
      </c>
      <c r="AA43" s="351">
        <v>12</v>
      </c>
      <c r="AB43" s="361">
        <f>+Z43/AA43</f>
        <v>0.83333333333333337</v>
      </c>
      <c r="AC43" s="352" t="s">
        <v>1953</v>
      </c>
      <c r="AD43" s="353" t="s">
        <v>1582</v>
      </c>
      <c r="AE43" s="350">
        <v>12</v>
      </c>
      <c r="AF43" s="351">
        <v>13</v>
      </c>
      <c r="AG43" s="361">
        <f>+AE43/AF43</f>
        <v>0.92307692307692313</v>
      </c>
      <c r="AH43" s="352" t="s">
        <v>1954</v>
      </c>
      <c r="AI43" s="353" t="s">
        <v>1559</v>
      </c>
      <c r="AJ43" s="351"/>
      <c r="AK43" s="351"/>
      <c r="AL43" s="361"/>
      <c r="AM43" s="361"/>
      <c r="AN43" s="365"/>
      <c r="AO43" s="350"/>
      <c r="AP43" s="351"/>
      <c r="AQ43" s="361"/>
      <c r="AR43" s="389"/>
      <c r="AS43" s="358"/>
      <c r="AT43" s="351"/>
      <c r="AU43" s="351"/>
      <c r="AV43" s="361"/>
      <c r="AW43" s="361"/>
      <c r="AX43" s="365"/>
      <c r="AY43" s="350"/>
      <c r="AZ43" s="351"/>
      <c r="BA43" s="361"/>
      <c r="BB43" s="389"/>
      <c r="BC43" s="358"/>
      <c r="BD43" s="351"/>
      <c r="BE43" s="351"/>
      <c r="BF43" s="361"/>
      <c r="BG43" s="361"/>
      <c r="BH43" s="365"/>
      <c r="BI43" s="350"/>
      <c r="BJ43" s="351"/>
      <c r="BK43" s="361"/>
      <c r="BL43" s="389"/>
      <c r="BM43" s="358"/>
      <c r="BN43" s="351"/>
      <c r="BO43" s="351"/>
      <c r="BP43" s="361"/>
      <c r="BQ43" s="361"/>
      <c r="BR43" s="365"/>
      <c r="BS43" s="350"/>
      <c r="BT43" s="351"/>
      <c r="BU43" s="361"/>
      <c r="BV43" s="361"/>
      <c r="BW43" s="365"/>
      <c r="BX43" s="351"/>
      <c r="BY43" s="351"/>
      <c r="BZ43" s="361"/>
      <c r="CA43" s="361"/>
      <c r="CB43" s="365"/>
      <c r="CC43" s="379"/>
      <c r="CE43" s="344">
        <f t="shared" si="10"/>
        <v>35</v>
      </c>
      <c r="CF43" s="344">
        <f t="shared" si="10"/>
        <v>38</v>
      </c>
      <c r="CG43" s="369">
        <f t="shared" si="9"/>
        <v>0.92105263157894735</v>
      </c>
      <c r="CH43" s="369">
        <f t="shared" si="6"/>
        <v>0.92105263157894735</v>
      </c>
      <c r="CI43" s="369">
        <f t="shared" si="7"/>
        <v>1</v>
      </c>
      <c r="CJ43" s="369">
        <f t="shared" si="8"/>
        <v>0.92105263157894735</v>
      </c>
      <c r="CK43" s="344"/>
    </row>
    <row r="44" spans="2:89" s="40" customFormat="1" ht="145.5" customHeight="1" x14ac:dyDescent="0.25">
      <c r="B44" s="325" t="s">
        <v>187</v>
      </c>
      <c r="C44" s="325" t="s">
        <v>1664</v>
      </c>
      <c r="D44" s="326" t="s">
        <v>65</v>
      </c>
      <c r="E44" s="327" t="s">
        <v>1955</v>
      </c>
      <c r="F44" s="328" t="s">
        <v>1793</v>
      </c>
      <c r="G44" s="326" t="s">
        <v>1956</v>
      </c>
      <c r="H44" s="326" t="s">
        <v>1957</v>
      </c>
      <c r="I44" s="326" t="s">
        <v>1958</v>
      </c>
      <c r="J44" s="427" t="s">
        <v>1616</v>
      </c>
      <c r="K44" s="427" t="s">
        <v>1959</v>
      </c>
      <c r="L44" s="427" t="s">
        <v>1960</v>
      </c>
      <c r="M44" s="416" t="s">
        <v>1961</v>
      </c>
      <c r="N44" s="427" t="s">
        <v>1962</v>
      </c>
      <c r="O44" s="427" t="s">
        <v>1963</v>
      </c>
      <c r="P44" s="427" t="s">
        <v>1621</v>
      </c>
      <c r="Q44" s="360" t="s">
        <v>30</v>
      </c>
      <c r="R44" s="442">
        <v>0.95</v>
      </c>
      <c r="S44" s="325" t="s">
        <v>1552</v>
      </c>
      <c r="T44" s="335">
        <v>1</v>
      </c>
      <c r="U44" s="375"/>
      <c r="V44" s="375"/>
      <c r="W44" s="376"/>
      <c r="X44" s="358" t="s">
        <v>1964</v>
      </c>
      <c r="Y44" s="358" t="s">
        <v>1965</v>
      </c>
      <c r="Z44" s="375"/>
      <c r="AA44" s="375"/>
      <c r="AB44" s="376"/>
      <c r="AC44" s="358" t="s">
        <v>1966</v>
      </c>
      <c r="AD44" s="365" t="s">
        <v>1965</v>
      </c>
      <c r="AE44" s="443"/>
      <c r="AF44" s="375"/>
      <c r="AG44" s="376"/>
      <c r="AH44" s="444" t="s">
        <v>1967</v>
      </c>
      <c r="AI44" s="365" t="s">
        <v>1968</v>
      </c>
      <c r="AJ44" s="375"/>
      <c r="AK44" s="375"/>
      <c r="AL44" s="376"/>
      <c r="AM44" s="358"/>
      <c r="AN44" s="365"/>
      <c r="AO44" s="443"/>
      <c r="AP44" s="375"/>
      <c r="AQ44" s="376"/>
      <c r="AR44" s="358"/>
      <c r="AS44" s="365"/>
      <c r="AT44" s="351"/>
      <c r="AU44" s="351"/>
      <c r="AV44" s="331"/>
      <c r="AW44" s="358"/>
      <c r="AX44" s="365"/>
      <c r="AY44" s="443"/>
      <c r="AZ44" s="375"/>
      <c r="BA44" s="376"/>
      <c r="BB44" s="358"/>
      <c r="BC44" s="365"/>
      <c r="BD44" s="375"/>
      <c r="BE44" s="375"/>
      <c r="BF44" s="376"/>
      <c r="BG44" s="358"/>
      <c r="BH44" s="365"/>
      <c r="BI44" s="443"/>
      <c r="BJ44" s="375"/>
      <c r="BK44" s="376"/>
      <c r="BL44" s="358"/>
      <c r="BM44" s="358"/>
      <c r="BN44" s="375"/>
      <c r="BO44" s="375"/>
      <c r="BP44" s="376"/>
      <c r="BQ44" s="358"/>
      <c r="BR44" s="365"/>
      <c r="BS44" s="350"/>
      <c r="BT44" s="351"/>
      <c r="BU44" s="361"/>
      <c r="BV44" s="358"/>
      <c r="BW44" s="365"/>
      <c r="BX44" s="351"/>
      <c r="BY44" s="351"/>
      <c r="BZ44" s="361"/>
      <c r="CA44" s="365"/>
      <c r="CB44" s="365"/>
      <c r="CC44" s="365"/>
      <c r="CE44" s="445"/>
      <c r="CF44" s="446"/>
      <c r="CG44" s="369"/>
      <c r="CH44" s="369"/>
      <c r="CI44" s="369"/>
      <c r="CJ44" s="369"/>
      <c r="CK44" s="344" t="s">
        <v>1627</v>
      </c>
    </row>
    <row r="45" spans="2:89" s="40" customFormat="1" ht="126.75" customHeight="1" x14ac:dyDescent="0.25">
      <c r="B45" s="325" t="s">
        <v>187</v>
      </c>
      <c r="C45" s="325" t="s">
        <v>1664</v>
      </c>
      <c r="D45" s="326" t="s">
        <v>65</v>
      </c>
      <c r="E45" s="327" t="s">
        <v>1969</v>
      </c>
      <c r="F45" s="328" t="s">
        <v>1793</v>
      </c>
      <c r="G45" s="326" t="s">
        <v>1970</v>
      </c>
      <c r="H45" s="326" t="s">
        <v>1971</v>
      </c>
      <c r="I45" s="326" t="s">
        <v>1972</v>
      </c>
      <c r="J45" s="427" t="s">
        <v>1616</v>
      </c>
      <c r="K45" s="427" t="s">
        <v>1973</v>
      </c>
      <c r="L45" s="427" t="s">
        <v>1974</v>
      </c>
      <c r="M45" s="416" t="s">
        <v>1975</v>
      </c>
      <c r="N45" s="427" t="s">
        <v>1962</v>
      </c>
      <c r="O45" s="346" t="s">
        <v>1976</v>
      </c>
      <c r="P45" s="427" t="s">
        <v>1621</v>
      </c>
      <c r="Q45" s="360" t="s">
        <v>30</v>
      </c>
      <c r="R45" s="447">
        <v>1</v>
      </c>
      <c r="S45" s="325" t="s">
        <v>1552</v>
      </c>
      <c r="T45" s="331">
        <v>1</v>
      </c>
      <c r="U45" s="375"/>
      <c r="V45" s="375"/>
      <c r="W45" s="376"/>
      <c r="X45" s="358" t="s">
        <v>1977</v>
      </c>
      <c r="Y45" s="358" t="s">
        <v>1965</v>
      </c>
      <c r="Z45" s="375"/>
      <c r="AA45" s="375"/>
      <c r="AB45" s="376"/>
      <c r="AC45" s="358" t="s">
        <v>1978</v>
      </c>
      <c r="AD45" s="365" t="s">
        <v>1965</v>
      </c>
      <c r="AE45" s="443"/>
      <c r="AF45" s="375"/>
      <c r="AG45" s="376"/>
      <c r="AH45" s="358" t="s">
        <v>1979</v>
      </c>
      <c r="AI45" s="365" t="s">
        <v>1968</v>
      </c>
      <c r="AJ45" s="375"/>
      <c r="AK45" s="375"/>
      <c r="AL45" s="376"/>
      <c r="AM45" s="358"/>
      <c r="AN45" s="365"/>
      <c r="AO45" s="443"/>
      <c r="AP45" s="375"/>
      <c r="AQ45" s="376"/>
      <c r="AR45" s="358"/>
      <c r="AS45" s="365"/>
      <c r="AT45" s="351"/>
      <c r="AU45" s="351"/>
      <c r="AV45" s="331"/>
      <c r="AW45" s="358"/>
      <c r="AX45" s="365"/>
      <c r="AY45" s="443"/>
      <c r="AZ45" s="375"/>
      <c r="BA45" s="376"/>
      <c r="BB45" s="358"/>
      <c r="BC45" s="365"/>
      <c r="BD45" s="375"/>
      <c r="BE45" s="375"/>
      <c r="BF45" s="376"/>
      <c r="BG45" s="358"/>
      <c r="BH45" s="365"/>
      <c r="BI45" s="443"/>
      <c r="BJ45" s="375"/>
      <c r="BK45" s="376"/>
      <c r="BL45" s="358"/>
      <c r="BM45" s="358"/>
      <c r="BN45" s="375"/>
      <c r="BO45" s="375"/>
      <c r="BP45" s="376"/>
      <c r="BQ45" s="358"/>
      <c r="BR45" s="365"/>
      <c r="BS45" s="350"/>
      <c r="BT45" s="351"/>
      <c r="BU45" s="361"/>
      <c r="BV45" s="358"/>
      <c r="BW45" s="365"/>
      <c r="BX45" s="351"/>
      <c r="BY45" s="334"/>
      <c r="BZ45" s="361"/>
      <c r="CA45" s="444"/>
      <c r="CB45" s="336"/>
      <c r="CC45" s="448"/>
      <c r="CE45" s="446"/>
      <c r="CF45" s="446"/>
      <c r="CG45" s="369"/>
      <c r="CH45" s="369"/>
      <c r="CI45" s="369"/>
      <c r="CJ45" s="369"/>
      <c r="CK45" s="344" t="s">
        <v>1627</v>
      </c>
    </row>
    <row r="46" spans="2:89" s="40" customFormat="1" ht="169.5" customHeight="1" x14ac:dyDescent="0.25">
      <c r="B46" s="325" t="s">
        <v>187</v>
      </c>
      <c r="C46" s="325" t="s">
        <v>1664</v>
      </c>
      <c r="D46" s="326" t="s">
        <v>65</v>
      </c>
      <c r="E46" s="327" t="s">
        <v>1980</v>
      </c>
      <c r="F46" s="328" t="s">
        <v>1793</v>
      </c>
      <c r="G46" s="326" t="s">
        <v>1981</v>
      </c>
      <c r="H46" s="326" t="s">
        <v>1982</v>
      </c>
      <c r="I46" s="326" t="s">
        <v>1983</v>
      </c>
      <c r="J46" s="346" t="s">
        <v>1548</v>
      </c>
      <c r="K46" s="346" t="s">
        <v>1984</v>
      </c>
      <c r="L46" s="346" t="s">
        <v>1985</v>
      </c>
      <c r="M46" s="345" t="s">
        <v>1986</v>
      </c>
      <c r="N46" s="346" t="s">
        <v>1962</v>
      </c>
      <c r="O46" s="346" t="s">
        <v>1987</v>
      </c>
      <c r="P46" s="346" t="s">
        <v>1621</v>
      </c>
      <c r="Q46" s="360" t="s">
        <v>30</v>
      </c>
      <c r="R46" s="442">
        <v>0.84</v>
      </c>
      <c r="S46" s="357" t="s">
        <v>1552</v>
      </c>
      <c r="T46" s="335">
        <v>0.85</v>
      </c>
      <c r="U46" s="375"/>
      <c r="V46" s="375"/>
      <c r="W46" s="376"/>
      <c r="X46" s="358" t="s">
        <v>1988</v>
      </c>
      <c r="Y46" s="358" t="s">
        <v>1965</v>
      </c>
      <c r="Z46" s="375"/>
      <c r="AA46" s="375"/>
      <c r="AB46" s="376"/>
      <c r="AC46" s="358" t="s">
        <v>1989</v>
      </c>
      <c r="AD46" s="365" t="s">
        <v>1965</v>
      </c>
      <c r="AE46" s="443"/>
      <c r="AF46" s="375"/>
      <c r="AG46" s="376"/>
      <c r="AH46" s="358" t="s">
        <v>1990</v>
      </c>
      <c r="AI46" s="365" t="s">
        <v>1968</v>
      </c>
      <c r="AJ46" s="375"/>
      <c r="AK46" s="375"/>
      <c r="AL46" s="376"/>
      <c r="AM46" s="358"/>
      <c r="AN46" s="365"/>
      <c r="AO46" s="443"/>
      <c r="AP46" s="375"/>
      <c r="AQ46" s="376"/>
      <c r="AR46" s="358"/>
      <c r="AS46" s="365"/>
      <c r="AT46" s="351"/>
      <c r="AU46" s="351"/>
      <c r="AV46" s="335"/>
      <c r="AW46" s="337"/>
      <c r="AX46" s="365"/>
      <c r="AY46" s="443"/>
      <c r="AZ46" s="375"/>
      <c r="BA46" s="376"/>
      <c r="BB46" s="358"/>
      <c r="BC46" s="365"/>
      <c r="BD46" s="375"/>
      <c r="BE46" s="375"/>
      <c r="BF46" s="376"/>
      <c r="BG46" s="358"/>
      <c r="BH46" s="365"/>
      <c r="BI46" s="443"/>
      <c r="BJ46" s="375"/>
      <c r="BK46" s="376"/>
      <c r="BL46" s="358"/>
      <c r="BM46" s="358"/>
      <c r="BN46" s="375"/>
      <c r="BO46" s="375"/>
      <c r="BP46" s="376"/>
      <c r="BQ46" s="358"/>
      <c r="BR46" s="365"/>
      <c r="BS46" s="350"/>
      <c r="BT46" s="351"/>
      <c r="BU46" s="361"/>
      <c r="BV46" s="358"/>
      <c r="BW46" s="365"/>
      <c r="BX46" s="334"/>
      <c r="BY46" s="351"/>
      <c r="BZ46" s="361"/>
      <c r="CA46" s="358"/>
      <c r="CB46" s="365"/>
      <c r="CC46" s="358"/>
      <c r="CE46" s="446"/>
      <c r="CF46" s="446"/>
      <c r="CG46" s="369"/>
      <c r="CH46" s="369"/>
      <c r="CI46" s="369"/>
      <c r="CJ46" s="369"/>
      <c r="CK46" s="344" t="s">
        <v>1627</v>
      </c>
    </row>
    <row r="47" spans="2:89" s="40" customFormat="1" ht="166.5" customHeight="1" x14ac:dyDescent="0.25">
      <c r="B47" s="325" t="s">
        <v>187</v>
      </c>
      <c r="C47" s="325" t="s">
        <v>1664</v>
      </c>
      <c r="D47" s="326" t="s">
        <v>65</v>
      </c>
      <c r="E47" s="327" t="s">
        <v>1991</v>
      </c>
      <c r="F47" s="328" t="s">
        <v>1793</v>
      </c>
      <c r="G47" s="326" t="s">
        <v>1992</v>
      </c>
      <c r="H47" s="326" t="s">
        <v>1993</v>
      </c>
      <c r="I47" s="326" t="s">
        <v>1994</v>
      </c>
      <c r="J47" s="346" t="s">
        <v>1548</v>
      </c>
      <c r="K47" s="346" t="s">
        <v>1995</v>
      </c>
      <c r="L47" s="346" t="s">
        <v>1996</v>
      </c>
      <c r="M47" s="345" t="s">
        <v>1997</v>
      </c>
      <c r="N47" s="346" t="s">
        <v>1962</v>
      </c>
      <c r="O47" s="346" t="s">
        <v>1998</v>
      </c>
      <c r="P47" s="346" t="s">
        <v>1580</v>
      </c>
      <c r="Q47" s="360" t="s">
        <v>60</v>
      </c>
      <c r="R47" s="442">
        <v>0.72</v>
      </c>
      <c r="S47" s="357" t="s">
        <v>1552</v>
      </c>
      <c r="T47" s="335">
        <v>0.75</v>
      </c>
      <c r="U47" s="351">
        <v>66</v>
      </c>
      <c r="V47" s="351">
        <v>70</v>
      </c>
      <c r="W47" s="361">
        <f>U47/V47*100%</f>
        <v>0.94285714285714284</v>
      </c>
      <c r="X47" s="358" t="s">
        <v>1999</v>
      </c>
      <c r="Y47" s="358" t="s">
        <v>1965</v>
      </c>
      <c r="Z47" s="351">
        <v>81</v>
      </c>
      <c r="AA47" s="351">
        <v>89</v>
      </c>
      <c r="AB47" s="361">
        <f>Z47/AA47*100%</f>
        <v>0.9101123595505618</v>
      </c>
      <c r="AC47" s="358" t="s">
        <v>2000</v>
      </c>
      <c r="AD47" s="365" t="s">
        <v>1965</v>
      </c>
      <c r="AE47" s="351">
        <v>99</v>
      </c>
      <c r="AF47" s="351">
        <v>107</v>
      </c>
      <c r="AG47" s="361">
        <f>AE47/AF47*100%</f>
        <v>0.92523364485981308</v>
      </c>
      <c r="AH47" s="358" t="s">
        <v>2001</v>
      </c>
      <c r="AI47" s="365" t="s">
        <v>1968</v>
      </c>
      <c r="AJ47" s="351"/>
      <c r="AK47" s="351"/>
      <c r="AL47" s="361"/>
      <c r="AM47" s="358"/>
      <c r="AN47" s="365"/>
      <c r="AO47" s="351"/>
      <c r="AP47" s="351"/>
      <c r="AQ47" s="361"/>
      <c r="AR47" s="358"/>
      <c r="AS47" s="365"/>
      <c r="AT47" s="351"/>
      <c r="AU47" s="351"/>
      <c r="AV47" s="361"/>
      <c r="AW47" s="358"/>
      <c r="AX47" s="365"/>
      <c r="AY47" s="351"/>
      <c r="AZ47" s="351"/>
      <c r="BA47" s="361"/>
      <c r="BB47" s="358"/>
      <c r="BC47" s="358"/>
      <c r="BD47" s="351"/>
      <c r="BE47" s="351"/>
      <c r="BF47" s="361"/>
      <c r="BG47" s="358"/>
      <c r="BH47" s="365"/>
      <c r="BI47" s="351"/>
      <c r="BJ47" s="351"/>
      <c r="BK47" s="361"/>
      <c r="BL47" s="358"/>
      <c r="BM47" s="358"/>
      <c r="BN47" s="351"/>
      <c r="BO47" s="351"/>
      <c r="BP47" s="361"/>
      <c r="BQ47" s="358"/>
      <c r="BR47" s="365"/>
      <c r="BS47" s="350"/>
      <c r="BT47" s="351"/>
      <c r="BU47" s="361"/>
      <c r="BV47" s="358"/>
      <c r="BW47" s="365"/>
      <c r="BX47" s="351"/>
      <c r="BY47" s="351"/>
      <c r="BZ47" s="361"/>
      <c r="CA47" s="368"/>
      <c r="CB47" s="365"/>
      <c r="CC47" s="368"/>
      <c r="CE47" s="344">
        <f>+U47+Z47+AE47+AJ47+AO47+AT47+AY47+BD47+BI47+BN47+BS47+BX47</f>
        <v>246</v>
      </c>
      <c r="CF47" s="344">
        <f>+V47+AA47+AF47+AK47+AP47+AU47+AZ47+BE47+BJ47+BO47+BT47+BY47</f>
        <v>266</v>
      </c>
      <c r="CG47" s="369">
        <f t="shared" ref="CG47:CG58" si="11">+CE47/CF47</f>
        <v>0.92481203007518797</v>
      </c>
      <c r="CH47" s="369">
        <f t="shared" ref="CH47:CH58" si="12">+CG47</f>
        <v>0.92481203007518797</v>
      </c>
      <c r="CI47" s="369">
        <f t="shared" ref="CI47:CI80" si="13">+T47</f>
        <v>0.75</v>
      </c>
      <c r="CJ47" s="369">
        <f t="shared" ref="CJ47:CJ80" si="14">+CH47/CI47</f>
        <v>1.2330827067669172</v>
      </c>
      <c r="CK47" s="344"/>
    </row>
    <row r="48" spans="2:89" s="40" customFormat="1" ht="198.75" customHeight="1" x14ac:dyDescent="0.25">
      <c r="B48" s="325" t="s">
        <v>195</v>
      </c>
      <c r="C48" s="325" t="s">
        <v>1542</v>
      </c>
      <c r="D48" s="330" t="s">
        <v>65</v>
      </c>
      <c r="E48" s="327" t="s">
        <v>2002</v>
      </c>
      <c r="F48" s="357" t="s">
        <v>1612</v>
      </c>
      <c r="G48" s="357" t="s">
        <v>2003</v>
      </c>
      <c r="H48" s="326" t="s">
        <v>2004</v>
      </c>
      <c r="I48" s="326" t="s">
        <v>2005</v>
      </c>
      <c r="J48" s="325" t="s">
        <v>1616</v>
      </c>
      <c r="K48" s="326" t="s">
        <v>2006</v>
      </c>
      <c r="L48" s="326" t="s">
        <v>2007</v>
      </c>
      <c r="M48" s="326" t="s">
        <v>2008</v>
      </c>
      <c r="N48" s="325" t="s">
        <v>1552</v>
      </c>
      <c r="O48" s="449" t="s">
        <v>2009</v>
      </c>
      <c r="P48" s="329" t="s">
        <v>1580</v>
      </c>
      <c r="Q48" s="450" t="s">
        <v>2010</v>
      </c>
      <c r="R48" s="449">
        <v>1</v>
      </c>
      <c r="S48" s="449" t="s">
        <v>1552</v>
      </c>
      <c r="T48" s="449">
        <v>1</v>
      </c>
      <c r="U48" s="351">
        <v>5375</v>
      </c>
      <c r="V48" s="351">
        <v>5375</v>
      </c>
      <c r="W48" s="361">
        <v>1</v>
      </c>
      <c r="X48" s="365" t="s">
        <v>2011</v>
      </c>
      <c r="Y48" s="451" t="s">
        <v>1748</v>
      </c>
      <c r="Z48" s="351">
        <v>6246</v>
      </c>
      <c r="AA48" s="351">
        <v>6246</v>
      </c>
      <c r="AB48" s="361">
        <v>1</v>
      </c>
      <c r="AC48" s="365" t="s">
        <v>2012</v>
      </c>
      <c r="AD48" s="451" t="s">
        <v>1748</v>
      </c>
      <c r="AE48" s="351">
        <v>6233</v>
      </c>
      <c r="AF48" s="351">
        <v>6233</v>
      </c>
      <c r="AG48" s="361">
        <v>1</v>
      </c>
      <c r="AH48" s="365" t="s">
        <v>2013</v>
      </c>
      <c r="AI48" s="358" t="s">
        <v>2014</v>
      </c>
      <c r="AJ48" s="351"/>
      <c r="AK48" s="351"/>
      <c r="AL48" s="361"/>
      <c r="AM48" s="365"/>
      <c r="AN48" s="365"/>
      <c r="AO48" s="351"/>
      <c r="AP48" s="351"/>
      <c r="AQ48" s="361"/>
      <c r="AR48" s="365"/>
      <c r="AS48" s="365"/>
      <c r="AT48" s="351"/>
      <c r="AU48" s="351"/>
      <c r="AV48" s="361"/>
      <c r="AW48" s="336"/>
      <c r="AX48" s="452"/>
      <c r="AY48" s="350"/>
      <c r="AZ48" s="351"/>
      <c r="BA48" s="361"/>
      <c r="BB48" s="336"/>
      <c r="BC48" s="452"/>
      <c r="BD48" s="351"/>
      <c r="BE48" s="351"/>
      <c r="BF48" s="361"/>
      <c r="BG48" s="336"/>
      <c r="BH48" s="452"/>
      <c r="BI48" s="350"/>
      <c r="BJ48" s="350"/>
      <c r="BK48" s="361"/>
      <c r="BL48" s="336"/>
      <c r="BM48" s="452"/>
      <c r="BN48" s="350"/>
      <c r="BO48" s="350"/>
      <c r="BP48" s="361"/>
      <c r="BQ48" s="336"/>
      <c r="BR48" s="452"/>
      <c r="BS48" s="351"/>
      <c r="BT48" s="351"/>
      <c r="BU48" s="361"/>
      <c r="BV48" s="336"/>
      <c r="BW48" s="365"/>
      <c r="BX48" s="351"/>
      <c r="BY48" s="351"/>
      <c r="BZ48" s="336"/>
      <c r="CA48" s="336"/>
      <c r="CB48" s="365"/>
      <c r="CC48" s="379"/>
      <c r="CE48" s="344">
        <f>+U48+Z48+AE48+AJ48+AO48+AT48+AY48+BD48+BI48+BN48+BS48+BX48</f>
        <v>17854</v>
      </c>
      <c r="CF48" s="344">
        <f t="shared" ref="CE48:CF54" si="15">+V48+AA48+AF48+AK48+AP48+AU48+AZ48+BE48+BJ48+BO48+BT48+BY48</f>
        <v>17854</v>
      </c>
      <c r="CG48" s="369">
        <f>+CE48/CF48</f>
        <v>1</v>
      </c>
      <c r="CH48" s="369">
        <f>+CG48</f>
        <v>1</v>
      </c>
      <c r="CI48" s="369">
        <f>+T48</f>
        <v>1</v>
      </c>
      <c r="CJ48" s="369">
        <f>+CH48/CI48</f>
        <v>1</v>
      </c>
      <c r="CK48" s="344"/>
    </row>
    <row r="49" spans="2:89" s="40" customFormat="1" ht="135" customHeight="1" x14ac:dyDescent="0.25">
      <c r="B49" s="325" t="s">
        <v>195</v>
      </c>
      <c r="C49" s="325" t="s">
        <v>1542</v>
      </c>
      <c r="D49" s="330" t="s">
        <v>65</v>
      </c>
      <c r="E49" s="327" t="s">
        <v>2015</v>
      </c>
      <c r="F49" s="357" t="s">
        <v>1612</v>
      </c>
      <c r="G49" s="357" t="s">
        <v>2016</v>
      </c>
      <c r="H49" s="326" t="s">
        <v>2017</v>
      </c>
      <c r="I49" s="326" t="s">
        <v>2018</v>
      </c>
      <c r="J49" s="325" t="s">
        <v>1616</v>
      </c>
      <c r="K49" s="326" t="s">
        <v>2019</v>
      </c>
      <c r="L49" s="326" t="s">
        <v>2020</v>
      </c>
      <c r="M49" s="326" t="s">
        <v>2021</v>
      </c>
      <c r="N49" s="325" t="s">
        <v>1552</v>
      </c>
      <c r="O49" s="453" t="s">
        <v>2022</v>
      </c>
      <c r="P49" s="329" t="s">
        <v>1621</v>
      </c>
      <c r="Q49" s="450" t="s">
        <v>2010</v>
      </c>
      <c r="R49" s="364">
        <v>1</v>
      </c>
      <c r="S49" s="449" t="s">
        <v>1552</v>
      </c>
      <c r="T49" s="449">
        <v>1</v>
      </c>
      <c r="U49" s="375"/>
      <c r="V49" s="375"/>
      <c r="W49" s="376"/>
      <c r="X49" s="365" t="s">
        <v>2023</v>
      </c>
      <c r="Y49" s="451" t="s">
        <v>1748</v>
      </c>
      <c r="Z49" s="375"/>
      <c r="AA49" s="375"/>
      <c r="AB49" s="376"/>
      <c r="AC49" s="365" t="s">
        <v>2024</v>
      </c>
      <c r="AD49" s="451" t="s">
        <v>1748</v>
      </c>
      <c r="AE49" s="351"/>
      <c r="AF49" s="351"/>
      <c r="AG49" s="361"/>
      <c r="AH49" s="365" t="s">
        <v>2025</v>
      </c>
      <c r="AI49" s="358" t="s">
        <v>2014</v>
      </c>
      <c r="AJ49" s="375"/>
      <c r="AK49" s="375"/>
      <c r="AL49" s="376"/>
      <c r="AM49" s="365"/>
      <c r="AN49" s="365"/>
      <c r="AO49" s="351"/>
      <c r="AP49" s="351"/>
      <c r="AQ49" s="361"/>
      <c r="AR49" s="365"/>
      <c r="AS49" s="365"/>
      <c r="AT49" s="351"/>
      <c r="AU49" s="351"/>
      <c r="AV49" s="361"/>
      <c r="AW49" s="336"/>
      <c r="AX49" s="452"/>
      <c r="AY49" s="443"/>
      <c r="AZ49" s="375"/>
      <c r="BA49" s="376"/>
      <c r="BB49" s="358"/>
      <c r="BC49" s="452"/>
      <c r="BD49" s="375"/>
      <c r="BE49" s="375"/>
      <c r="BF49" s="376"/>
      <c r="BG49" s="358"/>
      <c r="BH49" s="452"/>
      <c r="BI49" s="350"/>
      <c r="BJ49" s="351"/>
      <c r="BK49" s="361"/>
      <c r="BL49" s="358"/>
      <c r="BM49" s="358"/>
      <c r="BN49" s="375"/>
      <c r="BO49" s="375"/>
      <c r="BP49" s="376"/>
      <c r="BQ49" s="358"/>
      <c r="BR49" s="452"/>
      <c r="BS49" s="350"/>
      <c r="BT49" s="351"/>
      <c r="BU49" s="361"/>
      <c r="BV49" s="365"/>
      <c r="BW49" s="365"/>
      <c r="BX49" s="351"/>
      <c r="BY49" s="351"/>
      <c r="BZ49" s="361"/>
      <c r="CA49" s="336"/>
      <c r="CB49" s="365"/>
      <c r="CC49" s="379"/>
      <c r="CE49" s="400">
        <f>+U49+Z49+AE49+AJ49+AO49+AT49+AY49+BD49+BI49+BN49+BS49+BX49</f>
        <v>0</v>
      </c>
      <c r="CF49" s="400">
        <f t="shared" si="15"/>
        <v>0</v>
      </c>
      <c r="CG49" s="401" t="e">
        <f>+CE49/CF49</f>
        <v>#DIV/0!</v>
      </c>
      <c r="CH49" s="401" t="e">
        <f>+CG49</f>
        <v>#DIV/0!</v>
      </c>
      <c r="CI49" s="401">
        <f>+T49</f>
        <v>1</v>
      </c>
      <c r="CJ49" s="401" t="e">
        <f>+CH49/CI49</f>
        <v>#DIV/0!</v>
      </c>
      <c r="CK49" s="454" t="s">
        <v>1627</v>
      </c>
    </row>
    <row r="50" spans="2:89" s="40" customFormat="1" ht="167.25" customHeight="1" x14ac:dyDescent="0.25">
      <c r="B50" s="325" t="s">
        <v>195</v>
      </c>
      <c r="C50" s="325" t="s">
        <v>1542</v>
      </c>
      <c r="D50" s="330" t="s">
        <v>65</v>
      </c>
      <c r="E50" s="327" t="s">
        <v>2026</v>
      </c>
      <c r="F50" s="357" t="s">
        <v>1612</v>
      </c>
      <c r="G50" s="357" t="s">
        <v>2027</v>
      </c>
      <c r="H50" s="326" t="s">
        <v>2028</v>
      </c>
      <c r="I50" s="326" t="s">
        <v>2029</v>
      </c>
      <c r="J50" s="325" t="s">
        <v>1616</v>
      </c>
      <c r="K50" s="326" t="s">
        <v>2030</v>
      </c>
      <c r="L50" s="326" t="s">
        <v>2031</v>
      </c>
      <c r="M50" s="326" t="s">
        <v>2032</v>
      </c>
      <c r="N50" s="325" t="s">
        <v>1552</v>
      </c>
      <c r="O50" s="453" t="s">
        <v>2033</v>
      </c>
      <c r="P50" s="329" t="s">
        <v>1554</v>
      </c>
      <c r="Q50" s="450" t="s">
        <v>2010</v>
      </c>
      <c r="R50" s="364">
        <v>0.8</v>
      </c>
      <c r="S50" s="449" t="s">
        <v>1552</v>
      </c>
      <c r="T50" s="449">
        <v>1</v>
      </c>
      <c r="U50" s="375"/>
      <c r="V50" s="375"/>
      <c r="W50" s="376"/>
      <c r="X50" s="365" t="s">
        <v>2034</v>
      </c>
      <c r="Y50" s="451" t="s">
        <v>1748</v>
      </c>
      <c r="Z50" s="375"/>
      <c r="AA50" s="375"/>
      <c r="AB50" s="376"/>
      <c r="AC50" s="365" t="s">
        <v>2035</v>
      </c>
      <c r="AD50" s="451" t="s">
        <v>1748</v>
      </c>
      <c r="AE50" s="363">
        <v>2746</v>
      </c>
      <c r="AF50" s="363">
        <v>2746</v>
      </c>
      <c r="AG50" s="364">
        <v>1</v>
      </c>
      <c r="AH50" s="370" t="s">
        <v>2036</v>
      </c>
      <c r="AI50" s="358" t="s">
        <v>2014</v>
      </c>
      <c r="AJ50" s="375"/>
      <c r="AK50" s="375"/>
      <c r="AL50" s="376"/>
      <c r="AM50" s="365"/>
      <c r="AN50" s="365"/>
      <c r="AO50" s="351"/>
      <c r="AP50" s="351"/>
      <c r="AQ50" s="361"/>
      <c r="AR50" s="365"/>
      <c r="AS50" s="365"/>
      <c r="AT50" s="351"/>
      <c r="AU50" s="351"/>
      <c r="AV50" s="361"/>
      <c r="AW50" s="336"/>
      <c r="AX50" s="452"/>
      <c r="AY50" s="443"/>
      <c r="AZ50" s="375"/>
      <c r="BA50" s="376"/>
      <c r="BB50" s="365"/>
      <c r="BC50" s="452"/>
      <c r="BD50" s="375"/>
      <c r="BE50" s="375"/>
      <c r="BF50" s="376"/>
      <c r="BG50" s="365"/>
      <c r="BH50" s="452"/>
      <c r="BI50" s="350"/>
      <c r="BJ50" s="351"/>
      <c r="BK50" s="361"/>
      <c r="BL50" s="336"/>
      <c r="BM50" s="358"/>
      <c r="BN50" s="375"/>
      <c r="BO50" s="375"/>
      <c r="BP50" s="455"/>
      <c r="BQ50" s="365"/>
      <c r="BR50" s="366"/>
      <c r="BS50" s="350"/>
      <c r="BT50" s="351"/>
      <c r="BU50" s="361"/>
      <c r="BV50" s="365"/>
      <c r="BW50" s="365"/>
      <c r="BX50" s="351"/>
      <c r="BY50" s="351"/>
      <c r="BZ50" s="361"/>
      <c r="CA50" s="336"/>
      <c r="CB50" s="365"/>
      <c r="CC50" s="379"/>
      <c r="CE50" s="344">
        <f t="shared" si="15"/>
        <v>2746</v>
      </c>
      <c r="CF50" s="344">
        <f t="shared" si="15"/>
        <v>2746</v>
      </c>
      <c r="CG50" s="369">
        <f>+CE50/CF50</f>
        <v>1</v>
      </c>
      <c r="CH50" s="369">
        <f>+CG50</f>
        <v>1</v>
      </c>
      <c r="CI50" s="369">
        <f>+T50</f>
        <v>1</v>
      </c>
      <c r="CJ50" s="369">
        <f>+CH50/CI50</f>
        <v>1</v>
      </c>
      <c r="CK50" s="344"/>
    </row>
    <row r="51" spans="2:89" s="40" customFormat="1" ht="171.75" customHeight="1" x14ac:dyDescent="0.25">
      <c r="B51" s="325" t="s">
        <v>195</v>
      </c>
      <c r="C51" s="325" t="s">
        <v>1542</v>
      </c>
      <c r="D51" s="330" t="s">
        <v>65</v>
      </c>
      <c r="E51" s="327" t="s">
        <v>2037</v>
      </c>
      <c r="F51" s="357" t="s">
        <v>1612</v>
      </c>
      <c r="G51" s="357" t="s">
        <v>2038</v>
      </c>
      <c r="H51" s="326" t="s">
        <v>2039</v>
      </c>
      <c r="I51" s="326" t="s">
        <v>2040</v>
      </c>
      <c r="J51" s="325" t="s">
        <v>1616</v>
      </c>
      <c r="K51" s="326" t="s">
        <v>2041</v>
      </c>
      <c r="L51" s="326" t="s">
        <v>2042</v>
      </c>
      <c r="M51" s="326" t="s">
        <v>2043</v>
      </c>
      <c r="N51" s="325" t="s">
        <v>1552</v>
      </c>
      <c r="O51" s="453" t="s">
        <v>2044</v>
      </c>
      <c r="P51" s="329" t="s">
        <v>1621</v>
      </c>
      <c r="Q51" s="450" t="s">
        <v>2010</v>
      </c>
      <c r="R51" s="364">
        <v>1</v>
      </c>
      <c r="S51" s="449" t="s">
        <v>1552</v>
      </c>
      <c r="T51" s="449">
        <v>1</v>
      </c>
      <c r="U51" s="351"/>
      <c r="V51" s="351"/>
      <c r="W51" s="361"/>
      <c r="X51" s="365" t="s">
        <v>2045</v>
      </c>
      <c r="Y51" s="451" t="s">
        <v>1748</v>
      </c>
      <c r="Z51" s="351"/>
      <c r="AA51" s="351"/>
      <c r="AB51" s="361"/>
      <c r="AC51" s="365" t="s">
        <v>2045</v>
      </c>
      <c r="AD51" s="451" t="s">
        <v>1748</v>
      </c>
      <c r="AE51" s="351"/>
      <c r="AF51" s="351"/>
      <c r="AG51" s="361"/>
      <c r="AH51" s="365" t="s">
        <v>2046</v>
      </c>
      <c r="AI51" s="358" t="s">
        <v>2014</v>
      </c>
      <c r="AJ51" s="375"/>
      <c r="AK51" s="375"/>
      <c r="AL51" s="376"/>
      <c r="AM51" s="365"/>
      <c r="AN51" s="365"/>
      <c r="AO51" s="351"/>
      <c r="AP51" s="351"/>
      <c r="AQ51" s="361"/>
      <c r="AR51" s="365"/>
      <c r="AS51" s="365"/>
      <c r="AT51" s="351"/>
      <c r="AU51" s="351"/>
      <c r="AV51" s="361"/>
      <c r="AW51" s="336"/>
      <c r="AX51" s="452"/>
      <c r="AY51" s="443"/>
      <c r="AZ51" s="375"/>
      <c r="BA51" s="376"/>
      <c r="BB51" s="358"/>
      <c r="BC51" s="452"/>
      <c r="BD51" s="375"/>
      <c r="BE51" s="375"/>
      <c r="BF51" s="376"/>
      <c r="BG51" s="358"/>
      <c r="BH51" s="452"/>
      <c r="BI51" s="350"/>
      <c r="BJ51" s="351"/>
      <c r="BK51" s="361"/>
      <c r="BL51" s="358"/>
      <c r="BM51" s="358"/>
      <c r="BN51" s="375"/>
      <c r="BO51" s="375"/>
      <c r="BP51" s="376"/>
      <c r="BQ51" s="358"/>
      <c r="BR51" s="366"/>
      <c r="BS51" s="350"/>
      <c r="BT51" s="351"/>
      <c r="BU51" s="361"/>
      <c r="BV51" s="358"/>
      <c r="BW51" s="365"/>
      <c r="BX51" s="351"/>
      <c r="BY51" s="351"/>
      <c r="BZ51" s="361"/>
      <c r="CA51" s="336"/>
      <c r="CB51" s="365"/>
      <c r="CC51" s="379"/>
      <c r="CE51" s="400">
        <f t="shared" si="15"/>
        <v>0</v>
      </c>
      <c r="CF51" s="400">
        <f t="shared" si="15"/>
        <v>0</v>
      </c>
      <c r="CG51" s="401" t="e">
        <f>+CE51/CF51</f>
        <v>#DIV/0!</v>
      </c>
      <c r="CH51" s="401" t="e">
        <f>+CG51</f>
        <v>#DIV/0!</v>
      </c>
      <c r="CI51" s="401">
        <f>+T51</f>
        <v>1</v>
      </c>
      <c r="CJ51" s="401" t="e">
        <f>+CH51/CI51</f>
        <v>#DIV/0!</v>
      </c>
      <c r="CK51" s="454" t="s">
        <v>1627</v>
      </c>
    </row>
    <row r="52" spans="2:89" s="341" customFormat="1" ht="180.75" customHeight="1" x14ac:dyDescent="0.25">
      <c r="B52" s="325" t="s">
        <v>203</v>
      </c>
      <c r="C52" s="325" t="s">
        <v>1542</v>
      </c>
      <c r="D52" s="326" t="s">
        <v>65</v>
      </c>
      <c r="E52" s="327" t="s">
        <v>2047</v>
      </c>
      <c r="F52" s="328" t="s">
        <v>1933</v>
      </c>
      <c r="G52" s="326" t="s">
        <v>2048</v>
      </c>
      <c r="H52" s="326" t="s">
        <v>2049</v>
      </c>
      <c r="I52" s="326" t="s">
        <v>2050</v>
      </c>
      <c r="J52" s="329" t="s">
        <v>1616</v>
      </c>
      <c r="K52" s="330" t="s">
        <v>2051</v>
      </c>
      <c r="L52" s="330" t="s">
        <v>2052</v>
      </c>
      <c r="M52" s="330" t="s">
        <v>2053</v>
      </c>
      <c r="N52" s="325" t="s">
        <v>1552</v>
      </c>
      <c r="O52" s="330" t="s">
        <v>2054</v>
      </c>
      <c r="P52" s="325" t="s">
        <v>1554</v>
      </c>
      <c r="Q52" s="335" t="s">
        <v>30</v>
      </c>
      <c r="R52" s="331">
        <v>1</v>
      </c>
      <c r="S52" s="325" t="s">
        <v>1552</v>
      </c>
      <c r="T52" s="331">
        <v>1</v>
      </c>
      <c r="U52" s="351"/>
      <c r="V52" s="351"/>
      <c r="W52" s="361"/>
      <c r="X52" s="358" t="s">
        <v>2055</v>
      </c>
      <c r="Y52" s="358" t="s">
        <v>1680</v>
      </c>
      <c r="Z52" s="351"/>
      <c r="AA52" s="351"/>
      <c r="AB52" s="361"/>
      <c r="AC52" s="365" t="s">
        <v>2056</v>
      </c>
      <c r="AD52" s="365" t="s">
        <v>1680</v>
      </c>
      <c r="AE52" s="350">
        <v>1</v>
      </c>
      <c r="AF52" s="351">
        <v>15</v>
      </c>
      <c r="AG52" s="361">
        <f>+AE52/AF52</f>
        <v>6.6666666666666666E-2</v>
      </c>
      <c r="AH52" s="358" t="s">
        <v>2057</v>
      </c>
      <c r="AI52" s="358" t="s">
        <v>2058</v>
      </c>
      <c r="AJ52" s="351"/>
      <c r="AK52" s="351"/>
      <c r="AL52" s="361"/>
      <c r="AM52" s="361"/>
      <c r="AN52" s="365"/>
      <c r="AO52" s="350"/>
      <c r="AP52" s="351"/>
      <c r="AQ52" s="361"/>
      <c r="AR52" s="389"/>
      <c r="AS52" s="358"/>
      <c r="AT52" s="351"/>
      <c r="AU52" s="351"/>
      <c r="AV52" s="361"/>
      <c r="AW52" s="361"/>
      <c r="AX52" s="365"/>
      <c r="AY52" s="350"/>
      <c r="AZ52" s="351"/>
      <c r="BA52" s="361"/>
      <c r="BB52" s="389"/>
      <c r="BC52" s="358"/>
      <c r="BD52" s="351"/>
      <c r="BE52" s="351"/>
      <c r="BF52" s="361"/>
      <c r="BG52" s="361"/>
      <c r="BH52" s="365"/>
      <c r="BI52" s="350"/>
      <c r="BJ52" s="351"/>
      <c r="BK52" s="361"/>
      <c r="BL52" s="389"/>
      <c r="BM52" s="358"/>
      <c r="BN52" s="351"/>
      <c r="BO52" s="351"/>
      <c r="BP52" s="361"/>
      <c r="BQ52" s="361"/>
      <c r="BR52" s="365"/>
      <c r="BS52" s="350"/>
      <c r="BT52" s="351"/>
      <c r="BU52" s="361"/>
      <c r="BV52" s="361"/>
      <c r="BW52" s="365"/>
      <c r="BX52" s="351"/>
      <c r="BY52" s="351"/>
      <c r="BZ52" s="361"/>
      <c r="CA52" s="361"/>
      <c r="CB52" s="365"/>
      <c r="CC52" s="379"/>
      <c r="CD52" s="40"/>
      <c r="CE52" s="344">
        <f t="shared" si="15"/>
        <v>1</v>
      </c>
      <c r="CF52" s="344">
        <f t="shared" si="15"/>
        <v>15</v>
      </c>
      <c r="CG52" s="369">
        <f t="shared" si="11"/>
        <v>6.6666666666666666E-2</v>
      </c>
      <c r="CH52" s="369">
        <f t="shared" si="12"/>
        <v>6.6666666666666666E-2</v>
      </c>
      <c r="CI52" s="369">
        <f t="shared" si="13"/>
        <v>1</v>
      </c>
      <c r="CJ52" s="369">
        <f t="shared" si="14"/>
        <v>6.6666666666666666E-2</v>
      </c>
      <c r="CK52" s="342"/>
    </row>
    <row r="53" spans="2:89" s="40" customFormat="1" ht="170.25" customHeight="1" x14ac:dyDescent="0.25">
      <c r="B53" s="325" t="s">
        <v>203</v>
      </c>
      <c r="C53" s="325" t="s">
        <v>1542</v>
      </c>
      <c r="D53" s="326" t="s">
        <v>65</v>
      </c>
      <c r="E53" s="327" t="s">
        <v>2059</v>
      </c>
      <c r="F53" s="328" t="s">
        <v>1933</v>
      </c>
      <c r="G53" s="326" t="s">
        <v>2060</v>
      </c>
      <c r="H53" s="326" t="s">
        <v>2061</v>
      </c>
      <c r="I53" s="326" t="s">
        <v>2062</v>
      </c>
      <c r="J53" s="329" t="s">
        <v>1616</v>
      </c>
      <c r="K53" s="330" t="s">
        <v>2063</v>
      </c>
      <c r="L53" s="330" t="s">
        <v>2064</v>
      </c>
      <c r="M53" s="330" t="s">
        <v>2065</v>
      </c>
      <c r="N53" s="325" t="s">
        <v>1552</v>
      </c>
      <c r="O53" s="330" t="s">
        <v>2066</v>
      </c>
      <c r="P53" s="325" t="s">
        <v>1554</v>
      </c>
      <c r="Q53" s="335" t="s">
        <v>30</v>
      </c>
      <c r="R53" s="331">
        <v>0.94</v>
      </c>
      <c r="S53" s="325" t="s">
        <v>1552</v>
      </c>
      <c r="T53" s="331">
        <v>1</v>
      </c>
      <c r="U53" s="351"/>
      <c r="V53" s="351"/>
      <c r="W53" s="361"/>
      <c r="X53" s="358" t="s">
        <v>2067</v>
      </c>
      <c r="Y53" s="358" t="s">
        <v>1680</v>
      </c>
      <c r="Z53" s="351"/>
      <c r="AA53" s="351"/>
      <c r="AB53" s="361"/>
      <c r="AC53" s="365" t="s">
        <v>2068</v>
      </c>
      <c r="AD53" s="365" t="s">
        <v>1680</v>
      </c>
      <c r="AE53" s="350">
        <v>124</v>
      </c>
      <c r="AF53" s="351">
        <v>194</v>
      </c>
      <c r="AG53" s="361">
        <f>+AE53/AF53</f>
        <v>0.63917525773195871</v>
      </c>
      <c r="AH53" s="365" t="s">
        <v>2069</v>
      </c>
      <c r="AI53" s="358" t="s">
        <v>2070</v>
      </c>
      <c r="AJ53" s="351"/>
      <c r="AK53" s="351"/>
      <c r="AL53" s="361"/>
      <c r="AM53" s="361"/>
      <c r="AN53" s="365"/>
      <c r="AO53" s="350"/>
      <c r="AP53" s="351"/>
      <c r="AQ53" s="361"/>
      <c r="AR53" s="389"/>
      <c r="AS53" s="358"/>
      <c r="AT53" s="351"/>
      <c r="AU53" s="351"/>
      <c r="AV53" s="361"/>
      <c r="AW53" s="361"/>
      <c r="AX53" s="365"/>
      <c r="AY53" s="350"/>
      <c r="AZ53" s="351"/>
      <c r="BA53" s="361"/>
      <c r="BB53" s="389"/>
      <c r="BC53" s="358"/>
      <c r="BD53" s="351"/>
      <c r="BE53" s="351"/>
      <c r="BF53" s="361"/>
      <c r="BG53" s="361"/>
      <c r="BH53" s="365"/>
      <c r="BI53" s="350"/>
      <c r="BJ53" s="351"/>
      <c r="BK53" s="361"/>
      <c r="BL53" s="389"/>
      <c r="BM53" s="358"/>
      <c r="BN53" s="351"/>
      <c r="BO53" s="351"/>
      <c r="BP53" s="361"/>
      <c r="BQ53" s="361"/>
      <c r="BR53" s="365"/>
      <c r="BS53" s="350"/>
      <c r="BT53" s="351"/>
      <c r="BU53" s="361"/>
      <c r="BV53" s="361"/>
      <c r="BW53" s="365"/>
      <c r="BX53" s="351"/>
      <c r="BY53" s="351"/>
      <c r="BZ53" s="361"/>
      <c r="CA53" s="361"/>
      <c r="CB53" s="365"/>
      <c r="CC53" s="379"/>
      <c r="CE53" s="344">
        <f t="shared" si="15"/>
        <v>124</v>
      </c>
      <c r="CF53" s="344">
        <f t="shared" si="15"/>
        <v>194</v>
      </c>
      <c r="CG53" s="369">
        <f t="shared" si="11"/>
        <v>0.63917525773195871</v>
      </c>
      <c r="CH53" s="369">
        <f t="shared" si="12"/>
        <v>0.63917525773195871</v>
      </c>
      <c r="CI53" s="369">
        <f t="shared" si="13"/>
        <v>1</v>
      </c>
      <c r="CJ53" s="369">
        <f t="shared" si="14"/>
        <v>0.63917525773195871</v>
      </c>
      <c r="CK53" s="344"/>
    </row>
    <row r="54" spans="2:89" s="381" customFormat="1" ht="283.89999999999998" customHeight="1" x14ac:dyDescent="0.25">
      <c r="B54" s="357" t="s">
        <v>212</v>
      </c>
      <c r="C54" s="357" t="s">
        <v>1542</v>
      </c>
      <c r="D54" s="326" t="s">
        <v>65</v>
      </c>
      <c r="E54" s="327" t="s">
        <v>2071</v>
      </c>
      <c r="F54" s="328" t="s">
        <v>1671</v>
      </c>
      <c r="G54" s="326" t="s">
        <v>2072</v>
      </c>
      <c r="H54" s="326" t="s">
        <v>2073</v>
      </c>
      <c r="I54" s="326" t="s">
        <v>2074</v>
      </c>
      <c r="J54" s="327" t="s">
        <v>1548</v>
      </c>
      <c r="K54" s="326" t="s">
        <v>2075</v>
      </c>
      <c r="L54" s="326" t="s">
        <v>2076</v>
      </c>
      <c r="M54" s="326" t="s">
        <v>2077</v>
      </c>
      <c r="N54" s="357" t="s">
        <v>1605</v>
      </c>
      <c r="O54" s="326" t="s">
        <v>2078</v>
      </c>
      <c r="P54" s="327" t="s">
        <v>1580</v>
      </c>
      <c r="Q54" s="456" t="s">
        <v>30</v>
      </c>
      <c r="R54" s="335">
        <v>1</v>
      </c>
      <c r="S54" s="357" t="s">
        <v>1552</v>
      </c>
      <c r="T54" s="335">
        <v>1</v>
      </c>
      <c r="U54" s="334">
        <v>2</v>
      </c>
      <c r="V54" s="334">
        <v>2</v>
      </c>
      <c r="W54" s="335">
        <f>+U54/V54</f>
        <v>1</v>
      </c>
      <c r="X54" s="336" t="s">
        <v>2079</v>
      </c>
      <c r="Y54" s="337" t="s">
        <v>2080</v>
      </c>
      <c r="Z54" s="334">
        <v>15</v>
      </c>
      <c r="AA54" s="334">
        <v>15</v>
      </c>
      <c r="AB54" s="335">
        <f>+Z54/AA54</f>
        <v>1</v>
      </c>
      <c r="AC54" s="336" t="s">
        <v>2081</v>
      </c>
      <c r="AD54" s="336" t="s">
        <v>2082</v>
      </c>
      <c r="AE54" s="338">
        <v>4</v>
      </c>
      <c r="AF54" s="334">
        <v>4</v>
      </c>
      <c r="AG54" s="335">
        <f>+AF54/AE54</f>
        <v>1</v>
      </c>
      <c r="AH54" s="337" t="s">
        <v>2083</v>
      </c>
      <c r="AI54" s="337" t="s">
        <v>2084</v>
      </c>
      <c r="AJ54" s="334"/>
      <c r="AK54" s="334"/>
      <c r="AL54" s="335"/>
      <c r="AM54" s="335"/>
      <c r="AN54" s="336"/>
      <c r="AO54" s="338"/>
      <c r="AP54" s="334"/>
      <c r="AQ54" s="335"/>
      <c r="AR54" s="339"/>
      <c r="AS54" s="337"/>
      <c r="AT54" s="334"/>
      <c r="AU54" s="334"/>
      <c r="AV54" s="335"/>
      <c r="AW54" s="335"/>
      <c r="AX54" s="336"/>
      <c r="AY54" s="338"/>
      <c r="AZ54" s="334"/>
      <c r="BA54" s="335"/>
      <c r="BB54" s="339"/>
      <c r="BC54" s="337"/>
      <c r="BD54" s="334"/>
      <c r="BE54" s="334"/>
      <c r="BF54" s="335"/>
      <c r="BG54" s="335"/>
      <c r="BH54" s="336"/>
      <c r="BI54" s="338"/>
      <c r="BJ54" s="334"/>
      <c r="BK54" s="335"/>
      <c r="BL54" s="339"/>
      <c r="BM54" s="337"/>
      <c r="BN54" s="334"/>
      <c r="BO54" s="334"/>
      <c r="BP54" s="335"/>
      <c r="BQ54" s="335"/>
      <c r="BR54" s="336"/>
      <c r="BS54" s="338"/>
      <c r="BT54" s="334"/>
      <c r="BU54" s="335"/>
      <c r="BV54" s="335"/>
      <c r="BW54" s="336"/>
      <c r="BX54" s="334"/>
      <c r="BY54" s="334"/>
      <c r="BZ54" s="335"/>
      <c r="CA54" s="335"/>
      <c r="CB54" s="336"/>
      <c r="CC54" s="340"/>
      <c r="CE54" s="386">
        <f t="shared" si="15"/>
        <v>21</v>
      </c>
      <c r="CF54" s="386">
        <f t="shared" si="15"/>
        <v>21</v>
      </c>
      <c r="CG54" s="457">
        <f t="shared" si="11"/>
        <v>1</v>
      </c>
      <c r="CH54" s="457">
        <f t="shared" si="12"/>
        <v>1</v>
      </c>
      <c r="CI54" s="457">
        <f t="shared" si="13"/>
        <v>1</v>
      </c>
      <c r="CJ54" s="457">
        <f t="shared" si="14"/>
        <v>1</v>
      </c>
      <c r="CK54" s="386"/>
    </row>
    <row r="55" spans="2:89" s="40" customFormat="1" ht="229.5" customHeight="1" x14ac:dyDescent="0.25">
      <c r="B55" s="325" t="s">
        <v>212</v>
      </c>
      <c r="C55" s="325" t="s">
        <v>106</v>
      </c>
      <c r="D55" s="326" t="s">
        <v>65</v>
      </c>
      <c r="E55" s="327" t="s">
        <v>2085</v>
      </c>
      <c r="F55" s="328" t="s">
        <v>1780</v>
      </c>
      <c r="G55" s="326" t="s">
        <v>2086</v>
      </c>
      <c r="H55" s="326" t="s">
        <v>2087</v>
      </c>
      <c r="I55" s="326" t="s">
        <v>2088</v>
      </c>
      <c r="J55" s="329" t="s">
        <v>1616</v>
      </c>
      <c r="K55" s="458" t="s">
        <v>2089</v>
      </c>
      <c r="L55" s="326" t="s">
        <v>2090</v>
      </c>
      <c r="M55" s="326" t="s">
        <v>2091</v>
      </c>
      <c r="N55" s="330" t="s">
        <v>1552</v>
      </c>
      <c r="O55" s="326" t="s">
        <v>2092</v>
      </c>
      <c r="P55" s="327" t="s">
        <v>1554</v>
      </c>
      <c r="Q55" s="357" t="s">
        <v>30</v>
      </c>
      <c r="R55" s="335">
        <v>0.92</v>
      </c>
      <c r="S55" s="357" t="s">
        <v>1552</v>
      </c>
      <c r="T55" s="335">
        <v>0.95</v>
      </c>
      <c r="U55" s="361"/>
      <c r="V55" s="361"/>
      <c r="W55" s="361"/>
      <c r="X55" s="432" t="s">
        <v>2093</v>
      </c>
      <c r="Y55" s="358" t="s">
        <v>2094</v>
      </c>
      <c r="Z55" s="361"/>
      <c r="AA55" s="361"/>
      <c r="AB55" s="361"/>
      <c r="AC55" s="432" t="s">
        <v>2095</v>
      </c>
      <c r="AD55" s="358" t="s">
        <v>2094</v>
      </c>
      <c r="AE55" s="361">
        <v>1</v>
      </c>
      <c r="AF55" s="361">
        <v>0.95</v>
      </c>
      <c r="AG55" s="361">
        <f>+AE55/AF55</f>
        <v>1.0526315789473684</v>
      </c>
      <c r="AH55" s="358" t="s">
        <v>2096</v>
      </c>
      <c r="AI55" s="358" t="s">
        <v>2097</v>
      </c>
      <c r="AJ55" s="361"/>
      <c r="AK55" s="361"/>
      <c r="AL55" s="361"/>
      <c r="AM55" s="365"/>
      <c r="AN55" s="365"/>
      <c r="AO55" s="406"/>
      <c r="AP55" s="361"/>
      <c r="AQ55" s="410"/>
      <c r="AR55" s="358"/>
      <c r="AS55" s="358"/>
      <c r="AT55" s="361"/>
      <c r="AU55" s="361"/>
      <c r="AV55" s="361"/>
      <c r="AW55" s="365"/>
      <c r="AX55" s="365"/>
      <c r="AY55" s="411"/>
      <c r="AZ55" s="361"/>
      <c r="BA55" s="361"/>
      <c r="BB55" s="358"/>
      <c r="BC55" s="365"/>
      <c r="BD55" s="361"/>
      <c r="BE55" s="361"/>
      <c r="BF55" s="361"/>
      <c r="BG55" s="365"/>
      <c r="BH55" s="398"/>
      <c r="BI55" s="406"/>
      <c r="BJ55" s="361"/>
      <c r="BK55" s="361"/>
      <c r="BL55" s="412"/>
      <c r="BM55" s="398"/>
      <c r="BN55" s="361"/>
      <c r="BO55" s="361"/>
      <c r="BP55" s="361"/>
      <c r="BQ55" s="358"/>
      <c r="BR55" s="365"/>
      <c r="BS55" s="406"/>
      <c r="BT55" s="361"/>
      <c r="BU55" s="361"/>
      <c r="BV55" s="365"/>
      <c r="BW55" s="365"/>
      <c r="BX55" s="361"/>
      <c r="BY55" s="361"/>
      <c r="BZ55" s="361"/>
      <c r="CA55" s="365"/>
      <c r="CB55" s="365"/>
      <c r="CC55" s="368"/>
      <c r="CE55" s="369">
        <f>(+U55+Z55+AE55+AJ55+AO55+AT55+AY55+BD55+BI55+BN55+BS55+BX55)/2</f>
        <v>0.5</v>
      </c>
      <c r="CF55" s="369">
        <f>(+V55+AA55+AF55+AK55+AP55+AU55+AZ55+BE55+BJ55+BO55+BT55+BY55)/2</f>
        <v>0.47499999999999998</v>
      </c>
      <c r="CG55" s="369">
        <f t="shared" si="11"/>
        <v>1.0526315789473684</v>
      </c>
      <c r="CH55" s="369">
        <f t="shared" si="12"/>
        <v>1.0526315789473684</v>
      </c>
      <c r="CI55" s="369">
        <f t="shared" si="13"/>
        <v>0.95</v>
      </c>
      <c r="CJ55" s="369">
        <f t="shared" si="14"/>
        <v>1.10803324099723</v>
      </c>
      <c r="CK55" s="344"/>
    </row>
    <row r="56" spans="2:89" s="40" customFormat="1" ht="167.25" customHeight="1" x14ac:dyDescent="0.25">
      <c r="B56" s="325" t="s">
        <v>221</v>
      </c>
      <c r="C56" s="325" t="s">
        <v>26</v>
      </c>
      <c r="D56" s="326" t="s">
        <v>65</v>
      </c>
      <c r="E56" s="327" t="s">
        <v>2098</v>
      </c>
      <c r="F56" s="328" t="s">
        <v>2099</v>
      </c>
      <c r="G56" s="326" t="s">
        <v>2100</v>
      </c>
      <c r="H56" s="326" t="s">
        <v>2101</v>
      </c>
      <c r="I56" s="326" t="s">
        <v>2102</v>
      </c>
      <c r="J56" s="329" t="s">
        <v>1616</v>
      </c>
      <c r="K56" s="416" t="s">
        <v>2103</v>
      </c>
      <c r="L56" s="330" t="s">
        <v>2104</v>
      </c>
      <c r="M56" s="326" t="s">
        <v>2105</v>
      </c>
      <c r="N56" s="325" t="s">
        <v>1552</v>
      </c>
      <c r="O56" s="330" t="s">
        <v>2106</v>
      </c>
      <c r="P56" s="329" t="s">
        <v>1554</v>
      </c>
      <c r="Q56" s="374" t="s">
        <v>30</v>
      </c>
      <c r="R56" s="459">
        <v>0.89</v>
      </c>
      <c r="S56" s="331" t="s">
        <v>1552</v>
      </c>
      <c r="T56" s="460">
        <v>0.9</v>
      </c>
      <c r="U56" s="351"/>
      <c r="V56" s="351"/>
      <c r="W56" s="361"/>
      <c r="X56" s="365" t="s">
        <v>2107</v>
      </c>
      <c r="Y56" s="358" t="s">
        <v>2108</v>
      </c>
      <c r="Z56" s="351"/>
      <c r="AA56" s="351"/>
      <c r="AB56" s="361"/>
      <c r="AC56" s="361" t="s">
        <v>2109</v>
      </c>
      <c r="AD56" s="358" t="s">
        <v>2108</v>
      </c>
      <c r="AE56" s="351">
        <v>11578</v>
      </c>
      <c r="AF56" s="351">
        <v>12278</v>
      </c>
      <c r="AG56" s="361">
        <f>+AE56/AF56</f>
        <v>0.94298745724059296</v>
      </c>
      <c r="AH56" s="358" t="s">
        <v>2110</v>
      </c>
      <c r="AI56" s="358" t="s">
        <v>2111</v>
      </c>
      <c r="AJ56" s="351"/>
      <c r="AK56" s="351"/>
      <c r="AL56" s="361"/>
      <c r="AM56" s="361"/>
      <c r="AN56" s="365"/>
      <c r="AO56" s="350"/>
      <c r="AP56" s="351"/>
      <c r="AQ56" s="361"/>
      <c r="AR56" s="389"/>
      <c r="AS56" s="358"/>
      <c r="AT56" s="351"/>
      <c r="AU56" s="351"/>
      <c r="AV56" s="361"/>
      <c r="AW56" s="361"/>
      <c r="AX56" s="365"/>
      <c r="AY56" s="350"/>
      <c r="AZ56" s="351"/>
      <c r="BA56" s="361"/>
      <c r="BB56" s="389"/>
      <c r="BC56" s="358"/>
      <c r="BD56" s="351"/>
      <c r="BE56" s="351"/>
      <c r="BF56" s="361"/>
      <c r="BG56" s="361"/>
      <c r="BH56" s="365"/>
      <c r="BI56" s="350"/>
      <c r="BJ56" s="351"/>
      <c r="BK56" s="361"/>
      <c r="BL56" s="389"/>
      <c r="BM56" s="358"/>
      <c r="BN56" s="351"/>
      <c r="BO56" s="351"/>
      <c r="BP56" s="361"/>
      <c r="BQ56" s="361"/>
      <c r="BR56" s="365"/>
      <c r="BS56" s="350"/>
      <c r="BT56" s="351"/>
      <c r="BU56" s="361"/>
      <c r="BV56" s="361"/>
      <c r="BW56" s="365"/>
      <c r="BX56" s="351"/>
      <c r="BY56" s="351"/>
      <c r="BZ56" s="361"/>
      <c r="CA56" s="361"/>
      <c r="CB56" s="365"/>
      <c r="CC56" s="379"/>
      <c r="CE56" s="344">
        <f>+U56+Z56+AE56+AJ56+AO56+AT56+AY56+BD56+BI56+BN56+BS56+BX56</f>
        <v>11578</v>
      </c>
      <c r="CF56" s="344">
        <f>+V56+AA56+AF56+AK56+AP56+AU56+AZ56+BE56+BJ56+BO56+BT56+BY56</f>
        <v>12278</v>
      </c>
      <c r="CG56" s="369">
        <f t="shared" si="11"/>
        <v>0.94298745724059296</v>
      </c>
      <c r="CH56" s="369">
        <f t="shared" si="12"/>
        <v>0.94298745724059296</v>
      </c>
      <c r="CI56" s="369">
        <f t="shared" si="13"/>
        <v>0.9</v>
      </c>
      <c r="CJ56" s="369">
        <f t="shared" si="14"/>
        <v>1.0477638413784367</v>
      </c>
      <c r="CK56" s="344"/>
    </row>
    <row r="57" spans="2:89" s="40" customFormat="1" ht="168" x14ac:dyDescent="0.25">
      <c r="B57" s="357" t="s">
        <v>2112</v>
      </c>
      <c r="C57" s="357" t="s">
        <v>56</v>
      </c>
      <c r="D57" s="326" t="s">
        <v>1685</v>
      </c>
      <c r="E57" s="327" t="s">
        <v>2113</v>
      </c>
      <c r="F57" s="328" t="s">
        <v>1671</v>
      </c>
      <c r="G57" s="326" t="s">
        <v>2114</v>
      </c>
      <c r="H57" s="326" t="s">
        <v>2115</v>
      </c>
      <c r="I57" s="326" t="s">
        <v>2116</v>
      </c>
      <c r="J57" s="329" t="s">
        <v>1616</v>
      </c>
      <c r="K57" s="330" t="s">
        <v>2117</v>
      </c>
      <c r="L57" s="330" t="s">
        <v>2118</v>
      </c>
      <c r="M57" s="330" t="s">
        <v>2119</v>
      </c>
      <c r="N57" s="325" t="s">
        <v>1552</v>
      </c>
      <c r="O57" s="330" t="s">
        <v>2120</v>
      </c>
      <c r="P57" s="329" t="s">
        <v>1554</v>
      </c>
      <c r="Q57" s="360" t="s">
        <v>30</v>
      </c>
      <c r="R57" s="331">
        <v>0.53</v>
      </c>
      <c r="S57" s="440" t="s">
        <v>1552</v>
      </c>
      <c r="T57" s="331">
        <v>0.6</v>
      </c>
      <c r="U57" s="351"/>
      <c r="V57" s="351"/>
      <c r="W57" s="361"/>
      <c r="X57" s="352" t="s">
        <v>2121</v>
      </c>
      <c r="Y57" s="452" t="s">
        <v>2122</v>
      </c>
      <c r="Z57" s="351"/>
      <c r="AA57" s="351"/>
      <c r="AB57" s="361"/>
      <c r="AC57" s="461" t="s">
        <v>2123</v>
      </c>
      <c r="AD57" s="452" t="s">
        <v>2122</v>
      </c>
      <c r="AE57" s="350">
        <v>230</v>
      </c>
      <c r="AF57" s="351">
        <v>385</v>
      </c>
      <c r="AG57" s="361">
        <f>+AE57/AF57</f>
        <v>0.59740259740259738</v>
      </c>
      <c r="AH57" s="461" t="s">
        <v>2124</v>
      </c>
      <c r="AI57" s="452" t="s">
        <v>2125</v>
      </c>
      <c r="AJ57" s="351"/>
      <c r="AK57" s="351"/>
      <c r="AL57" s="361"/>
      <c r="AM57" s="361"/>
      <c r="AN57" s="365"/>
      <c r="AO57" s="350"/>
      <c r="AP57" s="351"/>
      <c r="AQ57" s="361"/>
      <c r="AR57" s="389"/>
      <c r="AS57" s="358"/>
      <c r="AT57" s="351"/>
      <c r="AU57" s="351"/>
      <c r="AV57" s="361"/>
      <c r="AW57" s="361"/>
      <c r="AX57" s="365"/>
      <c r="AY57" s="350"/>
      <c r="AZ57" s="351"/>
      <c r="BA57" s="361"/>
      <c r="BB57" s="389"/>
      <c r="BC57" s="358"/>
      <c r="BD57" s="351"/>
      <c r="BE57" s="351"/>
      <c r="BF57" s="361"/>
      <c r="BG57" s="361"/>
      <c r="BH57" s="365"/>
      <c r="BI57" s="350"/>
      <c r="BJ57" s="351"/>
      <c r="BK57" s="361"/>
      <c r="BL57" s="389"/>
      <c r="BM57" s="358"/>
      <c r="BN57" s="351"/>
      <c r="BO57" s="351"/>
      <c r="BP57" s="361"/>
      <c r="BQ57" s="361"/>
      <c r="BR57" s="365"/>
      <c r="BS57" s="350"/>
      <c r="BT57" s="351"/>
      <c r="BU57" s="361"/>
      <c r="BV57" s="361"/>
      <c r="BW57" s="365"/>
      <c r="BX57" s="351"/>
      <c r="BY57" s="351"/>
      <c r="BZ57" s="361"/>
      <c r="CA57" s="361"/>
      <c r="CB57" s="365"/>
      <c r="CC57" s="379"/>
      <c r="CE57" s="344">
        <f>+U57+Z57+AE57+AJ57+AO57+AT57+AY57+BD57+BI57+BN57+BS57+BX57</f>
        <v>230</v>
      </c>
      <c r="CF57" s="344">
        <f>+V57+AA57+AF57+AK57+AP57+AU57+AZ57+BE57+BJ57+BO57+BT57+BY57</f>
        <v>385</v>
      </c>
      <c r="CG57" s="369">
        <f t="shared" si="11"/>
        <v>0.59740259740259738</v>
      </c>
      <c r="CH57" s="369">
        <f t="shared" si="12"/>
        <v>0.59740259740259738</v>
      </c>
      <c r="CI57" s="369">
        <f t="shared" si="13"/>
        <v>0.6</v>
      </c>
      <c r="CJ57" s="369">
        <f t="shared" si="14"/>
        <v>0.99567099567099571</v>
      </c>
      <c r="CK57" s="344"/>
    </row>
    <row r="58" spans="2:89" s="40" customFormat="1" ht="170.25" customHeight="1" x14ac:dyDescent="0.25">
      <c r="B58" s="325" t="s">
        <v>221</v>
      </c>
      <c r="C58" s="325" t="s">
        <v>83</v>
      </c>
      <c r="D58" s="326" t="s">
        <v>1654</v>
      </c>
      <c r="E58" s="327" t="s">
        <v>2126</v>
      </c>
      <c r="F58" s="328" t="s">
        <v>2127</v>
      </c>
      <c r="G58" s="326" t="s">
        <v>2128</v>
      </c>
      <c r="H58" s="326" t="s">
        <v>2129</v>
      </c>
      <c r="I58" s="326" t="s">
        <v>2130</v>
      </c>
      <c r="J58" s="329" t="s">
        <v>1616</v>
      </c>
      <c r="K58" s="326" t="s">
        <v>2131</v>
      </c>
      <c r="L58" s="330" t="s">
        <v>2132</v>
      </c>
      <c r="M58" s="326" t="s">
        <v>2133</v>
      </c>
      <c r="N58" s="330" t="s">
        <v>1552</v>
      </c>
      <c r="O58" s="330" t="s">
        <v>2134</v>
      </c>
      <c r="P58" s="329" t="s">
        <v>1580</v>
      </c>
      <c r="Q58" s="357" t="s">
        <v>1604</v>
      </c>
      <c r="R58" s="331" t="s">
        <v>1664</v>
      </c>
      <c r="S58" s="325" t="s">
        <v>1664</v>
      </c>
      <c r="T58" s="331">
        <v>0.35</v>
      </c>
      <c r="U58" s="462">
        <v>472</v>
      </c>
      <c r="V58" s="462">
        <v>2199</v>
      </c>
      <c r="W58" s="361">
        <f>U58/V58</f>
        <v>0.2146430195543429</v>
      </c>
      <c r="X58" s="365" t="s">
        <v>2135</v>
      </c>
      <c r="Y58" s="336" t="s">
        <v>2136</v>
      </c>
      <c r="Z58" s="462">
        <v>1766</v>
      </c>
      <c r="AA58" s="462">
        <v>6838</v>
      </c>
      <c r="AB58" s="361">
        <f>Z58/AA58</f>
        <v>0.25826264989763087</v>
      </c>
      <c r="AC58" s="439" t="s">
        <v>2137</v>
      </c>
      <c r="AD58" s="336" t="s">
        <v>2138</v>
      </c>
      <c r="AE58" s="462">
        <v>4557</v>
      </c>
      <c r="AF58" s="462">
        <v>13599</v>
      </c>
      <c r="AG58" s="361">
        <f>+AE58/AF58</f>
        <v>0.33509816898301348</v>
      </c>
      <c r="AH58" s="365" t="s">
        <v>2139</v>
      </c>
      <c r="AI58" s="336" t="s">
        <v>2140</v>
      </c>
      <c r="AJ58" s="462"/>
      <c r="AK58" s="462"/>
      <c r="AL58" s="361"/>
      <c r="AM58" s="365"/>
      <c r="AN58" s="365"/>
      <c r="AO58" s="462"/>
      <c r="AP58" s="462"/>
      <c r="AQ58" s="361"/>
      <c r="AR58" s="365"/>
      <c r="AS58" s="365"/>
      <c r="AT58" s="437"/>
      <c r="AU58" s="437"/>
      <c r="AV58" s="361"/>
      <c r="AW58" s="336"/>
      <c r="AX58" s="365"/>
      <c r="AY58" s="462"/>
      <c r="AZ58" s="462"/>
      <c r="BA58" s="361"/>
      <c r="BB58" s="365"/>
      <c r="BC58" s="365"/>
      <c r="BD58" s="462"/>
      <c r="BE58" s="462"/>
      <c r="BF58" s="361"/>
      <c r="BG58" s="365"/>
      <c r="BH58" s="365"/>
      <c r="BI58" s="350"/>
      <c r="BJ58" s="350"/>
      <c r="BK58" s="361"/>
      <c r="BL58" s="434"/>
      <c r="BM58" s="463"/>
      <c r="BN58" s="351"/>
      <c r="BO58" s="351"/>
      <c r="BP58" s="361"/>
      <c r="BQ58" s="434"/>
      <c r="BR58" s="464"/>
      <c r="BS58" s="350"/>
      <c r="BT58" s="351"/>
      <c r="BU58" s="367"/>
      <c r="BV58" s="430"/>
      <c r="BW58" s="465"/>
      <c r="BX58" s="351"/>
      <c r="BY58" s="351"/>
      <c r="BZ58" s="367"/>
      <c r="CA58" s="430"/>
      <c r="CB58" s="365"/>
      <c r="CC58" s="379"/>
      <c r="CE58" s="441">
        <f>AE58</f>
        <v>4557</v>
      </c>
      <c r="CF58" s="441">
        <f>AF58</f>
        <v>13599</v>
      </c>
      <c r="CG58" s="369">
        <f t="shared" si="11"/>
        <v>0.33509816898301348</v>
      </c>
      <c r="CH58" s="369">
        <f t="shared" si="12"/>
        <v>0.33509816898301348</v>
      </c>
      <c r="CI58" s="369">
        <f t="shared" si="13"/>
        <v>0.35</v>
      </c>
      <c r="CJ58" s="369">
        <f t="shared" si="14"/>
        <v>0.95742333995146711</v>
      </c>
      <c r="CK58" s="344"/>
    </row>
    <row r="59" spans="2:89" s="40" customFormat="1" ht="156" x14ac:dyDescent="0.25">
      <c r="B59" s="325" t="s">
        <v>221</v>
      </c>
      <c r="C59" s="325" t="s">
        <v>95</v>
      </c>
      <c r="D59" s="325" t="s">
        <v>35</v>
      </c>
      <c r="E59" s="329" t="s">
        <v>2141</v>
      </c>
      <c r="F59" s="466" t="s">
        <v>2142</v>
      </c>
      <c r="G59" s="330" t="s">
        <v>2143</v>
      </c>
      <c r="H59" s="330" t="s">
        <v>2144</v>
      </c>
      <c r="I59" s="330" t="s">
        <v>2145</v>
      </c>
      <c r="J59" s="329" t="s">
        <v>1616</v>
      </c>
      <c r="K59" s="330" t="s">
        <v>2146</v>
      </c>
      <c r="L59" s="330" t="s">
        <v>2147</v>
      </c>
      <c r="M59" s="330" t="s">
        <v>2148</v>
      </c>
      <c r="N59" s="325" t="s">
        <v>1605</v>
      </c>
      <c r="O59" s="330" t="s">
        <v>2149</v>
      </c>
      <c r="P59" s="327" t="s">
        <v>1621</v>
      </c>
      <c r="Q59" s="357" t="s">
        <v>1604</v>
      </c>
      <c r="R59" s="331">
        <v>1</v>
      </c>
      <c r="S59" s="325" t="s">
        <v>1552</v>
      </c>
      <c r="T59" s="331">
        <v>1</v>
      </c>
      <c r="U59" s="351"/>
      <c r="V59" s="351"/>
      <c r="W59" s="361"/>
      <c r="X59" s="467" t="s">
        <v>2150</v>
      </c>
      <c r="Y59" s="365" t="s">
        <v>2151</v>
      </c>
      <c r="Z59" s="351"/>
      <c r="AA59" s="351"/>
      <c r="AB59" s="361"/>
      <c r="AC59" s="467" t="s">
        <v>2152</v>
      </c>
      <c r="AD59" s="365" t="s">
        <v>2151</v>
      </c>
      <c r="AE59" s="350"/>
      <c r="AF59" s="351"/>
      <c r="AG59" s="361"/>
      <c r="AH59" s="467" t="s">
        <v>2153</v>
      </c>
      <c r="AI59" s="365" t="s">
        <v>2154</v>
      </c>
      <c r="AJ59" s="351"/>
      <c r="AK59" s="351"/>
      <c r="AL59" s="361"/>
      <c r="AM59" s="468"/>
      <c r="AN59" s="378"/>
      <c r="AO59" s="350"/>
      <c r="AP59" s="351"/>
      <c r="AQ59" s="361"/>
      <c r="AR59" s="467"/>
      <c r="AS59" s="358"/>
      <c r="AT59" s="351"/>
      <c r="AU59" s="351"/>
      <c r="AV59" s="335"/>
      <c r="AW59" s="467"/>
      <c r="AX59" s="363"/>
      <c r="AY59" s="350"/>
      <c r="AZ59" s="351"/>
      <c r="BA59" s="361"/>
      <c r="BB59" s="358"/>
      <c r="BC59" s="358"/>
      <c r="BD59" s="351"/>
      <c r="BE59" s="351"/>
      <c r="BF59" s="361"/>
      <c r="BG59" s="365"/>
      <c r="BH59" s="365"/>
      <c r="BI59" s="350"/>
      <c r="BJ59" s="351"/>
      <c r="BK59" s="361"/>
      <c r="BL59" s="358"/>
      <c r="BM59" s="358"/>
      <c r="BN59" s="351"/>
      <c r="BO59" s="351"/>
      <c r="BP59" s="361"/>
      <c r="BQ59" s="358"/>
      <c r="BR59" s="365"/>
      <c r="BS59" s="350"/>
      <c r="BT59" s="351"/>
      <c r="BU59" s="361"/>
      <c r="BV59" s="365"/>
      <c r="BW59" s="365"/>
      <c r="BX59" s="351"/>
      <c r="BY59" s="351"/>
      <c r="BZ59" s="361"/>
      <c r="CA59" s="361"/>
      <c r="CB59" s="365"/>
      <c r="CC59" s="379"/>
      <c r="CE59" s="469">
        <f t="shared" ref="CE59:CF61" si="16">+U59+Z59+AE59+AJ59+AO59+AT59+AY59+BD59+BI59+BN59+BS59+BX59</f>
        <v>0</v>
      </c>
      <c r="CF59" s="469">
        <f t="shared" si="16"/>
        <v>0</v>
      </c>
      <c r="CG59" s="401">
        <v>0</v>
      </c>
      <c r="CH59" s="401">
        <f>+CG59</f>
        <v>0</v>
      </c>
      <c r="CI59" s="401">
        <f>+T59</f>
        <v>1</v>
      </c>
      <c r="CJ59" s="401">
        <f>+CH59/CI59</f>
        <v>0</v>
      </c>
      <c r="CK59" s="386" t="s">
        <v>1627</v>
      </c>
    </row>
    <row r="60" spans="2:89" s="40" customFormat="1" ht="106.5" customHeight="1" x14ac:dyDescent="0.25">
      <c r="B60" s="325" t="s">
        <v>221</v>
      </c>
      <c r="C60" s="325" t="s">
        <v>95</v>
      </c>
      <c r="D60" s="326" t="s">
        <v>35</v>
      </c>
      <c r="E60" s="327" t="s">
        <v>2155</v>
      </c>
      <c r="F60" s="328" t="s">
        <v>2142</v>
      </c>
      <c r="G60" s="326" t="s">
        <v>2156</v>
      </c>
      <c r="H60" s="326" t="s">
        <v>2157</v>
      </c>
      <c r="I60" s="326" t="s">
        <v>2158</v>
      </c>
      <c r="J60" s="329" t="s">
        <v>1616</v>
      </c>
      <c r="K60" s="326" t="s">
        <v>2159</v>
      </c>
      <c r="L60" s="330" t="s">
        <v>2160</v>
      </c>
      <c r="M60" s="326" t="s">
        <v>2161</v>
      </c>
      <c r="N60" s="330" t="s">
        <v>1605</v>
      </c>
      <c r="O60" s="330" t="s">
        <v>2162</v>
      </c>
      <c r="P60" s="327" t="s">
        <v>1621</v>
      </c>
      <c r="Q60" s="357" t="s">
        <v>1604</v>
      </c>
      <c r="R60" s="331">
        <v>0.11</v>
      </c>
      <c r="S60" s="325" t="s">
        <v>1552</v>
      </c>
      <c r="T60" s="331">
        <v>1</v>
      </c>
      <c r="U60" s="351"/>
      <c r="V60" s="351"/>
      <c r="W60" s="361"/>
      <c r="X60" s="467" t="s">
        <v>2163</v>
      </c>
      <c r="Y60" s="365" t="s">
        <v>2151</v>
      </c>
      <c r="Z60" s="351"/>
      <c r="AA60" s="351"/>
      <c r="AB60" s="361"/>
      <c r="AC60" s="467" t="s">
        <v>2164</v>
      </c>
      <c r="AD60" s="365" t="s">
        <v>2151</v>
      </c>
      <c r="AE60" s="350"/>
      <c r="AF60" s="351"/>
      <c r="AG60" s="361"/>
      <c r="AH60" s="467" t="s">
        <v>2165</v>
      </c>
      <c r="AI60" s="365" t="s">
        <v>2154</v>
      </c>
      <c r="AJ60" s="351"/>
      <c r="AK60" s="351"/>
      <c r="AL60" s="361"/>
      <c r="AM60" s="468"/>
      <c r="AN60" s="378"/>
      <c r="AO60" s="350"/>
      <c r="AP60" s="351"/>
      <c r="AQ60" s="361"/>
      <c r="AR60" s="467"/>
      <c r="AS60" s="358"/>
      <c r="AT60" s="351"/>
      <c r="AU60" s="351"/>
      <c r="AV60" s="361"/>
      <c r="AW60" s="467"/>
      <c r="AX60" s="363"/>
      <c r="AY60" s="350"/>
      <c r="AZ60" s="351"/>
      <c r="BA60" s="361"/>
      <c r="BB60" s="358"/>
      <c r="BC60" s="358"/>
      <c r="BD60" s="351"/>
      <c r="BE60" s="351"/>
      <c r="BF60" s="361"/>
      <c r="BG60" s="365"/>
      <c r="BH60" s="365"/>
      <c r="BI60" s="350"/>
      <c r="BJ60" s="351"/>
      <c r="BK60" s="361"/>
      <c r="BL60" s="358"/>
      <c r="BM60" s="358"/>
      <c r="BN60" s="351"/>
      <c r="BO60" s="351"/>
      <c r="BP60" s="361"/>
      <c r="BQ60" s="365"/>
      <c r="BR60" s="365"/>
      <c r="BS60" s="350"/>
      <c r="BT60" s="351"/>
      <c r="BU60" s="361"/>
      <c r="BV60" s="365"/>
      <c r="BW60" s="365"/>
      <c r="BX60" s="351"/>
      <c r="BY60" s="351"/>
      <c r="BZ60" s="361"/>
      <c r="CA60" s="361"/>
      <c r="CB60" s="365"/>
      <c r="CC60" s="379"/>
      <c r="CE60" s="469">
        <f t="shared" si="16"/>
        <v>0</v>
      </c>
      <c r="CF60" s="469">
        <f t="shared" si="16"/>
        <v>0</v>
      </c>
      <c r="CG60" s="401">
        <v>0</v>
      </c>
      <c r="CH60" s="401">
        <v>0</v>
      </c>
      <c r="CI60" s="401">
        <f t="shared" si="13"/>
        <v>1</v>
      </c>
      <c r="CJ60" s="401">
        <f t="shared" si="14"/>
        <v>0</v>
      </c>
      <c r="CK60" s="386" t="s">
        <v>1627</v>
      </c>
    </row>
    <row r="61" spans="2:89" s="40" customFormat="1" ht="105.75" customHeight="1" x14ac:dyDescent="0.25">
      <c r="B61" s="325" t="s">
        <v>221</v>
      </c>
      <c r="C61" s="325" t="s">
        <v>95</v>
      </c>
      <c r="D61" s="326" t="s">
        <v>35</v>
      </c>
      <c r="E61" s="327" t="s">
        <v>2166</v>
      </c>
      <c r="F61" s="328" t="s">
        <v>2142</v>
      </c>
      <c r="G61" s="326" t="s">
        <v>2167</v>
      </c>
      <c r="H61" s="326" t="s">
        <v>2168</v>
      </c>
      <c r="I61" s="326" t="s">
        <v>2169</v>
      </c>
      <c r="J61" s="329" t="s">
        <v>1616</v>
      </c>
      <c r="K61" s="330" t="s">
        <v>2170</v>
      </c>
      <c r="L61" s="330" t="s">
        <v>2171</v>
      </c>
      <c r="M61" s="330" t="s">
        <v>2172</v>
      </c>
      <c r="N61" s="330" t="s">
        <v>1605</v>
      </c>
      <c r="O61" s="330" t="s">
        <v>2173</v>
      </c>
      <c r="P61" s="327" t="s">
        <v>1621</v>
      </c>
      <c r="Q61" s="357" t="s">
        <v>1604</v>
      </c>
      <c r="R61" s="331" t="s">
        <v>2174</v>
      </c>
      <c r="S61" s="325" t="s">
        <v>2174</v>
      </c>
      <c r="T61" s="331">
        <v>0.35</v>
      </c>
      <c r="U61" s="351"/>
      <c r="V61" s="351"/>
      <c r="W61" s="361"/>
      <c r="X61" s="468" t="s">
        <v>2175</v>
      </c>
      <c r="Y61" s="365" t="s">
        <v>2151</v>
      </c>
      <c r="Z61" s="351"/>
      <c r="AA61" s="351"/>
      <c r="AB61" s="361"/>
      <c r="AC61" s="468" t="s">
        <v>2176</v>
      </c>
      <c r="AD61" s="365" t="s">
        <v>2151</v>
      </c>
      <c r="AE61" s="350"/>
      <c r="AF61" s="351"/>
      <c r="AG61" s="361"/>
      <c r="AH61" s="467" t="s">
        <v>2177</v>
      </c>
      <c r="AI61" s="365" t="s">
        <v>2154</v>
      </c>
      <c r="AJ61" s="351"/>
      <c r="AK61" s="351"/>
      <c r="AL61" s="361"/>
      <c r="AM61" s="468"/>
      <c r="AN61" s="378"/>
      <c r="AO61" s="350"/>
      <c r="AP61" s="351"/>
      <c r="AQ61" s="361"/>
      <c r="AR61" s="467"/>
      <c r="AS61" s="358"/>
      <c r="AT61" s="351"/>
      <c r="AU61" s="351"/>
      <c r="AV61" s="361"/>
      <c r="AW61" s="467"/>
      <c r="AX61" s="363"/>
      <c r="AY61" s="350"/>
      <c r="AZ61" s="351"/>
      <c r="BA61" s="361"/>
      <c r="BB61" s="358"/>
      <c r="BC61" s="358"/>
      <c r="BD61" s="351"/>
      <c r="BE61" s="351"/>
      <c r="BF61" s="361"/>
      <c r="BG61" s="365"/>
      <c r="BH61" s="365"/>
      <c r="BI61" s="350"/>
      <c r="BJ61" s="351"/>
      <c r="BK61" s="361"/>
      <c r="BL61" s="358"/>
      <c r="BM61" s="358"/>
      <c r="BN61" s="351"/>
      <c r="BO61" s="351"/>
      <c r="BP61" s="361"/>
      <c r="BQ61" s="365"/>
      <c r="BR61" s="365"/>
      <c r="BS61" s="350"/>
      <c r="BT61" s="351"/>
      <c r="BU61" s="361"/>
      <c r="BV61" s="365"/>
      <c r="BW61" s="365"/>
      <c r="BX61" s="351"/>
      <c r="BY61" s="351"/>
      <c r="BZ61" s="361"/>
      <c r="CA61" s="361"/>
      <c r="CB61" s="365"/>
      <c r="CC61" s="379"/>
      <c r="CE61" s="469">
        <f t="shared" si="16"/>
        <v>0</v>
      </c>
      <c r="CF61" s="469">
        <f t="shared" si="16"/>
        <v>0</v>
      </c>
      <c r="CG61" s="401">
        <v>0</v>
      </c>
      <c r="CH61" s="401">
        <f>+CG61</f>
        <v>0</v>
      </c>
      <c r="CI61" s="401">
        <f t="shared" si="13"/>
        <v>0.35</v>
      </c>
      <c r="CJ61" s="401">
        <f t="shared" si="14"/>
        <v>0</v>
      </c>
      <c r="CK61" s="386" t="s">
        <v>1627</v>
      </c>
    </row>
    <row r="62" spans="2:89" s="40" customFormat="1" ht="132" x14ac:dyDescent="0.25">
      <c r="B62" s="325" t="s">
        <v>221</v>
      </c>
      <c r="C62" s="325" t="s">
        <v>95</v>
      </c>
      <c r="D62" s="326" t="s">
        <v>35</v>
      </c>
      <c r="E62" s="327" t="s">
        <v>2178</v>
      </c>
      <c r="F62" s="328" t="s">
        <v>2142</v>
      </c>
      <c r="G62" s="326" t="s">
        <v>2179</v>
      </c>
      <c r="H62" s="326" t="s">
        <v>2180</v>
      </c>
      <c r="I62" s="326" t="s">
        <v>2181</v>
      </c>
      <c r="J62" s="329" t="s">
        <v>1548</v>
      </c>
      <c r="K62" s="330" t="s">
        <v>2182</v>
      </c>
      <c r="L62" s="330" t="s">
        <v>2183</v>
      </c>
      <c r="M62" s="330" t="s">
        <v>2184</v>
      </c>
      <c r="N62" s="330" t="s">
        <v>1552</v>
      </c>
      <c r="O62" s="330" t="s">
        <v>2185</v>
      </c>
      <c r="P62" s="329" t="s">
        <v>1759</v>
      </c>
      <c r="Q62" s="357" t="s">
        <v>1604</v>
      </c>
      <c r="R62" s="335" t="s">
        <v>2174</v>
      </c>
      <c r="S62" s="357" t="s">
        <v>2174</v>
      </c>
      <c r="T62" s="331">
        <v>0.38</v>
      </c>
      <c r="U62" s="351"/>
      <c r="V62" s="351"/>
      <c r="W62" s="361"/>
      <c r="X62" s="467" t="s">
        <v>2186</v>
      </c>
      <c r="Y62" s="365" t="s">
        <v>2151</v>
      </c>
      <c r="Z62" s="351"/>
      <c r="AA62" s="351"/>
      <c r="AB62" s="361"/>
      <c r="AC62" s="467" t="s">
        <v>2187</v>
      </c>
      <c r="AD62" s="365" t="s">
        <v>2151</v>
      </c>
      <c r="AE62" s="350"/>
      <c r="AF62" s="351"/>
      <c r="AG62" s="361"/>
      <c r="AH62" s="467" t="s">
        <v>2188</v>
      </c>
      <c r="AI62" s="365" t="s">
        <v>2154</v>
      </c>
      <c r="AJ62" s="351"/>
      <c r="AK62" s="351"/>
      <c r="AL62" s="361"/>
      <c r="AM62" s="468"/>
      <c r="AN62" s="378"/>
      <c r="AO62" s="350"/>
      <c r="AP62" s="351"/>
      <c r="AQ62" s="361"/>
      <c r="AR62" s="467"/>
      <c r="AS62" s="358"/>
      <c r="AT62" s="351"/>
      <c r="AU62" s="351"/>
      <c r="AV62" s="361"/>
      <c r="AW62" s="467"/>
      <c r="AX62" s="363"/>
      <c r="AY62" s="350"/>
      <c r="AZ62" s="351"/>
      <c r="BA62" s="361"/>
      <c r="BB62" s="358"/>
      <c r="BC62" s="358"/>
      <c r="BD62" s="351"/>
      <c r="BE62" s="351"/>
      <c r="BF62" s="361"/>
      <c r="BG62" s="365"/>
      <c r="BH62" s="365"/>
      <c r="BI62" s="350"/>
      <c r="BJ62" s="351"/>
      <c r="BK62" s="361"/>
      <c r="BL62" s="358"/>
      <c r="BM62" s="358"/>
      <c r="BN62" s="351"/>
      <c r="BO62" s="351"/>
      <c r="BP62" s="361"/>
      <c r="BQ62" s="365"/>
      <c r="BR62" s="365"/>
      <c r="BS62" s="350"/>
      <c r="BT62" s="351"/>
      <c r="BU62" s="361"/>
      <c r="BV62" s="365"/>
      <c r="BW62" s="365"/>
      <c r="BX62" s="351"/>
      <c r="BY62" s="351"/>
      <c r="BZ62" s="361"/>
      <c r="CA62" s="361"/>
      <c r="CB62" s="365"/>
      <c r="CC62" s="379"/>
      <c r="CE62" s="400">
        <f>BX62</f>
        <v>0</v>
      </c>
      <c r="CF62" s="400">
        <f>BY62</f>
        <v>0</v>
      </c>
      <c r="CG62" s="401">
        <v>0</v>
      </c>
      <c r="CH62" s="401">
        <f>+CG62</f>
        <v>0</v>
      </c>
      <c r="CI62" s="401">
        <f t="shared" si="13"/>
        <v>0.38</v>
      </c>
      <c r="CJ62" s="401">
        <f t="shared" si="14"/>
        <v>0</v>
      </c>
      <c r="CK62" s="386" t="s">
        <v>2189</v>
      </c>
    </row>
    <row r="63" spans="2:89" s="40" customFormat="1" ht="168" x14ac:dyDescent="0.25">
      <c r="B63" s="325" t="s">
        <v>221</v>
      </c>
      <c r="C63" s="325" t="s">
        <v>117</v>
      </c>
      <c r="D63" s="326" t="s">
        <v>1654</v>
      </c>
      <c r="E63" s="327" t="s">
        <v>2190</v>
      </c>
      <c r="F63" s="328" t="s">
        <v>1892</v>
      </c>
      <c r="G63" s="326" t="s">
        <v>2191</v>
      </c>
      <c r="H63" s="326" t="s">
        <v>2192</v>
      </c>
      <c r="I63" s="326" t="s">
        <v>2193</v>
      </c>
      <c r="J63" s="329" t="s">
        <v>1548</v>
      </c>
      <c r="K63" s="330" t="s">
        <v>2194</v>
      </c>
      <c r="L63" s="330" t="s">
        <v>2195</v>
      </c>
      <c r="M63" s="330" t="s">
        <v>2196</v>
      </c>
      <c r="N63" s="330" t="s">
        <v>1552</v>
      </c>
      <c r="O63" s="330" t="s">
        <v>2197</v>
      </c>
      <c r="P63" s="329" t="s">
        <v>1554</v>
      </c>
      <c r="Q63" s="357" t="s">
        <v>60</v>
      </c>
      <c r="R63" s="335">
        <v>0.85</v>
      </c>
      <c r="S63" s="357" t="s">
        <v>1552</v>
      </c>
      <c r="T63" s="331">
        <v>0.91</v>
      </c>
      <c r="U63" s="351"/>
      <c r="V63" s="351"/>
      <c r="W63" s="361"/>
      <c r="X63" s="467" t="s">
        <v>2198</v>
      </c>
      <c r="Y63" s="365" t="s">
        <v>2199</v>
      </c>
      <c r="Z63" s="351"/>
      <c r="AA63" s="351"/>
      <c r="AB63" s="361"/>
      <c r="AC63" s="467" t="s">
        <v>2200</v>
      </c>
      <c r="AD63" s="365" t="s">
        <v>2199</v>
      </c>
      <c r="AE63" s="350">
        <v>16003</v>
      </c>
      <c r="AF63" s="351">
        <v>53748</v>
      </c>
      <c r="AG63" s="361">
        <f>+AE63/AF63</f>
        <v>0.29774131130460668</v>
      </c>
      <c r="AH63" s="467" t="s">
        <v>2201</v>
      </c>
      <c r="AI63" s="365" t="s">
        <v>2202</v>
      </c>
      <c r="AJ63" s="351"/>
      <c r="AK63" s="351"/>
      <c r="AL63" s="361"/>
      <c r="AM63" s="468"/>
      <c r="AN63" s="378"/>
      <c r="AO63" s="350"/>
      <c r="AP63" s="351"/>
      <c r="AQ63" s="361"/>
      <c r="AR63" s="467"/>
      <c r="AS63" s="358"/>
      <c r="AT63" s="351"/>
      <c r="AU63" s="351"/>
      <c r="AV63" s="361"/>
      <c r="AW63" s="467"/>
      <c r="AX63" s="363"/>
      <c r="AY63" s="350"/>
      <c r="AZ63" s="351"/>
      <c r="BA63" s="361"/>
      <c r="BB63" s="358"/>
      <c r="BC63" s="358"/>
      <c r="BD63" s="351"/>
      <c r="BE63" s="351"/>
      <c r="BF63" s="361"/>
      <c r="BG63" s="365"/>
      <c r="BH63" s="365"/>
      <c r="BI63" s="350"/>
      <c r="BJ63" s="351"/>
      <c r="BK63" s="361"/>
      <c r="BL63" s="358"/>
      <c r="BM63" s="358"/>
      <c r="BN63" s="351"/>
      <c r="BO63" s="351"/>
      <c r="BP63" s="361"/>
      <c r="BQ63" s="365"/>
      <c r="BR63" s="365"/>
      <c r="BS63" s="350"/>
      <c r="BT63" s="351"/>
      <c r="BU63" s="361"/>
      <c r="BV63" s="365"/>
      <c r="BW63" s="365"/>
      <c r="BX63" s="351"/>
      <c r="BY63" s="351"/>
      <c r="BZ63" s="361"/>
      <c r="CA63" s="361"/>
      <c r="CB63" s="365"/>
      <c r="CC63" s="379"/>
      <c r="CE63" s="441">
        <f>AE63+AT63+BI63+BX63</f>
        <v>16003</v>
      </c>
      <c r="CF63" s="441">
        <f>AF63</f>
        <v>53748</v>
      </c>
      <c r="CG63" s="343">
        <f>+CE63/CF63</f>
        <v>0.29774131130460668</v>
      </c>
      <c r="CH63" s="343">
        <f>+CG63</f>
        <v>0.29774131130460668</v>
      </c>
      <c r="CI63" s="343">
        <f t="shared" si="13"/>
        <v>0.91</v>
      </c>
      <c r="CJ63" s="343">
        <f t="shared" si="14"/>
        <v>0.32718825418088643</v>
      </c>
      <c r="CK63" s="386"/>
    </row>
    <row r="64" spans="2:89" s="40" customFormat="1" ht="180" x14ac:dyDescent="0.25">
      <c r="B64" s="325" t="s">
        <v>221</v>
      </c>
      <c r="C64" s="325" t="s">
        <v>117</v>
      </c>
      <c r="D64" s="326" t="s">
        <v>1654</v>
      </c>
      <c r="E64" s="327" t="s">
        <v>2203</v>
      </c>
      <c r="F64" s="328" t="s">
        <v>1892</v>
      </c>
      <c r="G64" s="326" t="s">
        <v>2204</v>
      </c>
      <c r="H64" s="326" t="s">
        <v>2205</v>
      </c>
      <c r="I64" s="326" t="s">
        <v>2206</v>
      </c>
      <c r="J64" s="329" t="s">
        <v>1616</v>
      </c>
      <c r="K64" s="330" t="s">
        <v>2207</v>
      </c>
      <c r="L64" s="330" t="s">
        <v>2208</v>
      </c>
      <c r="M64" s="330" t="s">
        <v>2209</v>
      </c>
      <c r="N64" s="330" t="s">
        <v>1552</v>
      </c>
      <c r="O64" s="330" t="s">
        <v>2210</v>
      </c>
      <c r="P64" s="329" t="s">
        <v>1580</v>
      </c>
      <c r="Q64" s="357" t="s">
        <v>30</v>
      </c>
      <c r="R64" s="335">
        <v>1.04</v>
      </c>
      <c r="S64" s="357" t="s">
        <v>1552</v>
      </c>
      <c r="T64" s="331">
        <v>1</v>
      </c>
      <c r="U64" s="351">
        <v>15746</v>
      </c>
      <c r="V64" s="351">
        <v>15000</v>
      </c>
      <c r="W64" s="361">
        <f>+U64/V64</f>
        <v>1.0497333333333334</v>
      </c>
      <c r="X64" s="467" t="s">
        <v>2211</v>
      </c>
      <c r="Y64" s="365" t="s">
        <v>2199</v>
      </c>
      <c r="Z64" s="351">
        <v>14351</v>
      </c>
      <c r="AA64" s="351">
        <v>15000</v>
      </c>
      <c r="AB64" s="361">
        <f>+Z64/AA64</f>
        <v>0.95673333333333332</v>
      </c>
      <c r="AC64" s="467" t="s">
        <v>2212</v>
      </c>
      <c r="AD64" s="365" t="s">
        <v>2199</v>
      </c>
      <c r="AE64" s="350">
        <v>21478</v>
      </c>
      <c r="AF64" s="351">
        <v>25000</v>
      </c>
      <c r="AG64" s="361">
        <f>+AE64/AF64</f>
        <v>0.85911999999999999</v>
      </c>
      <c r="AH64" s="467" t="s">
        <v>2213</v>
      </c>
      <c r="AI64" s="365" t="s">
        <v>2202</v>
      </c>
      <c r="AJ64" s="351"/>
      <c r="AK64" s="351"/>
      <c r="AL64" s="361"/>
      <c r="AM64" s="468"/>
      <c r="AN64" s="378"/>
      <c r="AO64" s="350"/>
      <c r="AP64" s="351"/>
      <c r="AQ64" s="361"/>
      <c r="AR64" s="467"/>
      <c r="AS64" s="358"/>
      <c r="AT64" s="351"/>
      <c r="AU64" s="351"/>
      <c r="AV64" s="361"/>
      <c r="AW64" s="467"/>
      <c r="AX64" s="363"/>
      <c r="AY64" s="350"/>
      <c r="AZ64" s="351"/>
      <c r="BA64" s="361"/>
      <c r="BB64" s="358"/>
      <c r="BC64" s="358"/>
      <c r="BD64" s="351"/>
      <c r="BE64" s="351"/>
      <c r="BF64" s="361"/>
      <c r="BG64" s="365"/>
      <c r="BH64" s="365"/>
      <c r="BI64" s="350"/>
      <c r="BJ64" s="351"/>
      <c r="BK64" s="361"/>
      <c r="BL64" s="358"/>
      <c r="BM64" s="358"/>
      <c r="BN64" s="351"/>
      <c r="BO64" s="351"/>
      <c r="BP64" s="361"/>
      <c r="BQ64" s="365"/>
      <c r="BR64" s="365"/>
      <c r="BS64" s="350"/>
      <c r="BT64" s="351"/>
      <c r="BU64" s="361"/>
      <c r="BV64" s="365"/>
      <c r="BW64" s="365"/>
      <c r="BX64" s="351"/>
      <c r="BY64" s="351"/>
      <c r="BZ64" s="361"/>
      <c r="CA64" s="361"/>
      <c r="CB64" s="365"/>
      <c r="CC64" s="379"/>
      <c r="CE64" s="441">
        <f>(U64+Z64+AE64+AJ64+AO64+AT64+AY64+BD64+BI64+BN64+BS64+BX64)/3</f>
        <v>17191.666666666668</v>
      </c>
      <c r="CF64" s="441">
        <f>(V64+AA64+AF64+AK64+AP64+AU64+AZ64+BE64+BJ64+BO64+BT64+BY64)/3</f>
        <v>18333.333333333332</v>
      </c>
      <c r="CG64" s="343">
        <f t="shared" ref="CG64:CG80" si="17">+CE64/CF64</f>
        <v>0.93772727272727285</v>
      </c>
      <c r="CH64" s="343">
        <f t="shared" ref="CH64:CH80" si="18">+CG64</f>
        <v>0.93772727272727285</v>
      </c>
      <c r="CI64" s="343">
        <f t="shared" si="13"/>
        <v>1</v>
      </c>
      <c r="CJ64" s="343">
        <f t="shared" si="14"/>
        <v>0.93772727272727285</v>
      </c>
      <c r="CK64" s="386"/>
    </row>
    <row r="65" spans="2:89" s="40" customFormat="1" ht="156" x14ac:dyDescent="0.25">
      <c r="B65" s="325" t="s">
        <v>221</v>
      </c>
      <c r="C65" s="325" t="s">
        <v>117</v>
      </c>
      <c r="D65" s="326" t="s">
        <v>1654</v>
      </c>
      <c r="E65" s="327" t="s">
        <v>2214</v>
      </c>
      <c r="F65" s="328" t="s">
        <v>1892</v>
      </c>
      <c r="G65" s="326" t="s">
        <v>2215</v>
      </c>
      <c r="H65" s="326" t="s">
        <v>2216</v>
      </c>
      <c r="I65" s="326" t="s">
        <v>2217</v>
      </c>
      <c r="J65" s="329" t="s">
        <v>1548</v>
      </c>
      <c r="K65" s="330" t="s">
        <v>2218</v>
      </c>
      <c r="L65" s="330" t="s">
        <v>2219</v>
      </c>
      <c r="M65" s="330" t="s">
        <v>2220</v>
      </c>
      <c r="N65" s="330" t="s">
        <v>1552</v>
      </c>
      <c r="O65" s="330" t="s">
        <v>2221</v>
      </c>
      <c r="P65" s="329" t="s">
        <v>1554</v>
      </c>
      <c r="Q65" s="357" t="s">
        <v>30</v>
      </c>
      <c r="R65" s="335">
        <v>0.73</v>
      </c>
      <c r="S65" s="357" t="s">
        <v>1552</v>
      </c>
      <c r="T65" s="331">
        <v>0.92</v>
      </c>
      <c r="U65" s="351"/>
      <c r="V65" s="351"/>
      <c r="W65" s="361"/>
      <c r="X65" s="467" t="s">
        <v>2222</v>
      </c>
      <c r="Y65" s="365" t="s">
        <v>2199</v>
      </c>
      <c r="Z65" s="351"/>
      <c r="AA65" s="351"/>
      <c r="AB65" s="361"/>
      <c r="AC65" s="467" t="s">
        <v>2223</v>
      </c>
      <c r="AD65" s="365" t="s">
        <v>2199</v>
      </c>
      <c r="AE65" s="350">
        <v>10199</v>
      </c>
      <c r="AF65" s="351">
        <v>17931</v>
      </c>
      <c r="AG65" s="361">
        <f>+AE65/AF65</f>
        <v>0.56879147844515088</v>
      </c>
      <c r="AH65" s="467" t="s">
        <v>2224</v>
      </c>
      <c r="AI65" s="365" t="s">
        <v>2202</v>
      </c>
      <c r="AJ65" s="351"/>
      <c r="AK65" s="351"/>
      <c r="AL65" s="361"/>
      <c r="AM65" s="468"/>
      <c r="AN65" s="378"/>
      <c r="AO65" s="350"/>
      <c r="AP65" s="351"/>
      <c r="AQ65" s="361"/>
      <c r="AR65" s="467"/>
      <c r="AS65" s="358"/>
      <c r="AT65" s="351"/>
      <c r="AU65" s="351"/>
      <c r="AV65" s="361"/>
      <c r="AW65" s="467"/>
      <c r="AX65" s="363"/>
      <c r="AY65" s="350"/>
      <c r="AZ65" s="351"/>
      <c r="BA65" s="361"/>
      <c r="BB65" s="358"/>
      <c r="BC65" s="358"/>
      <c r="BD65" s="351"/>
      <c r="BE65" s="351"/>
      <c r="BF65" s="361"/>
      <c r="BG65" s="365"/>
      <c r="BH65" s="365"/>
      <c r="BI65" s="350"/>
      <c r="BJ65" s="351"/>
      <c r="BK65" s="361"/>
      <c r="BL65" s="358"/>
      <c r="BM65" s="358"/>
      <c r="BN65" s="351"/>
      <c r="BO65" s="351"/>
      <c r="BP65" s="361"/>
      <c r="BQ65" s="365"/>
      <c r="BR65" s="365"/>
      <c r="BS65" s="350"/>
      <c r="BT65" s="351"/>
      <c r="BU65" s="361"/>
      <c r="BV65" s="365"/>
      <c r="BW65" s="365"/>
      <c r="BX65" s="351"/>
      <c r="BY65" s="351"/>
      <c r="BZ65" s="361"/>
      <c r="CA65" s="361"/>
      <c r="CB65" s="365"/>
      <c r="CC65" s="379"/>
      <c r="CE65" s="441">
        <f>AE65</f>
        <v>10199</v>
      </c>
      <c r="CF65" s="441">
        <f>AF65</f>
        <v>17931</v>
      </c>
      <c r="CG65" s="343">
        <f t="shared" si="17"/>
        <v>0.56879147844515088</v>
      </c>
      <c r="CH65" s="343">
        <f t="shared" si="18"/>
        <v>0.56879147844515088</v>
      </c>
      <c r="CI65" s="343">
        <f t="shared" si="13"/>
        <v>0.92</v>
      </c>
      <c r="CJ65" s="343">
        <f t="shared" si="14"/>
        <v>0.61825160700559878</v>
      </c>
      <c r="CK65" s="386"/>
    </row>
    <row r="66" spans="2:89" s="40" customFormat="1" ht="216" x14ac:dyDescent="0.25">
      <c r="B66" s="325" t="s">
        <v>221</v>
      </c>
      <c r="C66" s="325" t="s">
        <v>117</v>
      </c>
      <c r="D66" s="326" t="s">
        <v>1654</v>
      </c>
      <c r="E66" s="327" t="s">
        <v>2225</v>
      </c>
      <c r="F66" s="328" t="s">
        <v>1892</v>
      </c>
      <c r="G66" s="326" t="s">
        <v>2226</v>
      </c>
      <c r="H66" s="326" t="s">
        <v>2227</v>
      </c>
      <c r="I66" s="326" t="s">
        <v>2228</v>
      </c>
      <c r="J66" s="329" t="s">
        <v>1616</v>
      </c>
      <c r="K66" s="330" t="s">
        <v>2229</v>
      </c>
      <c r="L66" s="330" t="s">
        <v>2230</v>
      </c>
      <c r="M66" s="330" t="s">
        <v>2231</v>
      </c>
      <c r="N66" s="330" t="s">
        <v>1552</v>
      </c>
      <c r="O66" s="330" t="s">
        <v>2232</v>
      </c>
      <c r="P66" s="329" t="s">
        <v>1580</v>
      </c>
      <c r="Q66" s="357" t="s">
        <v>30</v>
      </c>
      <c r="R66" s="335">
        <v>1.1499999999999999</v>
      </c>
      <c r="S66" s="357" t="s">
        <v>1552</v>
      </c>
      <c r="T66" s="331">
        <v>1</v>
      </c>
      <c r="U66" s="351">
        <v>554</v>
      </c>
      <c r="V66" s="351">
        <v>643</v>
      </c>
      <c r="W66" s="361">
        <f>+U66/V66</f>
        <v>0.8615863141524106</v>
      </c>
      <c r="X66" s="467" t="s">
        <v>2233</v>
      </c>
      <c r="Y66" s="365" t="s">
        <v>2199</v>
      </c>
      <c r="Z66" s="351">
        <v>527</v>
      </c>
      <c r="AA66" s="351">
        <v>643</v>
      </c>
      <c r="AB66" s="361">
        <f>+Z66/AA66</f>
        <v>0.81959564541213059</v>
      </c>
      <c r="AC66" s="467" t="s">
        <v>2234</v>
      </c>
      <c r="AD66" s="365" t="s">
        <v>2199</v>
      </c>
      <c r="AE66" s="350">
        <v>609</v>
      </c>
      <c r="AF66" s="351">
        <v>540</v>
      </c>
      <c r="AG66" s="361">
        <f>+AE66/AF66</f>
        <v>1.1277777777777778</v>
      </c>
      <c r="AH66" s="467" t="s">
        <v>2235</v>
      </c>
      <c r="AI66" s="365" t="s">
        <v>2202</v>
      </c>
      <c r="AJ66" s="351"/>
      <c r="AK66" s="351"/>
      <c r="AL66" s="361"/>
      <c r="AM66" s="468"/>
      <c r="AN66" s="378"/>
      <c r="AO66" s="350"/>
      <c r="AP66" s="351"/>
      <c r="AQ66" s="361"/>
      <c r="AR66" s="467"/>
      <c r="AS66" s="358"/>
      <c r="AT66" s="351"/>
      <c r="AU66" s="351"/>
      <c r="AV66" s="361"/>
      <c r="AW66" s="467"/>
      <c r="AX66" s="363"/>
      <c r="AY66" s="350"/>
      <c r="AZ66" s="351"/>
      <c r="BA66" s="361"/>
      <c r="BB66" s="358"/>
      <c r="BC66" s="358"/>
      <c r="BD66" s="351"/>
      <c r="BE66" s="351"/>
      <c r="BF66" s="361"/>
      <c r="BG66" s="365"/>
      <c r="BH66" s="365"/>
      <c r="BI66" s="350"/>
      <c r="BJ66" s="351"/>
      <c r="BK66" s="361"/>
      <c r="BL66" s="358"/>
      <c r="BM66" s="358"/>
      <c r="BN66" s="351"/>
      <c r="BO66" s="351"/>
      <c r="BP66" s="361"/>
      <c r="BQ66" s="365"/>
      <c r="BR66" s="365"/>
      <c r="BS66" s="350"/>
      <c r="BT66" s="351"/>
      <c r="BU66" s="361"/>
      <c r="BV66" s="365"/>
      <c r="BW66" s="365"/>
      <c r="BX66" s="351"/>
      <c r="BY66" s="351"/>
      <c r="BZ66" s="361"/>
      <c r="CA66" s="361"/>
      <c r="CB66" s="365"/>
      <c r="CC66" s="379"/>
      <c r="CE66" s="342">
        <f>(U66+Z66+AE66+AJ66+AO66+AT66+AY66+BD66+BI66+BN66+BS66+BX66)/3</f>
        <v>563.33333333333337</v>
      </c>
      <c r="CF66" s="342">
        <f>(V66+AA66+AF66+AK66+AP66+AU66+AZ66+BE66+BJ66+BO66+BT66+BY66)/3</f>
        <v>608.66666666666663</v>
      </c>
      <c r="CG66" s="343">
        <f t="shared" si="17"/>
        <v>0.9255202628696606</v>
      </c>
      <c r="CH66" s="343">
        <f t="shared" si="18"/>
        <v>0.9255202628696606</v>
      </c>
      <c r="CI66" s="343">
        <f t="shared" si="13"/>
        <v>1</v>
      </c>
      <c r="CJ66" s="343">
        <f t="shared" si="14"/>
        <v>0.9255202628696606</v>
      </c>
      <c r="CK66" s="386"/>
    </row>
    <row r="67" spans="2:89" s="40" customFormat="1" ht="168" x14ac:dyDescent="0.25">
      <c r="B67" s="325" t="s">
        <v>221</v>
      </c>
      <c r="C67" s="325" t="s">
        <v>117</v>
      </c>
      <c r="D67" s="326" t="s">
        <v>1654</v>
      </c>
      <c r="E67" s="327" t="s">
        <v>2236</v>
      </c>
      <c r="F67" s="328" t="s">
        <v>1892</v>
      </c>
      <c r="G67" s="326" t="s">
        <v>2237</v>
      </c>
      <c r="H67" s="326" t="s">
        <v>2238</v>
      </c>
      <c r="I67" s="326" t="s">
        <v>2239</v>
      </c>
      <c r="J67" s="329" t="s">
        <v>1548</v>
      </c>
      <c r="K67" s="330" t="s">
        <v>2240</v>
      </c>
      <c r="L67" s="330" t="s">
        <v>2219</v>
      </c>
      <c r="M67" s="330" t="s">
        <v>2241</v>
      </c>
      <c r="N67" s="330" t="s">
        <v>1552</v>
      </c>
      <c r="O67" s="330" t="s">
        <v>2242</v>
      </c>
      <c r="P67" s="329" t="s">
        <v>1554</v>
      </c>
      <c r="Q67" s="357" t="s">
        <v>30</v>
      </c>
      <c r="R67" s="335">
        <v>0.78</v>
      </c>
      <c r="S67" s="357" t="s">
        <v>1552</v>
      </c>
      <c r="T67" s="331">
        <v>0.9</v>
      </c>
      <c r="U67" s="351"/>
      <c r="V67" s="351"/>
      <c r="W67" s="361"/>
      <c r="X67" s="467" t="s">
        <v>2243</v>
      </c>
      <c r="Y67" s="365" t="s">
        <v>2199</v>
      </c>
      <c r="Z67" s="351"/>
      <c r="AA67" s="351"/>
      <c r="AB67" s="361"/>
      <c r="AC67" s="467" t="s">
        <v>2244</v>
      </c>
      <c r="AD67" s="365" t="s">
        <v>2199</v>
      </c>
      <c r="AE67" s="350">
        <v>342</v>
      </c>
      <c r="AF67" s="351">
        <v>609</v>
      </c>
      <c r="AG67" s="361">
        <f>+AE67/AF67</f>
        <v>0.56157635467980294</v>
      </c>
      <c r="AH67" s="467" t="s">
        <v>2245</v>
      </c>
      <c r="AI67" s="365" t="s">
        <v>2202</v>
      </c>
      <c r="AJ67" s="351"/>
      <c r="AK67" s="351"/>
      <c r="AL67" s="361"/>
      <c r="AM67" s="468"/>
      <c r="AN67" s="378"/>
      <c r="AO67" s="350"/>
      <c r="AP67" s="351"/>
      <c r="AQ67" s="361"/>
      <c r="AR67" s="467"/>
      <c r="AS67" s="358"/>
      <c r="AT67" s="351"/>
      <c r="AU67" s="351"/>
      <c r="AV67" s="361"/>
      <c r="AW67" s="467"/>
      <c r="AX67" s="363"/>
      <c r="AY67" s="350"/>
      <c r="AZ67" s="351"/>
      <c r="BA67" s="361"/>
      <c r="BB67" s="358"/>
      <c r="BC67" s="358"/>
      <c r="BD67" s="351"/>
      <c r="BE67" s="351"/>
      <c r="BF67" s="361"/>
      <c r="BG67" s="365"/>
      <c r="BH67" s="365"/>
      <c r="BI67" s="350"/>
      <c r="BJ67" s="351"/>
      <c r="BK67" s="361"/>
      <c r="BL67" s="358"/>
      <c r="BM67" s="358"/>
      <c r="BN67" s="351"/>
      <c r="BO67" s="351"/>
      <c r="BP67" s="361"/>
      <c r="BQ67" s="365"/>
      <c r="BR67" s="365"/>
      <c r="BS67" s="350"/>
      <c r="BT67" s="351"/>
      <c r="BU67" s="361"/>
      <c r="BV67" s="365"/>
      <c r="BW67" s="365"/>
      <c r="BX67" s="351"/>
      <c r="BY67" s="351"/>
      <c r="BZ67" s="361"/>
      <c r="CA67" s="361"/>
      <c r="CB67" s="365"/>
      <c r="CC67" s="379"/>
      <c r="CE67" s="342">
        <f>AE67</f>
        <v>342</v>
      </c>
      <c r="CF67" s="342">
        <f>AF67</f>
        <v>609</v>
      </c>
      <c r="CG67" s="343">
        <f t="shared" si="17"/>
        <v>0.56157635467980294</v>
      </c>
      <c r="CH67" s="343">
        <f t="shared" si="18"/>
        <v>0.56157635467980294</v>
      </c>
      <c r="CI67" s="343">
        <f t="shared" si="13"/>
        <v>0.9</v>
      </c>
      <c r="CJ67" s="343">
        <f t="shared" si="14"/>
        <v>0.6239737274220033</v>
      </c>
      <c r="CK67" s="386"/>
    </row>
    <row r="68" spans="2:89" s="40" customFormat="1" ht="180" x14ac:dyDescent="0.25">
      <c r="B68" s="325" t="s">
        <v>221</v>
      </c>
      <c r="C68" s="325" t="s">
        <v>117</v>
      </c>
      <c r="D68" s="326" t="s">
        <v>1654</v>
      </c>
      <c r="E68" s="327" t="s">
        <v>2246</v>
      </c>
      <c r="F68" s="328" t="s">
        <v>1892</v>
      </c>
      <c r="G68" s="326" t="s">
        <v>2247</v>
      </c>
      <c r="H68" s="326" t="s">
        <v>2248</v>
      </c>
      <c r="I68" s="326" t="s">
        <v>2249</v>
      </c>
      <c r="J68" s="329" t="s">
        <v>1548</v>
      </c>
      <c r="K68" s="330" t="s">
        <v>2250</v>
      </c>
      <c r="L68" s="330" t="s">
        <v>2251</v>
      </c>
      <c r="M68" s="330" t="s">
        <v>2252</v>
      </c>
      <c r="N68" s="330" t="s">
        <v>1552</v>
      </c>
      <c r="O68" s="330" t="s">
        <v>2253</v>
      </c>
      <c r="P68" s="329" t="s">
        <v>2254</v>
      </c>
      <c r="Q68" s="357" t="s">
        <v>60</v>
      </c>
      <c r="R68" s="335">
        <v>0.25</v>
      </c>
      <c r="S68" s="357" t="s">
        <v>1552</v>
      </c>
      <c r="T68" s="331">
        <v>0.5</v>
      </c>
      <c r="U68" s="351"/>
      <c r="V68" s="351"/>
      <c r="W68" s="361"/>
      <c r="X68" s="467" t="s">
        <v>2255</v>
      </c>
      <c r="Y68" s="365" t="s">
        <v>2199</v>
      </c>
      <c r="Z68" s="351">
        <v>121</v>
      </c>
      <c r="AA68" s="351">
        <v>286</v>
      </c>
      <c r="AB68" s="361">
        <f>+Z68/AA68</f>
        <v>0.42307692307692307</v>
      </c>
      <c r="AC68" s="467" t="s">
        <v>2256</v>
      </c>
      <c r="AD68" s="365" t="s">
        <v>2199</v>
      </c>
      <c r="AE68" s="350"/>
      <c r="AF68" s="351"/>
      <c r="AG68" s="361"/>
      <c r="AH68" s="467" t="s">
        <v>2257</v>
      </c>
      <c r="AI68" s="365" t="s">
        <v>2202</v>
      </c>
      <c r="AJ68" s="351"/>
      <c r="AK68" s="351"/>
      <c r="AL68" s="361"/>
      <c r="AM68" s="468"/>
      <c r="AN68" s="378"/>
      <c r="AO68" s="350"/>
      <c r="AP68" s="351"/>
      <c r="AQ68" s="361"/>
      <c r="AR68" s="467"/>
      <c r="AS68" s="358"/>
      <c r="AT68" s="351"/>
      <c r="AU68" s="351"/>
      <c r="AV68" s="361"/>
      <c r="AW68" s="467"/>
      <c r="AX68" s="363"/>
      <c r="AY68" s="350"/>
      <c r="AZ68" s="351"/>
      <c r="BA68" s="361"/>
      <c r="BB68" s="358"/>
      <c r="BC68" s="358"/>
      <c r="BD68" s="351"/>
      <c r="BE68" s="351"/>
      <c r="BF68" s="361"/>
      <c r="BG68" s="365"/>
      <c r="BH68" s="365"/>
      <c r="BI68" s="350"/>
      <c r="BJ68" s="351"/>
      <c r="BK68" s="361"/>
      <c r="BL68" s="358"/>
      <c r="BM68" s="358"/>
      <c r="BN68" s="351"/>
      <c r="BO68" s="351"/>
      <c r="BP68" s="361"/>
      <c r="BQ68" s="365"/>
      <c r="BR68" s="365"/>
      <c r="BS68" s="350"/>
      <c r="BT68" s="351"/>
      <c r="BU68" s="361"/>
      <c r="BV68" s="365"/>
      <c r="BW68" s="365"/>
      <c r="BX68" s="351"/>
      <c r="BY68" s="351"/>
      <c r="BZ68" s="361"/>
      <c r="CA68" s="361"/>
      <c r="CB68" s="365"/>
      <c r="CC68" s="379"/>
      <c r="CE68" s="342">
        <f>Z68+AJ68+AT68+BD68+BN68+BX68</f>
        <v>121</v>
      </c>
      <c r="CF68" s="342">
        <f>AA68</f>
        <v>286</v>
      </c>
      <c r="CG68" s="343">
        <f t="shared" si="17"/>
        <v>0.42307692307692307</v>
      </c>
      <c r="CH68" s="343">
        <f t="shared" si="18"/>
        <v>0.42307692307692307</v>
      </c>
      <c r="CI68" s="343">
        <f t="shared" si="13"/>
        <v>0.5</v>
      </c>
      <c r="CJ68" s="343">
        <f t="shared" si="14"/>
        <v>0.84615384615384615</v>
      </c>
      <c r="CK68" s="386"/>
    </row>
    <row r="69" spans="2:89" s="40" customFormat="1" ht="219" customHeight="1" x14ac:dyDescent="0.25">
      <c r="B69" s="325" t="s">
        <v>221</v>
      </c>
      <c r="C69" s="325" t="s">
        <v>117</v>
      </c>
      <c r="D69" s="326" t="s">
        <v>1654</v>
      </c>
      <c r="E69" s="327" t="s">
        <v>2258</v>
      </c>
      <c r="F69" s="328" t="s">
        <v>1892</v>
      </c>
      <c r="G69" s="326" t="s">
        <v>2259</v>
      </c>
      <c r="H69" s="326" t="s">
        <v>2260</v>
      </c>
      <c r="I69" s="326" t="s">
        <v>2261</v>
      </c>
      <c r="J69" s="329" t="s">
        <v>1616</v>
      </c>
      <c r="K69" s="330" t="s">
        <v>2262</v>
      </c>
      <c r="L69" s="330" t="s">
        <v>2263</v>
      </c>
      <c r="M69" s="330" t="s">
        <v>2264</v>
      </c>
      <c r="N69" s="330" t="s">
        <v>1552</v>
      </c>
      <c r="O69" s="330" t="s">
        <v>2265</v>
      </c>
      <c r="P69" s="329" t="s">
        <v>1580</v>
      </c>
      <c r="Q69" s="357" t="s">
        <v>60</v>
      </c>
      <c r="R69" s="335">
        <v>0.22</v>
      </c>
      <c r="S69" s="357" t="s">
        <v>1552</v>
      </c>
      <c r="T69" s="331">
        <v>0.22</v>
      </c>
      <c r="U69" s="351"/>
      <c r="V69" s="351"/>
      <c r="W69" s="361"/>
      <c r="X69" s="467" t="s">
        <v>2266</v>
      </c>
      <c r="Y69" s="365" t="s">
        <v>2199</v>
      </c>
      <c r="Z69" s="351">
        <v>0</v>
      </c>
      <c r="AA69" s="351">
        <v>496</v>
      </c>
      <c r="AB69" s="361">
        <v>0</v>
      </c>
      <c r="AC69" s="467" t="s">
        <v>2267</v>
      </c>
      <c r="AD69" s="365" t="s">
        <v>2199</v>
      </c>
      <c r="AE69" s="350">
        <v>0</v>
      </c>
      <c r="AF69" s="351">
        <v>496</v>
      </c>
      <c r="AG69" s="361">
        <v>0</v>
      </c>
      <c r="AH69" s="467" t="s">
        <v>2268</v>
      </c>
      <c r="AI69" s="365" t="s">
        <v>2202</v>
      </c>
      <c r="AJ69" s="351"/>
      <c r="AK69" s="351"/>
      <c r="AL69" s="361"/>
      <c r="AM69" s="468"/>
      <c r="AN69" s="378"/>
      <c r="AO69" s="350"/>
      <c r="AP69" s="351"/>
      <c r="AQ69" s="361"/>
      <c r="AR69" s="467"/>
      <c r="AS69" s="358"/>
      <c r="AT69" s="351"/>
      <c r="AU69" s="351"/>
      <c r="AV69" s="361"/>
      <c r="AW69" s="467"/>
      <c r="AX69" s="363"/>
      <c r="AY69" s="350"/>
      <c r="AZ69" s="351"/>
      <c r="BA69" s="361"/>
      <c r="BB69" s="358"/>
      <c r="BC69" s="358"/>
      <c r="BD69" s="351"/>
      <c r="BE69" s="351"/>
      <c r="BF69" s="361"/>
      <c r="BG69" s="365"/>
      <c r="BH69" s="365"/>
      <c r="BI69" s="350"/>
      <c r="BJ69" s="351"/>
      <c r="BK69" s="361"/>
      <c r="BL69" s="358"/>
      <c r="BM69" s="358"/>
      <c r="BN69" s="351"/>
      <c r="BO69" s="351"/>
      <c r="BP69" s="361"/>
      <c r="BQ69" s="365"/>
      <c r="BR69" s="365"/>
      <c r="BS69" s="350"/>
      <c r="BT69" s="351"/>
      <c r="BU69" s="361"/>
      <c r="BV69" s="365"/>
      <c r="BW69" s="365"/>
      <c r="BX69" s="351"/>
      <c r="BY69" s="351"/>
      <c r="BZ69" s="361"/>
      <c r="CA69" s="361"/>
      <c r="CB69" s="365"/>
      <c r="CC69" s="379"/>
      <c r="CE69" s="342">
        <f>Z69+AE69+AJ69+AO69+AT69+AY69+BD69+BI69+BN69+BS69</f>
        <v>0</v>
      </c>
      <c r="CF69" s="342">
        <f>AF69</f>
        <v>496</v>
      </c>
      <c r="CG69" s="343">
        <f t="shared" si="17"/>
        <v>0</v>
      </c>
      <c r="CH69" s="343">
        <f t="shared" si="18"/>
        <v>0</v>
      </c>
      <c r="CI69" s="343">
        <f t="shared" si="13"/>
        <v>0.22</v>
      </c>
      <c r="CJ69" s="343">
        <f t="shared" si="14"/>
        <v>0</v>
      </c>
      <c r="CK69" s="386"/>
    </row>
    <row r="70" spans="2:89" s="40" customFormat="1" ht="216" x14ac:dyDescent="0.25">
      <c r="B70" s="325" t="s">
        <v>221</v>
      </c>
      <c r="C70" s="325" t="s">
        <v>117</v>
      </c>
      <c r="D70" s="326" t="s">
        <v>1654</v>
      </c>
      <c r="E70" s="327" t="s">
        <v>2269</v>
      </c>
      <c r="F70" s="328" t="s">
        <v>1892</v>
      </c>
      <c r="G70" s="326" t="s">
        <v>2270</v>
      </c>
      <c r="H70" s="326" t="s">
        <v>2271</v>
      </c>
      <c r="I70" s="326" t="s">
        <v>2272</v>
      </c>
      <c r="J70" s="329" t="s">
        <v>1616</v>
      </c>
      <c r="K70" s="330" t="s">
        <v>2273</v>
      </c>
      <c r="L70" s="330" t="s">
        <v>2274</v>
      </c>
      <c r="M70" s="330" t="s">
        <v>2275</v>
      </c>
      <c r="N70" s="330" t="s">
        <v>1552</v>
      </c>
      <c r="O70" s="330" t="s">
        <v>2276</v>
      </c>
      <c r="P70" s="329" t="s">
        <v>1759</v>
      </c>
      <c r="Q70" s="357" t="s">
        <v>30</v>
      </c>
      <c r="R70" s="335">
        <v>1</v>
      </c>
      <c r="S70" s="357" t="s">
        <v>1552</v>
      </c>
      <c r="T70" s="331">
        <v>1</v>
      </c>
      <c r="U70" s="351"/>
      <c r="V70" s="351"/>
      <c r="W70" s="361"/>
      <c r="X70" s="467" t="s">
        <v>2277</v>
      </c>
      <c r="Y70" s="365" t="s">
        <v>2199</v>
      </c>
      <c r="Z70" s="351"/>
      <c r="AA70" s="351"/>
      <c r="AB70" s="361"/>
      <c r="AC70" s="467" t="s">
        <v>2278</v>
      </c>
      <c r="AD70" s="365" t="s">
        <v>2199</v>
      </c>
      <c r="AE70" s="350"/>
      <c r="AF70" s="351"/>
      <c r="AG70" s="361"/>
      <c r="AH70" s="467" t="s">
        <v>2279</v>
      </c>
      <c r="AI70" s="365" t="s">
        <v>2202</v>
      </c>
      <c r="AJ70" s="351"/>
      <c r="AK70" s="351"/>
      <c r="AL70" s="361"/>
      <c r="AM70" s="468"/>
      <c r="AN70" s="378"/>
      <c r="AO70" s="350"/>
      <c r="AP70" s="351"/>
      <c r="AQ70" s="361"/>
      <c r="AR70" s="467"/>
      <c r="AS70" s="358"/>
      <c r="AT70" s="351"/>
      <c r="AU70" s="351"/>
      <c r="AV70" s="361"/>
      <c r="AW70" s="467"/>
      <c r="AX70" s="363"/>
      <c r="AY70" s="350"/>
      <c r="AZ70" s="351"/>
      <c r="BA70" s="361"/>
      <c r="BB70" s="358"/>
      <c r="BC70" s="358"/>
      <c r="BD70" s="351"/>
      <c r="BE70" s="351"/>
      <c r="BF70" s="361"/>
      <c r="BG70" s="365"/>
      <c r="BH70" s="365"/>
      <c r="BI70" s="350"/>
      <c r="BJ70" s="351"/>
      <c r="BK70" s="361"/>
      <c r="BL70" s="358"/>
      <c r="BM70" s="358"/>
      <c r="BN70" s="351"/>
      <c r="BO70" s="351"/>
      <c r="BP70" s="361"/>
      <c r="BQ70" s="365"/>
      <c r="BR70" s="365"/>
      <c r="BS70" s="350"/>
      <c r="BT70" s="351"/>
      <c r="BU70" s="361"/>
      <c r="BV70" s="365"/>
      <c r="BW70" s="365"/>
      <c r="BX70" s="351"/>
      <c r="BY70" s="351"/>
      <c r="BZ70" s="361"/>
      <c r="CA70" s="361"/>
      <c r="CB70" s="365"/>
      <c r="CC70" s="379"/>
      <c r="CE70" s="342"/>
      <c r="CF70" s="342"/>
      <c r="CG70" s="343"/>
      <c r="CH70" s="343"/>
      <c r="CI70" s="343"/>
      <c r="CJ70" s="343"/>
      <c r="CK70" s="386" t="s">
        <v>1627</v>
      </c>
    </row>
    <row r="71" spans="2:89" s="40" customFormat="1" ht="196.5" customHeight="1" x14ac:dyDescent="0.25">
      <c r="B71" s="325" t="s">
        <v>221</v>
      </c>
      <c r="C71" s="325" t="s">
        <v>117</v>
      </c>
      <c r="D71" s="326" t="s">
        <v>1654</v>
      </c>
      <c r="E71" s="327" t="s">
        <v>2280</v>
      </c>
      <c r="F71" s="328" t="s">
        <v>1892</v>
      </c>
      <c r="G71" s="326" t="s">
        <v>2281</v>
      </c>
      <c r="H71" s="326" t="s">
        <v>2282</v>
      </c>
      <c r="I71" s="326" t="s">
        <v>2283</v>
      </c>
      <c r="J71" s="329" t="s">
        <v>1616</v>
      </c>
      <c r="K71" s="330" t="s">
        <v>2284</v>
      </c>
      <c r="L71" s="330" t="s">
        <v>2285</v>
      </c>
      <c r="M71" s="330" t="s">
        <v>2286</v>
      </c>
      <c r="N71" s="330" t="s">
        <v>1552</v>
      </c>
      <c r="O71" s="330" t="s">
        <v>2287</v>
      </c>
      <c r="P71" s="329" t="s">
        <v>1580</v>
      </c>
      <c r="Q71" s="357" t="s">
        <v>60</v>
      </c>
      <c r="R71" s="335">
        <v>7.0000000000000007E-2</v>
      </c>
      <c r="S71" s="357" t="s">
        <v>1552</v>
      </c>
      <c r="T71" s="331">
        <v>0.25</v>
      </c>
      <c r="U71" s="351"/>
      <c r="V71" s="351"/>
      <c r="W71" s="361"/>
      <c r="X71" s="467" t="s">
        <v>2288</v>
      </c>
      <c r="Y71" s="365" t="s">
        <v>2199</v>
      </c>
      <c r="Z71" s="351">
        <v>75</v>
      </c>
      <c r="AA71" s="351">
        <v>1372</v>
      </c>
      <c r="AB71" s="361">
        <f>+Z71/AA71</f>
        <v>5.466472303206997E-2</v>
      </c>
      <c r="AC71" s="467" t="s">
        <v>2289</v>
      </c>
      <c r="AD71" s="365" t="s">
        <v>2199</v>
      </c>
      <c r="AE71" s="350">
        <v>141</v>
      </c>
      <c r="AF71" s="351">
        <v>1375</v>
      </c>
      <c r="AG71" s="361">
        <f>+AE71/AF71</f>
        <v>0.10254545454545455</v>
      </c>
      <c r="AH71" s="467" t="s">
        <v>2290</v>
      </c>
      <c r="AI71" s="365" t="s">
        <v>2202</v>
      </c>
      <c r="AJ71" s="351"/>
      <c r="AK71" s="351"/>
      <c r="AL71" s="361"/>
      <c r="AM71" s="468"/>
      <c r="AN71" s="378"/>
      <c r="AO71" s="350"/>
      <c r="AP71" s="351"/>
      <c r="AQ71" s="361"/>
      <c r="AR71" s="467"/>
      <c r="AS71" s="358"/>
      <c r="AT71" s="351"/>
      <c r="AU71" s="351"/>
      <c r="AV71" s="361"/>
      <c r="AW71" s="467"/>
      <c r="AX71" s="363"/>
      <c r="AY71" s="350"/>
      <c r="AZ71" s="351"/>
      <c r="BA71" s="361"/>
      <c r="BB71" s="358"/>
      <c r="BC71" s="358"/>
      <c r="BD71" s="351"/>
      <c r="BE71" s="351"/>
      <c r="BF71" s="361"/>
      <c r="BG71" s="365"/>
      <c r="BH71" s="365"/>
      <c r="BI71" s="350"/>
      <c r="BJ71" s="351"/>
      <c r="BK71" s="361"/>
      <c r="BL71" s="358"/>
      <c r="BM71" s="358"/>
      <c r="BN71" s="351"/>
      <c r="BO71" s="351"/>
      <c r="BP71" s="361"/>
      <c r="BQ71" s="365"/>
      <c r="BR71" s="365"/>
      <c r="BS71" s="350"/>
      <c r="BT71" s="351"/>
      <c r="BU71" s="361"/>
      <c r="BV71" s="365"/>
      <c r="BW71" s="365"/>
      <c r="BX71" s="351"/>
      <c r="BY71" s="351"/>
      <c r="BZ71" s="361"/>
      <c r="CA71" s="361"/>
      <c r="CB71" s="365"/>
      <c r="CC71" s="379"/>
      <c r="CE71" s="342">
        <f>Z71+AE71+AJ71+AO71+AT71+AY71+BD71+BI71+BN71+BS71</f>
        <v>216</v>
      </c>
      <c r="CF71" s="342">
        <f>AF71</f>
        <v>1375</v>
      </c>
      <c r="CG71" s="343">
        <f t="shared" si="17"/>
        <v>0.15709090909090909</v>
      </c>
      <c r="CH71" s="343">
        <f t="shared" si="18"/>
        <v>0.15709090909090909</v>
      </c>
      <c r="CI71" s="343">
        <f t="shared" si="13"/>
        <v>0.25</v>
      </c>
      <c r="CJ71" s="343">
        <f t="shared" si="14"/>
        <v>0.62836363636363635</v>
      </c>
      <c r="CK71" s="386"/>
    </row>
    <row r="72" spans="2:89" s="40" customFormat="1" ht="252" x14ac:dyDescent="0.25">
      <c r="B72" s="325" t="s">
        <v>221</v>
      </c>
      <c r="C72" s="325" t="s">
        <v>117</v>
      </c>
      <c r="D72" s="326" t="s">
        <v>1654</v>
      </c>
      <c r="E72" s="327" t="s">
        <v>2291</v>
      </c>
      <c r="F72" s="328" t="s">
        <v>1892</v>
      </c>
      <c r="G72" s="326" t="s">
        <v>2292</v>
      </c>
      <c r="H72" s="326" t="s">
        <v>2293</v>
      </c>
      <c r="I72" s="326" t="s">
        <v>2294</v>
      </c>
      <c r="J72" s="329" t="s">
        <v>1616</v>
      </c>
      <c r="K72" s="330" t="s">
        <v>2295</v>
      </c>
      <c r="L72" s="330" t="s">
        <v>2296</v>
      </c>
      <c r="M72" s="330" t="s">
        <v>2297</v>
      </c>
      <c r="N72" s="330" t="s">
        <v>1552</v>
      </c>
      <c r="O72" s="330" t="s">
        <v>2298</v>
      </c>
      <c r="P72" s="329" t="s">
        <v>1580</v>
      </c>
      <c r="Q72" s="357" t="s">
        <v>30</v>
      </c>
      <c r="R72" s="335">
        <v>0.82</v>
      </c>
      <c r="S72" s="357" t="s">
        <v>1552</v>
      </c>
      <c r="T72" s="331">
        <v>1</v>
      </c>
      <c r="U72" s="351">
        <v>29953</v>
      </c>
      <c r="V72" s="351">
        <v>58623</v>
      </c>
      <c r="W72" s="361">
        <f>+U72/V72</f>
        <v>0.51094280401890046</v>
      </c>
      <c r="X72" s="467" t="s">
        <v>2299</v>
      </c>
      <c r="Y72" s="365" t="s">
        <v>2199</v>
      </c>
      <c r="Z72" s="351">
        <v>44054</v>
      </c>
      <c r="AA72" s="351">
        <v>60238</v>
      </c>
      <c r="AB72" s="361">
        <f>+Z72/AA72</f>
        <v>0.73133238155317237</v>
      </c>
      <c r="AC72" s="467" t="s">
        <v>2300</v>
      </c>
      <c r="AD72" s="365" t="s">
        <v>2199</v>
      </c>
      <c r="AE72" s="350">
        <v>53682</v>
      </c>
      <c r="AF72" s="351">
        <v>63122</v>
      </c>
      <c r="AG72" s="361">
        <f>+AE72/AF72</f>
        <v>0.85044833813884224</v>
      </c>
      <c r="AH72" s="467" t="s">
        <v>2301</v>
      </c>
      <c r="AI72" s="365" t="s">
        <v>2202</v>
      </c>
      <c r="AJ72" s="351"/>
      <c r="AK72" s="351"/>
      <c r="AL72" s="361"/>
      <c r="AM72" s="468"/>
      <c r="AN72" s="378"/>
      <c r="AO72" s="350"/>
      <c r="AP72" s="351"/>
      <c r="AQ72" s="361"/>
      <c r="AR72" s="467"/>
      <c r="AS72" s="358"/>
      <c r="AT72" s="351"/>
      <c r="AU72" s="351"/>
      <c r="AV72" s="361"/>
      <c r="AW72" s="467"/>
      <c r="AX72" s="363"/>
      <c r="AY72" s="350"/>
      <c r="AZ72" s="351"/>
      <c r="BA72" s="361"/>
      <c r="BB72" s="358"/>
      <c r="BC72" s="358"/>
      <c r="BD72" s="351"/>
      <c r="BE72" s="351"/>
      <c r="BF72" s="361"/>
      <c r="BG72" s="365"/>
      <c r="BH72" s="365"/>
      <c r="BI72" s="350"/>
      <c r="BJ72" s="351"/>
      <c r="BK72" s="361"/>
      <c r="BL72" s="358"/>
      <c r="BM72" s="358"/>
      <c r="BN72" s="351"/>
      <c r="BO72" s="351"/>
      <c r="BP72" s="361"/>
      <c r="BQ72" s="365"/>
      <c r="BR72" s="365"/>
      <c r="BS72" s="350"/>
      <c r="BT72" s="351"/>
      <c r="BU72" s="361"/>
      <c r="BV72" s="365"/>
      <c r="BW72" s="365"/>
      <c r="BX72" s="351"/>
      <c r="BY72" s="351"/>
      <c r="BZ72" s="361"/>
      <c r="CA72" s="361"/>
      <c r="CB72" s="365"/>
      <c r="CC72" s="379"/>
      <c r="CE72" s="441">
        <f>(U72+Z72+AE72+AJ72+AO72+AT72+AY72+BD72+BI72+BN72+BS72+BX72)/3</f>
        <v>42563</v>
      </c>
      <c r="CF72" s="441">
        <f>(V72+AA72+AF72+AK72+AP72+AU72+AZ72+BE72+BJ72+BO72+BT72+BY72)/3</f>
        <v>60661</v>
      </c>
      <c r="CG72" s="343">
        <f>+CE72/CF72</f>
        <v>0.70165345114653566</v>
      </c>
      <c r="CH72" s="343">
        <f>+CG72</f>
        <v>0.70165345114653566</v>
      </c>
      <c r="CI72" s="343">
        <f>+T72</f>
        <v>1</v>
      </c>
      <c r="CJ72" s="343">
        <f>+CH72/CI72</f>
        <v>0.70165345114653566</v>
      </c>
      <c r="CK72" s="386"/>
    </row>
    <row r="73" spans="2:89" s="40" customFormat="1" ht="168" x14ac:dyDescent="0.25">
      <c r="B73" s="325" t="s">
        <v>221</v>
      </c>
      <c r="C73" s="325" t="s">
        <v>117</v>
      </c>
      <c r="D73" s="326" t="s">
        <v>1654</v>
      </c>
      <c r="E73" s="327" t="s">
        <v>2302</v>
      </c>
      <c r="F73" s="328" t="s">
        <v>1892</v>
      </c>
      <c r="G73" s="326" t="s">
        <v>2303</v>
      </c>
      <c r="H73" s="326" t="s">
        <v>2304</v>
      </c>
      <c r="I73" s="326" t="s">
        <v>2305</v>
      </c>
      <c r="J73" s="329" t="s">
        <v>1548</v>
      </c>
      <c r="K73" s="330" t="s">
        <v>2306</v>
      </c>
      <c r="L73" s="330" t="s">
        <v>2307</v>
      </c>
      <c r="M73" s="330" t="s">
        <v>2308</v>
      </c>
      <c r="N73" s="330" t="s">
        <v>1552</v>
      </c>
      <c r="O73" s="330" t="s">
        <v>2309</v>
      </c>
      <c r="P73" s="329" t="s">
        <v>1580</v>
      </c>
      <c r="Q73" s="357" t="s">
        <v>60</v>
      </c>
      <c r="R73" s="335" t="s">
        <v>1664</v>
      </c>
      <c r="S73" s="357" t="s">
        <v>1542</v>
      </c>
      <c r="T73" s="331">
        <v>1</v>
      </c>
      <c r="U73" s="351"/>
      <c r="V73" s="351"/>
      <c r="W73" s="361"/>
      <c r="X73" s="467" t="s">
        <v>2310</v>
      </c>
      <c r="Y73" s="365"/>
      <c r="Z73" s="351"/>
      <c r="AA73" s="351"/>
      <c r="AB73" s="361"/>
      <c r="AC73" s="467" t="s">
        <v>2310</v>
      </c>
      <c r="AD73" s="365"/>
      <c r="AE73" s="350">
        <v>7411</v>
      </c>
      <c r="AF73" s="351">
        <v>20998</v>
      </c>
      <c r="AG73" s="361">
        <f>+AE73/AF73</f>
        <v>0.35293837508334125</v>
      </c>
      <c r="AH73" s="467" t="s">
        <v>2311</v>
      </c>
      <c r="AI73" s="365" t="s">
        <v>2202</v>
      </c>
      <c r="AJ73" s="351"/>
      <c r="AK73" s="351"/>
      <c r="AL73" s="361"/>
      <c r="AM73" s="468"/>
      <c r="AN73" s="378"/>
      <c r="AO73" s="350"/>
      <c r="AP73" s="351"/>
      <c r="AQ73" s="361"/>
      <c r="AR73" s="467"/>
      <c r="AS73" s="358"/>
      <c r="AT73" s="351"/>
      <c r="AU73" s="351"/>
      <c r="AV73" s="361"/>
      <c r="AW73" s="467"/>
      <c r="AX73" s="363"/>
      <c r="AY73" s="350"/>
      <c r="AZ73" s="351"/>
      <c r="BA73" s="361"/>
      <c r="BB73" s="358"/>
      <c r="BC73" s="358"/>
      <c r="BD73" s="351"/>
      <c r="BE73" s="351"/>
      <c r="BF73" s="361"/>
      <c r="BG73" s="365"/>
      <c r="BH73" s="365"/>
      <c r="BI73" s="350"/>
      <c r="BJ73" s="351"/>
      <c r="BK73" s="361"/>
      <c r="BL73" s="358"/>
      <c r="BM73" s="358"/>
      <c r="BN73" s="351"/>
      <c r="BO73" s="351"/>
      <c r="BP73" s="361"/>
      <c r="BQ73" s="365"/>
      <c r="BR73" s="365"/>
      <c r="BS73" s="350"/>
      <c r="BT73" s="351"/>
      <c r="BU73" s="361"/>
      <c r="BV73" s="365"/>
      <c r="BW73" s="365"/>
      <c r="BX73" s="351"/>
      <c r="BY73" s="351"/>
      <c r="BZ73" s="361"/>
      <c r="CA73" s="361"/>
      <c r="CB73" s="365"/>
      <c r="CC73" s="379"/>
      <c r="CE73" s="441">
        <f>AE73+AJ73+AO73+AT73+AY73+BD73+BI73+BN73+BS73+BX73</f>
        <v>7411</v>
      </c>
      <c r="CF73" s="441">
        <f>AF73</f>
        <v>20998</v>
      </c>
      <c r="CG73" s="343">
        <f t="shared" si="17"/>
        <v>0.35293837508334125</v>
      </c>
      <c r="CH73" s="343">
        <f t="shared" si="18"/>
        <v>0.35293837508334125</v>
      </c>
      <c r="CI73" s="343">
        <f t="shared" si="13"/>
        <v>1</v>
      </c>
      <c r="CJ73" s="343">
        <f t="shared" si="14"/>
        <v>0.35293837508334125</v>
      </c>
      <c r="CK73" s="386"/>
    </row>
    <row r="74" spans="2:89" s="40" customFormat="1" ht="218.25" customHeight="1" x14ac:dyDescent="0.25">
      <c r="B74" s="325" t="s">
        <v>221</v>
      </c>
      <c r="C74" s="325" t="s">
        <v>128</v>
      </c>
      <c r="D74" s="326" t="s">
        <v>1654</v>
      </c>
      <c r="E74" s="327" t="s">
        <v>2312</v>
      </c>
      <c r="F74" s="328" t="s">
        <v>1766</v>
      </c>
      <c r="G74" s="326" t="s">
        <v>2313</v>
      </c>
      <c r="H74" s="326" t="s">
        <v>2314</v>
      </c>
      <c r="I74" s="326" t="s">
        <v>2315</v>
      </c>
      <c r="J74" s="470" t="s">
        <v>1616</v>
      </c>
      <c r="K74" s="471" t="s">
        <v>2316</v>
      </c>
      <c r="L74" s="471" t="s">
        <v>2317</v>
      </c>
      <c r="M74" s="330" t="s">
        <v>2318</v>
      </c>
      <c r="N74" s="472" t="s">
        <v>1552</v>
      </c>
      <c r="O74" s="471" t="s">
        <v>2319</v>
      </c>
      <c r="P74" s="329" t="s">
        <v>1554</v>
      </c>
      <c r="Q74" s="374" t="s">
        <v>30</v>
      </c>
      <c r="R74" s="473">
        <v>0.995</v>
      </c>
      <c r="S74" s="472" t="s">
        <v>1552</v>
      </c>
      <c r="T74" s="474">
        <v>1</v>
      </c>
      <c r="U74" s="351"/>
      <c r="V74" s="351"/>
      <c r="W74" s="361"/>
      <c r="X74" s="358" t="s">
        <v>2320</v>
      </c>
      <c r="Y74" s="358" t="s">
        <v>2321</v>
      </c>
      <c r="Z74" s="351"/>
      <c r="AA74" s="351"/>
      <c r="AB74" s="361"/>
      <c r="AC74" s="358" t="s">
        <v>2322</v>
      </c>
      <c r="AD74" s="358" t="s">
        <v>2108</v>
      </c>
      <c r="AE74" s="351">
        <v>69500</v>
      </c>
      <c r="AF74" s="475">
        <v>69787</v>
      </c>
      <c r="AG74" s="410">
        <f>AE74/AF74</f>
        <v>0.99588748620803302</v>
      </c>
      <c r="AH74" s="358" t="s">
        <v>2323</v>
      </c>
      <c r="AI74" s="358" t="s">
        <v>2324</v>
      </c>
      <c r="AJ74" s="351"/>
      <c r="AK74" s="351"/>
      <c r="AL74" s="361"/>
      <c r="AM74" s="361"/>
      <c r="AN74" s="361"/>
      <c r="AO74" s="350"/>
      <c r="AP74" s="351"/>
      <c r="AQ74" s="361"/>
      <c r="AR74" s="389"/>
      <c r="AS74" s="389"/>
      <c r="AT74" s="475"/>
      <c r="AU74" s="476"/>
      <c r="AV74" s="361"/>
      <c r="AW74" s="361"/>
      <c r="AX74" s="361"/>
      <c r="AY74" s="350"/>
      <c r="AZ74" s="351"/>
      <c r="BA74" s="361"/>
      <c r="BB74" s="389"/>
      <c r="BC74" s="389"/>
      <c r="BD74" s="351"/>
      <c r="BE74" s="351"/>
      <c r="BF74" s="361"/>
      <c r="BG74" s="361"/>
      <c r="BH74" s="361"/>
      <c r="BI74" s="477"/>
      <c r="BJ74" s="478"/>
      <c r="BK74" s="361"/>
      <c r="BL74" s="389"/>
      <c r="BM74" s="389"/>
      <c r="BN74" s="351"/>
      <c r="BO74" s="351"/>
      <c r="BP74" s="361"/>
      <c r="BQ74" s="361"/>
      <c r="BR74" s="361"/>
      <c r="BS74" s="350"/>
      <c r="BT74" s="351"/>
      <c r="BU74" s="361"/>
      <c r="BV74" s="361"/>
      <c r="BW74" s="361"/>
      <c r="BX74" s="351"/>
      <c r="BY74" s="351"/>
      <c r="BZ74" s="361"/>
      <c r="CA74" s="361"/>
      <c r="CB74" s="361"/>
      <c r="CC74" s="479"/>
      <c r="CE74" s="441">
        <f t="shared" ref="CE74:CF76" si="19">+U74+Z74+AE74+AJ74+AO74+AT74+AY74+BD74+BI74+BN74+BS74+BX74</f>
        <v>69500</v>
      </c>
      <c r="CF74" s="441">
        <f t="shared" si="19"/>
        <v>69787</v>
      </c>
      <c r="CG74" s="369">
        <f t="shared" si="17"/>
        <v>0.99588748620803302</v>
      </c>
      <c r="CH74" s="369">
        <f t="shared" si="18"/>
        <v>0.99588748620803302</v>
      </c>
      <c r="CI74" s="369">
        <f t="shared" si="13"/>
        <v>1</v>
      </c>
      <c r="CJ74" s="369">
        <f t="shared" si="14"/>
        <v>0.99588748620803302</v>
      </c>
      <c r="CK74" s="344"/>
    </row>
    <row r="75" spans="2:89" s="381" customFormat="1" ht="168" x14ac:dyDescent="0.25">
      <c r="B75" s="357" t="s">
        <v>2112</v>
      </c>
      <c r="C75" s="357" t="s">
        <v>148</v>
      </c>
      <c r="D75" s="326" t="s">
        <v>1685</v>
      </c>
      <c r="E75" s="327" t="s">
        <v>2325</v>
      </c>
      <c r="F75" s="328" t="s">
        <v>1671</v>
      </c>
      <c r="G75" s="326" t="s">
        <v>2326</v>
      </c>
      <c r="H75" s="326" t="s">
        <v>2327</v>
      </c>
      <c r="I75" s="326" t="s">
        <v>2328</v>
      </c>
      <c r="J75" s="327" t="s">
        <v>1616</v>
      </c>
      <c r="K75" s="326" t="s">
        <v>2329</v>
      </c>
      <c r="L75" s="326" t="s">
        <v>2330</v>
      </c>
      <c r="M75" s="326" t="s">
        <v>2331</v>
      </c>
      <c r="N75" s="357" t="s">
        <v>1552</v>
      </c>
      <c r="O75" s="326" t="s">
        <v>2332</v>
      </c>
      <c r="P75" s="327" t="s">
        <v>1554</v>
      </c>
      <c r="Q75" s="382" t="s">
        <v>30</v>
      </c>
      <c r="R75" s="335">
        <v>0.3</v>
      </c>
      <c r="S75" s="357" t="s">
        <v>1552</v>
      </c>
      <c r="T75" s="335">
        <v>0.4</v>
      </c>
      <c r="U75" s="334"/>
      <c r="V75" s="334"/>
      <c r="W75" s="335"/>
      <c r="X75" s="372" t="s">
        <v>2333</v>
      </c>
      <c r="Y75" s="337" t="s">
        <v>2334</v>
      </c>
      <c r="Z75" s="334"/>
      <c r="AA75" s="334"/>
      <c r="AB75" s="335"/>
      <c r="AC75" s="373" t="s">
        <v>2335</v>
      </c>
      <c r="AD75" s="336" t="s">
        <v>2336</v>
      </c>
      <c r="AE75" s="338">
        <v>2315</v>
      </c>
      <c r="AF75" s="334">
        <v>5218</v>
      </c>
      <c r="AG75" s="361">
        <f>+AE75/AF75</f>
        <v>0.44365657339977005</v>
      </c>
      <c r="AH75" s="352" t="s">
        <v>2337</v>
      </c>
      <c r="AI75" s="336" t="s">
        <v>2338</v>
      </c>
      <c r="AJ75" s="351"/>
      <c r="AK75" s="351"/>
      <c r="AL75" s="361"/>
      <c r="AM75" s="361"/>
      <c r="AN75" s="365"/>
      <c r="AO75" s="350"/>
      <c r="AP75" s="351"/>
      <c r="AQ75" s="361"/>
      <c r="AR75" s="389"/>
      <c r="AS75" s="358"/>
      <c r="AT75" s="351"/>
      <c r="AU75" s="351"/>
      <c r="AV75" s="361"/>
      <c r="AW75" s="361"/>
      <c r="AX75" s="365"/>
      <c r="AY75" s="350"/>
      <c r="AZ75" s="351"/>
      <c r="BA75" s="361"/>
      <c r="BB75" s="389"/>
      <c r="BC75" s="358"/>
      <c r="BD75" s="351"/>
      <c r="BE75" s="351"/>
      <c r="BF75" s="361"/>
      <c r="BG75" s="361"/>
      <c r="BH75" s="365"/>
      <c r="BI75" s="350"/>
      <c r="BJ75" s="351"/>
      <c r="BK75" s="361"/>
      <c r="BL75" s="389"/>
      <c r="BM75" s="358"/>
      <c r="BN75" s="351"/>
      <c r="BO75" s="351"/>
      <c r="BP75" s="361"/>
      <c r="BQ75" s="361"/>
      <c r="BR75" s="365"/>
      <c r="BS75" s="350"/>
      <c r="BT75" s="351"/>
      <c r="BU75" s="361"/>
      <c r="BV75" s="361"/>
      <c r="BW75" s="365"/>
      <c r="BX75" s="351"/>
      <c r="BY75" s="351"/>
      <c r="BZ75" s="361"/>
      <c r="CA75" s="361"/>
      <c r="CB75" s="365"/>
      <c r="CC75" s="379"/>
      <c r="CD75" s="40"/>
      <c r="CE75" s="441">
        <f t="shared" si="19"/>
        <v>2315</v>
      </c>
      <c r="CF75" s="441">
        <f t="shared" si="19"/>
        <v>5218</v>
      </c>
      <c r="CG75" s="369">
        <f t="shared" si="17"/>
        <v>0.44365657339977005</v>
      </c>
      <c r="CH75" s="369">
        <f t="shared" si="18"/>
        <v>0.44365657339977005</v>
      </c>
      <c r="CI75" s="369">
        <f t="shared" si="13"/>
        <v>0.4</v>
      </c>
      <c r="CJ75" s="369">
        <f t="shared" si="14"/>
        <v>1.109141433499425</v>
      </c>
      <c r="CK75" s="344"/>
    </row>
    <row r="76" spans="2:89" s="381" customFormat="1" ht="252" x14ac:dyDescent="0.25">
      <c r="B76" s="326" t="s">
        <v>221</v>
      </c>
      <c r="C76" s="357" t="s">
        <v>148</v>
      </c>
      <c r="D76" s="326" t="s">
        <v>1685</v>
      </c>
      <c r="E76" s="327" t="s">
        <v>2339</v>
      </c>
      <c r="F76" s="328" t="s">
        <v>1671</v>
      </c>
      <c r="G76" s="326" t="s">
        <v>2340</v>
      </c>
      <c r="H76" s="326" t="s">
        <v>2341</v>
      </c>
      <c r="I76" s="326" t="s">
        <v>2342</v>
      </c>
      <c r="J76" s="327" t="s">
        <v>1616</v>
      </c>
      <c r="K76" s="326" t="s">
        <v>2343</v>
      </c>
      <c r="L76" s="326" t="s">
        <v>2344</v>
      </c>
      <c r="M76" s="326" t="s">
        <v>2345</v>
      </c>
      <c r="N76" s="357" t="s">
        <v>1552</v>
      </c>
      <c r="O76" s="326" t="s">
        <v>2346</v>
      </c>
      <c r="P76" s="327" t="s">
        <v>1554</v>
      </c>
      <c r="Q76" s="382" t="s">
        <v>30</v>
      </c>
      <c r="R76" s="335" t="s">
        <v>1542</v>
      </c>
      <c r="S76" s="357" t="s">
        <v>1552</v>
      </c>
      <c r="T76" s="335">
        <v>0.3</v>
      </c>
      <c r="U76" s="334"/>
      <c r="V76" s="334"/>
      <c r="W76" s="335"/>
      <c r="X76" s="339"/>
      <c r="Y76" s="337"/>
      <c r="Z76" s="334"/>
      <c r="AA76" s="334"/>
      <c r="AB76" s="335"/>
      <c r="AC76" s="373" t="s">
        <v>2347</v>
      </c>
      <c r="AD76" s="359" t="s">
        <v>2334</v>
      </c>
      <c r="AE76" s="350">
        <v>39</v>
      </c>
      <c r="AF76" s="351">
        <v>107</v>
      </c>
      <c r="AG76" s="361">
        <f>+AE76/AF76</f>
        <v>0.3644859813084112</v>
      </c>
      <c r="AH76" s="352" t="s">
        <v>2348</v>
      </c>
      <c r="AI76" s="336" t="s">
        <v>2338</v>
      </c>
      <c r="AJ76" s="351"/>
      <c r="AK76" s="351"/>
      <c r="AL76" s="361"/>
      <c r="AM76" s="361"/>
      <c r="AN76" s="365"/>
      <c r="AO76" s="350"/>
      <c r="AP76" s="351"/>
      <c r="AQ76" s="361"/>
      <c r="AR76" s="389"/>
      <c r="AS76" s="358"/>
      <c r="AT76" s="351"/>
      <c r="AU76" s="351"/>
      <c r="AV76" s="361"/>
      <c r="AW76" s="361"/>
      <c r="AX76" s="365"/>
      <c r="AY76" s="350"/>
      <c r="AZ76" s="351"/>
      <c r="BA76" s="361"/>
      <c r="BB76" s="389"/>
      <c r="BC76" s="358"/>
      <c r="BD76" s="351"/>
      <c r="BE76" s="351"/>
      <c r="BF76" s="361"/>
      <c r="BG76" s="361"/>
      <c r="BH76" s="365"/>
      <c r="BI76" s="350"/>
      <c r="BJ76" s="351"/>
      <c r="BK76" s="361"/>
      <c r="BL76" s="389"/>
      <c r="BM76" s="358"/>
      <c r="BN76" s="351"/>
      <c r="BO76" s="351"/>
      <c r="BP76" s="361"/>
      <c r="BQ76" s="361"/>
      <c r="BR76" s="365"/>
      <c r="BS76" s="350"/>
      <c r="BT76" s="351"/>
      <c r="BU76" s="361"/>
      <c r="BV76" s="361"/>
      <c r="BW76" s="365"/>
      <c r="BX76" s="351"/>
      <c r="BY76" s="351"/>
      <c r="BZ76" s="361"/>
      <c r="CA76" s="361"/>
      <c r="CB76" s="365"/>
      <c r="CC76" s="379"/>
      <c r="CD76" s="40"/>
      <c r="CE76" s="344">
        <f t="shared" si="19"/>
        <v>39</v>
      </c>
      <c r="CF76" s="344">
        <f t="shared" si="19"/>
        <v>107</v>
      </c>
      <c r="CG76" s="369">
        <f t="shared" si="17"/>
        <v>0.3644859813084112</v>
      </c>
      <c r="CH76" s="369">
        <f t="shared" si="18"/>
        <v>0.3644859813084112</v>
      </c>
      <c r="CI76" s="369">
        <f t="shared" si="13"/>
        <v>0.3</v>
      </c>
      <c r="CJ76" s="369">
        <f t="shared" si="14"/>
        <v>1.2149532710280373</v>
      </c>
      <c r="CK76" s="344"/>
    </row>
    <row r="77" spans="2:89" s="40" customFormat="1" ht="202.5" customHeight="1" x14ac:dyDescent="0.25">
      <c r="B77" s="325" t="s">
        <v>221</v>
      </c>
      <c r="C77" s="325" t="s">
        <v>158</v>
      </c>
      <c r="D77" s="326" t="s">
        <v>78</v>
      </c>
      <c r="E77" s="327" t="s">
        <v>2349</v>
      </c>
      <c r="F77" s="328" t="s">
        <v>1766</v>
      </c>
      <c r="G77" s="326" t="s">
        <v>2350</v>
      </c>
      <c r="H77" s="326" t="s">
        <v>2351</v>
      </c>
      <c r="I77" s="326" t="s">
        <v>2352</v>
      </c>
      <c r="J77" s="329" t="s">
        <v>1616</v>
      </c>
      <c r="K77" s="326" t="s">
        <v>2353</v>
      </c>
      <c r="L77" s="326" t="s">
        <v>2354</v>
      </c>
      <c r="M77" s="326" t="s">
        <v>2355</v>
      </c>
      <c r="N77" s="325" t="s">
        <v>1605</v>
      </c>
      <c r="O77" s="326" t="s">
        <v>2356</v>
      </c>
      <c r="P77" s="329" t="s">
        <v>1621</v>
      </c>
      <c r="Q77" s="374" t="s">
        <v>30</v>
      </c>
      <c r="R77" s="331">
        <v>0.94</v>
      </c>
      <c r="S77" s="325" t="s">
        <v>1552</v>
      </c>
      <c r="T77" s="331">
        <v>1</v>
      </c>
      <c r="U77" s="480"/>
      <c r="V77" s="480"/>
      <c r="W77" s="481"/>
      <c r="X77" s="365" t="s">
        <v>2357</v>
      </c>
      <c r="Y77" s="358" t="s">
        <v>2358</v>
      </c>
      <c r="Z77" s="480"/>
      <c r="AA77" s="480"/>
      <c r="AB77" s="481"/>
      <c r="AC77" s="365" t="s">
        <v>2359</v>
      </c>
      <c r="AD77" s="365" t="s">
        <v>2360</v>
      </c>
      <c r="AE77" s="480"/>
      <c r="AF77" s="481"/>
      <c r="AG77" s="365"/>
      <c r="AH77" s="336" t="s">
        <v>2361</v>
      </c>
      <c r="AI77" s="358" t="s">
        <v>2362</v>
      </c>
      <c r="AJ77" s="351"/>
      <c r="AK77" s="351"/>
      <c r="AL77" s="361"/>
      <c r="AM77" s="361"/>
      <c r="AN77" s="365"/>
      <c r="AO77" s="350"/>
      <c r="AP77" s="351"/>
      <c r="AQ77" s="361"/>
      <c r="AR77" s="389"/>
      <c r="AS77" s="358"/>
      <c r="AT77" s="351"/>
      <c r="AU77" s="351"/>
      <c r="AV77" s="361"/>
      <c r="AW77" s="361"/>
      <c r="AX77" s="365"/>
      <c r="AY77" s="350"/>
      <c r="AZ77" s="351"/>
      <c r="BA77" s="361"/>
      <c r="BB77" s="389"/>
      <c r="BC77" s="358"/>
      <c r="BD77" s="351"/>
      <c r="BE77" s="351"/>
      <c r="BF77" s="361"/>
      <c r="BG77" s="361"/>
      <c r="BH77" s="365"/>
      <c r="BI77" s="350"/>
      <c r="BJ77" s="351"/>
      <c r="BK77" s="361"/>
      <c r="BL77" s="389"/>
      <c r="BM77" s="358"/>
      <c r="BN77" s="351"/>
      <c r="BO77" s="351"/>
      <c r="BP77" s="361"/>
      <c r="BQ77" s="361"/>
      <c r="BR77" s="365"/>
      <c r="BS77" s="350"/>
      <c r="BT77" s="351"/>
      <c r="BU77" s="361"/>
      <c r="BV77" s="361"/>
      <c r="BW77" s="365"/>
      <c r="BX77" s="351"/>
      <c r="BY77" s="351"/>
      <c r="BZ77" s="361"/>
      <c r="CA77" s="361"/>
      <c r="CB77" s="365"/>
      <c r="CC77" s="379"/>
      <c r="CE77" s="400">
        <f>+U77+Z77+AE77+AJ77+AO77+AT77+AY77+BD77+BI77+BN77+BS77+BX77</f>
        <v>0</v>
      </c>
      <c r="CF77" s="400">
        <f>+V77+AA77+AF77+AK77+AP77+AU77+AZ77+BE77+BJ77+BO77+BT77+BY77</f>
        <v>0</v>
      </c>
      <c r="CG77" s="401" t="e">
        <f t="shared" si="17"/>
        <v>#DIV/0!</v>
      </c>
      <c r="CH77" s="401" t="e">
        <f t="shared" si="18"/>
        <v>#DIV/0!</v>
      </c>
      <c r="CI77" s="401">
        <f t="shared" si="13"/>
        <v>1</v>
      </c>
      <c r="CJ77" s="401" t="e">
        <f t="shared" si="14"/>
        <v>#DIV/0!</v>
      </c>
      <c r="CK77" s="344" t="s">
        <v>1627</v>
      </c>
    </row>
    <row r="78" spans="2:89" s="40" customFormat="1" ht="153.75" customHeight="1" x14ac:dyDescent="0.25">
      <c r="B78" s="357" t="s">
        <v>2112</v>
      </c>
      <c r="C78" s="357" t="s">
        <v>178</v>
      </c>
      <c r="D78" s="326" t="s">
        <v>1654</v>
      </c>
      <c r="E78" s="327" t="s">
        <v>2363</v>
      </c>
      <c r="F78" s="328" t="s">
        <v>2364</v>
      </c>
      <c r="G78" s="326" t="s">
        <v>2365</v>
      </c>
      <c r="H78" s="326" t="s">
        <v>2366</v>
      </c>
      <c r="I78" s="326" t="s">
        <v>2367</v>
      </c>
      <c r="J78" s="327" t="s">
        <v>1616</v>
      </c>
      <c r="K78" s="326" t="s">
        <v>2368</v>
      </c>
      <c r="L78" s="326" t="s">
        <v>2369</v>
      </c>
      <c r="M78" s="433" t="s">
        <v>2370</v>
      </c>
      <c r="N78" s="357" t="s">
        <v>1552</v>
      </c>
      <c r="O78" s="326" t="s">
        <v>2371</v>
      </c>
      <c r="P78" s="327" t="s">
        <v>1554</v>
      </c>
      <c r="Q78" s="357" t="s">
        <v>1604</v>
      </c>
      <c r="R78" s="325" t="s">
        <v>1664</v>
      </c>
      <c r="S78" s="325" t="s">
        <v>1664</v>
      </c>
      <c r="T78" s="331">
        <v>1</v>
      </c>
      <c r="U78" s="351"/>
      <c r="V78" s="351"/>
      <c r="W78" s="361"/>
      <c r="X78" s="358" t="s">
        <v>2372</v>
      </c>
      <c r="Y78" s="358" t="s">
        <v>2373</v>
      </c>
      <c r="Z78" s="366"/>
      <c r="AA78" s="366"/>
      <c r="AB78" s="365"/>
      <c r="AC78" s="365" t="s">
        <v>2374</v>
      </c>
      <c r="AD78" s="365" t="s">
        <v>2373</v>
      </c>
      <c r="AE78" s="338">
        <v>3</v>
      </c>
      <c r="AF78" s="334">
        <v>3</v>
      </c>
      <c r="AG78" s="335">
        <f>+AE78/AF78</f>
        <v>1</v>
      </c>
      <c r="AH78" s="337" t="s">
        <v>2375</v>
      </c>
      <c r="AI78" s="429" t="s">
        <v>2376</v>
      </c>
      <c r="AJ78" s="351"/>
      <c r="AK78" s="351"/>
      <c r="AL78" s="361"/>
      <c r="AM78" s="358"/>
      <c r="AN78" s="452"/>
      <c r="AO78" s="350"/>
      <c r="AP78" s="351"/>
      <c r="AQ78" s="361"/>
      <c r="AR78" s="358"/>
      <c r="AS78" s="452"/>
      <c r="AT78" s="351"/>
      <c r="AU78" s="351"/>
      <c r="AV78" s="361"/>
      <c r="AW78" s="358"/>
      <c r="AX78" s="365"/>
      <c r="AY78" s="482"/>
      <c r="AZ78" s="483"/>
      <c r="BA78" s="361"/>
      <c r="BB78" s="358"/>
      <c r="BC78" s="358"/>
      <c r="BD78" s="351"/>
      <c r="BE78" s="351"/>
      <c r="BF78" s="361"/>
      <c r="BG78" s="358"/>
      <c r="BH78" s="365"/>
      <c r="BI78" s="350"/>
      <c r="BJ78" s="351"/>
      <c r="BK78" s="361"/>
      <c r="BL78" s="358"/>
      <c r="BM78" s="358"/>
      <c r="BN78" s="480"/>
      <c r="BO78" s="480"/>
      <c r="BP78" s="361"/>
      <c r="BQ78" s="365"/>
      <c r="BR78" s="365"/>
      <c r="BS78" s="350"/>
      <c r="BT78" s="351"/>
      <c r="BU78" s="361"/>
      <c r="BV78" s="365"/>
      <c r="BW78" s="365"/>
      <c r="BX78" s="351"/>
      <c r="BY78" s="351"/>
      <c r="BZ78" s="361"/>
      <c r="CA78" s="368"/>
      <c r="CB78" s="365"/>
      <c r="CC78" s="368"/>
      <c r="CE78" s="344">
        <f>+U78+Z78+AE78+AJ78+AO78+AT78+AY78+BD78+BI78+BN78+BS78+BX78</f>
        <v>3</v>
      </c>
      <c r="CF78" s="344">
        <f>+V78+AA78+AF78+AK78+AP78+AU78+AZ78+BE78+BJ78+BO78+BT78+BY78</f>
        <v>3</v>
      </c>
      <c r="CG78" s="369">
        <f t="shared" si="17"/>
        <v>1</v>
      </c>
      <c r="CH78" s="369">
        <f t="shared" si="18"/>
        <v>1</v>
      </c>
      <c r="CI78" s="369">
        <f t="shared" si="13"/>
        <v>1</v>
      </c>
      <c r="CJ78" s="369">
        <f t="shared" si="14"/>
        <v>1</v>
      </c>
      <c r="CK78" s="344"/>
    </row>
    <row r="79" spans="2:89" s="40" customFormat="1" ht="231" customHeight="1" x14ac:dyDescent="0.25">
      <c r="B79" s="325" t="s">
        <v>221</v>
      </c>
      <c r="C79" s="374" t="s">
        <v>188</v>
      </c>
      <c r="D79" s="326" t="s">
        <v>1654</v>
      </c>
      <c r="E79" s="327" t="s">
        <v>2377</v>
      </c>
      <c r="F79" s="328" t="s">
        <v>2378</v>
      </c>
      <c r="G79" s="326" t="s">
        <v>2379</v>
      </c>
      <c r="H79" s="326" t="s">
        <v>2380</v>
      </c>
      <c r="I79" s="326" t="s">
        <v>2381</v>
      </c>
      <c r="J79" s="327" t="s">
        <v>1548</v>
      </c>
      <c r="K79" s="484" t="s">
        <v>2382</v>
      </c>
      <c r="L79" s="326" t="s">
        <v>2383</v>
      </c>
      <c r="M79" s="326" t="s">
        <v>2384</v>
      </c>
      <c r="N79" s="325" t="s">
        <v>1552</v>
      </c>
      <c r="O79" s="330" t="s">
        <v>2385</v>
      </c>
      <c r="P79" s="329" t="s">
        <v>1554</v>
      </c>
      <c r="Q79" s="357" t="s">
        <v>30</v>
      </c>
      <c r="R79" s="361">
        <v>0.95</v>
      </c>
      <c r="S79" s="485" t="s">
        <v>1552</v>
      </c>
      <c r="T79" s="335">
        <v>0.98</v>
      </c>
      <c r="U79" s="351"/>
      <c r="V79" s="351"/>
      <c r="W79" s="361"/>
      <c r="X79" s="358" t="s">
        <v>2386</v>
      </c>
      <c r="Y79" s="452" t="s">
        <v>2122</v>
      </c>
      <c r="Z79" s="351"/>
      <c r="AA79" s="351"/>
      <c r="AB79" s="486"/>
      <c r="AC79" s="358" t="s">
        <v>2387</v>
      </c>
      <c r="AD79" s="452" t="s">
        <v>2122</v>
      </c>
      <c r="AE79" s="350">
        <v>49</v>
      </c>
      <c r="AF79" s="351">
        <v>53</v>
      </c>
      <c r="AG79" s="361">
        <f>AE79/AF79</f>
        <v>0.92452830188679247</v>
      </c>
      <c r="AH79" s="352" t="s">
        <v>2388</v>
      </c>
      <c r="AI79" s="429" t="s">
        <v>2376</v>
      </c>
      <c r="AJ79" s="351"/>
      <c r="AK79" s="351"/>
      <c r="AL79" s="361"/>
      <c r="AM79" s="352"/>
      <c r="AN79" s="366"/>
      <c r="AO79" s="350"/>
      <c r="AP79" s="351"/>
      <c r="AQ79" s="361"/>
      <c r="AR79" s="352"/>
      <c r="AS79" s="366"/>
      <c r="AT79" s="351"/>
      <c r="AU79" s="351"/>
      <c r="AV79" s="361"/>
      <c r="AW79" s="352"/>
      <c r="AX79" s="452"/>
      <c r="AY79" s="350"/>
      <c r="AZ79" s="351"/>
      <c r="BA79" s="361"/>
      <c r="BB79" s="352"/>
      <c r="BC79" s="452"/>
      <c r="BD79" s="351"/>
      <c r="BE79" s="351"/>
      <c r="BF79" s="361"/>
      <c r="BG79" s="352"/>
      <c r="BH79" s="452"/>
      <c r="BI79" s="487"/>
      <c r="BJ79" s="351"/>
      <c r="BK79" s="361"/>
      <c r="BL79" s="373"/>
      <c r="BM79" s="452"/>
      <c r="BN79" s="351"/>
      <c r="BO79" s="351"/>
      <c r="BP79" s="361"/>
      <c r="BQ79" s="373"/>
      <c r="BR79" s="452"/>
      <c r="BS79" s="350"/>
      <c r="BT79" s="351"/>
      <c r="BU79" s="361"/>
      <c r="BV79" s="373"/>
      <c r="BW79" s="452"/>
      <c r="BX79" s="351"/>
      <c r="BY79" s="351"/>
      <c r="BZ79" s="361"/>
      <c r="CA79" s="336"/>
      <c r="CB79" s="365"/>
      <c r="CC79" s="373"/>
      <c r="CE79" s="344">
        <f>AE79</f>
        <v>49</v>
      </c>
      <c r="CF79" s="344">
        <f>AF79</f>
        <v>53</v>
      </c>
      <c r="CG79" s="369">
        <f t="shared" si="17"/>
        <v>0.92452830188679247</v>
      </c>
      <c r="CH79" s="369">
        <f t="shared" si="18"/>
        <v>0.92452830188679247</v>
      </c>
      <c r="CI79" s="413">
        <f t="shared" si="13"/>
        <v>0.98</v>
      </c>
      <c r="CJ79" s="369">
        <f t="shared" si="14"/>
        <v>0.94339622641509435</v>
      </c>
      <c r="CK79" s="344"/>
    </row>
    <row r="80" spans="2:89" s="40" customFormat="1" ht="264" x14ac:dyDescent="0.25">
      <c r="B80" s="325" t="s">
        <v>221</v>
      </c>
      <c r="C80" s="325" t="s">
        <v>2389</v>
      </c>
      <c r="D80" s="326" t="s">
        <v>1654</v>
      </c>
      <c r="E80" s="327" t="s">
        <v>2390</v>
      </c>
      <c r="F80" s="328" t="s">
        <v>2378</v>
      </c>
      <c r="G80" s="326" t="s">
        <v>2391</v>
      </c>
      <c r="H80" s="326" t="s">
        <v>2392</v>
      </c>
      <c r="I80" s="326" t="s">
        <v>2393</v>
      </c>
      <c r="J80" s="327" t="s">
        <v>1548</v>
      </c>
      <c r="K80" s="326" t="s">
        <v>2394</v>
      </c>
      <c r="L80" s="326" t="s">
        <v>2395</v>
      </c>
      <c r="M80" s="326" t="s">
        <v>2396</v>
      </c>
      <c r="N80" s="325" t="s">
        <v>1552</v>
      </c>
      <c r="O80" s="330" t="s">
        <v>2397</v>
      </c>
      <c r="P80" s="329" t="s">
        <v>1554</v>
      </c>
      <c r="Q80" s="357" t="s">
        <v>30</v>
      </c>
      <c r="R80" s="361">
        <v>0.59</v>
      </c>
      <c r="S80" s="485" t="s">
        <v>1552</v>
      </c>
      <c r="T80" s="331">
        <v>0.7</v>
      </c>
      <c r="U80" s="351"/>
      <c r="V80" s="351"/>
      <c r="W80" s="361"/>
      <c r="X80" s="352" t="s">
        <v>2398</v>
      </c>
      <c r="Y80" s="452" t="s">
        <v>2122</v>
      </c>
      <c r="Z80" s="351"/>
      <c r="AA80" s="351"/>
      <c r="AB80" s="361"/>
      <c r="AC80" s="352" t="s">
        <v>2399</v>
      </c>
      <c r="AD80" s="452" t="s">
        <v>2122</v>
      </c>
      <c r="AE80" s="351">
        <v>2</v>
      </c>
      <c r="AF80" s="351">
        <v>4</v>
      </c>
      <c r="AG80" s="361">
        <f>AE80/AF80</f>
        <v>0.5</v>
      </c>
      <c r="AH80" s="352" t="s">
        <v>2400</v>
      </c>
      <c r="AI80" s="429" t="s">
        <v>2376</v>
      </c>
      <c r="AJ80" s="351"/>
      <c r="AK80" s="351"/>
      <c r="AL80" s="361"/>
      <c r="AM80" s="352"/>
      <c r="AN80" s="366"/>
      <c r="AO80" s="350"/>
      <c r="AP80" s="351"/>
      <c r="AQ80" s="361"/>
      <c r="AR80" s="352"/>
      <c r="AS80" s="366"/>
      <c r="AT80" s="351"/>
      <c r="AU80" s="351"/>
      <c r="AV80" s="361"/>
      <c r="AW80" s="352"/>
      <c r="AX80" s="452"/>
      <c r="AY80" s="350"/>
      <c r="AZ80" s="351"/>
      <c r="BA80" s="361"/>
      <c r="BB80" s="352"/>
      <c r="BC80" s="452"/>
      <c r="BD80" s="351"/>
      <c r="BE80" s="351"/>
      <c r="BF80" s="361"/>
      <c r="BG80" s="352"/>
      <c r="BH80" s="452"/>
      <c r="BI80" s="487"/>
      <c r="BJ80" s="351"/>
      <c r="BK80" s="361"/>
      <c r="BL80" s="353"/>
      <c r="BM80" s="452"/>
      <c r="BN80" s="351"/>
      <c r="BO80" s="351"/>
      <c r="BP80" s="361"/>
      <c r="BQ80" s="373"/>
      <c r="BR80" s="452"/>
      <c r="BS80" s="350"/>
      <c r="BT80" s="351"/>
      <c r="BU80" s="361"/>
      <c r="BV80" s="373"/>
      <c r="BW80" s="452"/>
      <c r="BX80" s="351"/>
      <c r="BY80" s="351"/>
      <c r="BZ80" s="361"/>
      <c r="CA80" s="373"/>
      <c r="CB80" s="365"/>
      <c r="CC80" s="373"/>
      <c r="CE80" s="344">
        <f>AE80</f>
        <v>2</v>
      </c>
      <c r="CF80" s="344">
        <f>AF80</f>
        <v>4</v>
      </c>
      <c r="CG80" s="369">
        <f t="shared" si="17"/>
        <v>0.5</v>
      </c>
      <c r="CH80" s="369">
        <f t="shared" si="18"/>
        <v>0.5</v>
      </c>
      <c r="CI80" s="369">
        <f t="shared" si="13"/>
        <v>0.7</v>
      </c>
      <c r="CJ80" s="369">
        <f t="shared" si="14"/>
        <v>0.7142857142857143</v>
      </c>
      <c r="CK80" s="344"/>
    </row>
    <row r="81" spans="2:89" s="40" customFormat="1" ht="228" x14ac:dyDescent="0.25">
      <c r="B81" s="325" t="s">
        <v>221</v>
      </c>
      <c r="C81" s="374" t="s">
        <v>188</v>
      </c>
      <c r="D81" s="326" t="s">
        <v>1685</v>
      </c>
      <c r="E81" s="327" t="s">
        <v>2401</v>
      </c>
      <c r="F81" s="328" t="s">
        <v>2378</v>
      </c>
      <c r="G81" s="326" t="s">
        <v>2402</v>
      </c>
      <c r="H81" s="326" t="s">
        <v>2403</v>
      </c>
      <c r="I81" s="326" t="s">
        <v>2404</v>
      </c>
      <c r="J81" s="327" t="s">
        <v>1548</v>
      </c>
      <c r="K81" s="484" t="s">
        <v>2405</v>
      </c>
      <c r="L81" s="326" t="s">
        <v>2406</v>
      </c>
      <c r="M81" s="326" t="s">
        <v>2407</v>
      </c>
      <c r="N81" s="325" t="s">
        <v>1552</v>
      </c>
      <c r="O81" s="330" t="s">
        <v>2408</v>
      </c>
      <c r="P81" s="329" t="s">
        <v>1621</v>
      </c>
      <c r="Q81" s="357" t="s">
        <v>60</v>
      </c>
      <c r="R81" s="361">
        <v>0.6</v>
      </c>
      <c r="S81" s="485" t="s">
        <v>1552</v>
      </c>
      <c r="T81" s="331">
        <v>0.6</v>
      </c>
      <c r="U81" s="351"/>
      <c r="V81" s="351"/>
      <c r="W81" s="361"/>
      <c r="X81" s="488" t="s">
        <v>2409</v>
      </c>
      <c r="Y81" s="452" t="s">
        <v>2122</v>
      </c>
      <c r="Z81" s="351"/>
      <c r="AA81" s="351"/>
      <c r="AB81" s="361"/>
      <c r="AC81" s="352" t="s">
        <v>2410</v>
      </c>
      <c r="AD81" s="452" t="s">
        <v>2122</v>
      </c>
      <c r="AE81" s="352"/>
      <c r="AF81" s="351"/>
      <c r="AG81" s="361"/>
      <c r="AH81" s="352" t="s">
        <v>2411</v>
      </c>
      <c r="AI81" s="452" t="s">
        <v>2412</v>
      </c>
      <c r="AJ81" s="351"/>
      <c r="AK81" s="351"/>
      <c r="AL81" s="361"/>
      <c r="AM81" s="352"/>
      <c r="AN81" s="366"/>
      <c r="AO81" s="350"/>
      <c r="AP81" s="351"/>
      <c r="AQ81" s="361"/>
      <c r="AR81" s="352"/>
      <c r="AS81" s="366"/>
      <c r="AT81" s="351"/>
      <c r="AU81" s="351"/>
      <c r="AV81" s="361"/>
      <c r="AW81" s="352"/>
      <c r="AX81" s="366"/>
      <c r="AY81" s="350"/>
      <c r="AZ81" s="351"/>
      <c r="BA81" s="361"/>
      <c r="BB81" s="352"/>
      <c r="BC81" s="452"/>
      <c r="BD81" s="351"/>
      <c r="BE81" s="351"/>
      <c r="BF81" s="361"/>
      <c r="BG81" s="352"/>
      <c r="BH81" s="452"/>
      <c r="BI81" s="352"/>
      <c r="BJ81" s="351"/>
      <c r="BK81" s="361"/>
      <c r="BL81" s="353"/>
      <c r="BM81" s="452"/>
      <c r="BN81" s="351"/>
      <c r="BO81" s="351"/>
      <c r="BP81" s="361"/>
      <c r="BQ81" s="373"/>
      <c r="BR81" s="452"/>
      <c r="BS81" s="350"/>
      <c r="BT81" s="351"/>
      <c r="BU81" s="361"/>
      <c r="BV81" s="373"/>
      <c r="BW81" s="452"/>
      <c r="BX81" s="351"/>
      <c r="BY81" s="351"/>
      <c r="BZ81" s="361"/>
      <c r="CA81" s="373"/>
      <c r="CB81" s="365"/>
      <c r="CC81" s="373"/>
      <c r="CE81" s="344"/>
      <c r="CF81" s="344"/>
      <c r="CG81" s="369"/>
      <c r="CH81" s="369"/>
      <c r="CI81" s="369"/>
      <c r="CJ81" s="369"/>
      <c r="CK81" s="344" t="s">
        <v>1627</v>
      </c>
    </row>
    <row r="82" spans="2:89" s="40" customFormat="1" ht="216" x14ac:dyDescent="0.25">
      <c r="B82" s="325" t="s">
        <v>221</v>
      </c>
      <c r="C82" s="374" t="s">
        <v>188</v>
      </c>
      <c r="D82" s="326" t="s">
        <v>1654</v>
      </c>
      <c r="E82" s="327" t="s">
        <v>2413</v>
      </c>
      <c r="F82" s="328" t="s">
        <v>2378</v>
      </c>
      <c r="G82" s="326" t="s">
        <v>2414</v>
      </c>
      <c r="H82" s="326" t="s">
        <v>2415</v>
      </c>
      <c r="I82" s="326" t="s">
        <v>2416</v>
      </c>
      <c r="J82" s="327" t="s">
        <v>1548</v>
      </c>
      <c r="K82" s="326" t="s">
        <v>2417</v>
      </c>
      <c r="L82" s="326" t="s">
        <v>2418</v>
      </c>
      <c r="M82" s="484" t="s">
        <v>2419</v>
      </c>
      <c r="N82" s="325" t="s">
        <v>1552</v>
      </c>
      <c r="O82" s="330" t="s">
        <v>2420</v>
      </c>
      <c r="P82" s="329" t="s">
        <v>1759</v>
      </c>
      <c r="Q82" s="485" t="s">
        <v>60</v>
      </c>
      <c r="R82" s="361">
        <v>0.35</v>
      </c>
      <c r="S82" s="485" t="s">
        <v>1552</v>
      </c>
      <c r="T82" s="335">
        <v>0.55000000000000004</v>
      </c>
      <c r="U82" s="351"/>
      <c r="V82" s="351"/>
      <c r="W82" s="361"/>
      <c r="X82" s="372" t="s">
        <v>2421</v>
      </c>
      <c r="Y82" s="452" t="s">
        <v>2122</v>
      </c>
      <c r="Z82" s="351"/>
      <c r="AA82" s="351"/>
      <c r="AB82" s="361"/>
      <c r="AC82" s="352" t="s">
        <v>2422</v>
      </c>
      <c r="AD82" s="452" t="s">
        <v>2122</v>
      </c>
      <c r="AE82" s="352"/>
      <c r="AF82" s="352"/>
      <c r="AG82" s="361"/>
      <c r="AH82" s="352" t="s">
        <v>2423</v>
      </c>
      <c r="AI82" s="452" t="s">
        <v>2412</v>
      </c>
      <c r="AJ82" s="351"/>
      <c r="AK82" s="351"/>
      <c r="AL82" s="361"/>
      <c r="AM82" s="352"/>
      <c r="AN82" s="366"/>
      <c r="AO82" s="350"/>
      <c r="AP82" s="351"/>
      <c r="AQ82" s="361"/>
      <c r="AR82" s="352"/>
      <c r="AS82" s="366"/>
      <c r="AT82" s="351"/>
      <c r="AU82" s="351"/>
      <c r="AV82" s="361"/>
      <c r="AW82" s="352"/>
      <c r="AX82" s="366"/>
      <c r="AY82" s="350"/>
      <c r="AZ82" s="351"/>
      <c r="BA82" s="361"/>
      <c r="BB82" s="352"/>
      <c r="BC82" s="452"/>
      <c r="BD82" s="351"/>
      <c r="BE82" s="351"/>
      <c r="BF82" s="361"/>
      <c r="BG82" s="352"/>
      <c r="BH82" s="452"/>
      <c r="BI82" s="350"/>
      <c r="BJ82" s="489"/>
      <c r="BK82" s="361"/>
      <c r="BL82" s="353"/>
      <c r="BM82" s="452"/>
      <c r="BN82" s="351"/>
      <c r="BO82" s="351"/>
      <c r="BP82" s="361"/>
      <c r="BQ82" s="373"/>
      <c r="BR82" s="452"/>
      <c r="BS82" s="350"/>
      <c r="BT82" s="351"/>
      <c r="BU82" s="361"/>
      <c r="BV82" s="373"/>
      <c r="BW82" s="452"/>
      <c r="BX82" s="351"/>
      <c r="BY82" s="351"/>
      <c r="BZ82" s="361"/>
      <c r="CA82" s="373"/>
      <c r="CB82" s="365"/>
      <c r="CC82" s="373"/>
      <c r="CE82" s="344"/>
      <c r="CF82" s="344"/>
      <c r="CG82" s="369"/>
      <c r="CH82" s="369"/>
      <c r="CI82" s="369"/>
      <c r="CJ82" s="369"/>
      <c r="CK82" s="344" t="s">
        <v>1763</v>
      </c>
    </row>
    <row r="83" spans="2:89" s="40" customFormat="1" ht="120" x14ac:dyDescent="0.25">
      <c r="B83" s="325" t="s">
        <v>2424</v>
      </c>
      <c r="C83" s="325" t="s">
        <v>2389</v>
      </c>
      <c r="D83" s="326" t="s">
        <v>1654</v>
      </c>
      <c r="E83" s="327" t="s">
        <v>2425</v>
      </c>
      <c r="F83" s="328" t="s">
        <v>2378</v>
      </c>
      <c r="G83" s="326" t="s">
        <v>2426</v>
      </c>
      <c r="H83" s="326" t="s">
        <v>2427</v>
      </c>
      <c r="I83" s="326" t="s">
        <v>2428</v>
      </c>
      <c r="J83" s="327" t="s">
        <v>1564</v>
      </c>
      <c r="K83" s="484" t="s">
        <v>2429</v>
      </c>
      <c r="L83" s="326" t="s">
        <v>2430</v>
      </c>
      <c r="M83" s="326" t="s">
        <v>2431</v>
      </c>
      <c r="N83" s="325" t="s">
        <v>1552</v>
      </c>
      <c r="O83" s="326" t="s">
        <v>2432</v>
      </c>
      <c r="P83" s="329" t="s">
        <v>1759</v>
      </c>
      <c r="Q83" s="485" t="s">
        <v>60</v>
      </c>
      <c r="R83" s="361">
        <v>0.36</v>
      </c>
      <c r="S83" s="485" t="s">
        <v>1552</v>
      </c>
      <c r="T83" s="335">
        <v>0.55000000000000004</v>
      </c>
      <c r="U83" s="351"/>
      <c r="V83" s="351"/>
      <c r="W83" s="361"/>
      <c r="X83" s="372" t="s">
        <v>2433</v>
      </c>
      <c r="Y83" s="452" t="s">
        <v>2122</v>
      </c>
      <c r="Z83" s="351"/>
      <c r="AA83" s="351"/>
      <c r="AB83" s="361"/>
      <c r="AC83" s="352" t="s">
        <v>2434</v>
      </c>
      <c r="AD83" s="452" t="s">
        <v>2122</v>
      </c>
      <c r="AE83" s="352"/>
      <c r="AF83" s="351"/>
      <c r="AG83" s="361"/>
      <c r="AH83" s="352" t="s">
        <v>2435</v>
      </c>
      <c r="AI83" s="452" t="s">
        <v>2412</v>
      </c>
      <c r="AJ83" s="351"/>
      <c r="AK83" s="351"/>
      <c r="AL83" s="361"/>
      <c r="AM83" s="352"/>
      <c r="AN83" s="366"/>
      <c r="AO83" s="350"/>
      <c r="AP83" s="351"/>
      <c r="AQ83" s="361"/>
      <c r="AR83" s="352"/>
      <c r="AS83" s="366"/>
      <c r="AT83" s="351"/>
      <c r="AU83" s="351"/>
      <c r="AV83" s="361"/>
      <c r="AW83" s="352"/>
      <c r="AX83" s="366"/>
      <c r="AY83" s="350"/>
      <c r="AZ83" s="351"/>
      <c r="BA83" s="361"/>
      <c r="BB83" s="352"/>
      <c r="BC83" s="452"/>
      <c r="BD83" s="351"/>
      <c r="BE83" s="351"/>
      <c r="BF83" s="361"/>
      <c r="BG83" s="352"/>
      <c r="BH83" s="452"/>
      <c r="BI83" s="350"/>
      <c r="BJ83" s="351"/>
      <c r="BK83" s="361"/>
      <c r="BL83" s="353"/>
      <c r="BM83" s="452"/>
      <c r="BN83" s="351"/>
      <c r="BO83" s="351"/>
      <c r="BP83" s="361"/>
      <c r="BQ83" s="373"/>
      <c r="BR83" s="452"/>
      <c r="BS83" s="350"/>
      <c r="BT83" s="351"/>
      <c r="BU83" s="361"/>
      <c r="BV83" s="373"/>
      <c r="BW83" s="452"/>
      <c r="BX83" s="351"/>
      <c r="BY83" s="351"/>
      <c r="BZ83" s="361"/>
      <c r="CA83" s="373"/>
      <c r="CB83" s="365"/>
      <c r="CC83" s="373"/>
      <c r="CE83" s="344"/>
      <c r="CF83" s="344"/>
      <c r="CG83" s="369"/>
      <c r="CH83" s="369"/>
      <c r="CI83" s="369"/>
      <c r="CJ83" s="369"/>
      <c r="CK83" s="344" t="s">
        <v>1763</v>
      </c>
    </row>
    <row r="84" spans="2:89" s="40" customFormat="1" ht="276" x14ac:dyDescent="0.25">
      <c r="B84" s="325" t="s">
        <v>221</v>
      </c>
      <c r="C84" s="325" t="s">
        <v>204</v>
      </c>
      <c r="D84" s="326" t="s">
        <v>1654</v>
      </c>
      <c r="E84" s="327" t="s">
        <v>2436</v>
      </c>
      <c r="F84" s="328" t="s">
        <v>2437</v>
      </c>
      <c r="G84" s="326" t="s">
        <v>2438</v>
      </c>
      <c r="H84" s="326" t="s">
        <v>2439</v>
      </c>
      <c r="I84" s="326" t="s">
        <v>2440</v>
      </c>
      <c r="J84" s="327" t="s">
        <v>1616</v>
      </c>
      <c r="K84" s="484" t="s">
        <v>2441</v>
      </c>
      <c r="L84" s="326" t="s">
        <v>2442</v>
      </c>
      <c r="M84" s="326" t="s">
        <v>2443</v>
      </c>
      <c r="N84" s="325" t="s">
        <v>1552</v>
      </c>
      <c r="O84" s="326" t="s">
        <v>2444</v>
      </c>
      <c r="P84" s="329" t="s">
        <v>1554</v>
      </c>
      <c r="Q84" s="485" t="s">
        <v>1604</v>
      </c>
      <c r="R84" s="361" t="s">
        <v>1542</v>
      </c>
      <c r="S84" s="485" t="s">
        <v>1552</v>
      </c>
      <c r="T84" s="335">
        <v>0.95</v>
      </c>
      <c r="U84" s="351"/>
      <c r="V84" s="351"/>
      <c r="W84" s="361"/>
      <c r="X84" s="372" t="s">
        <v>2445</v>
      </c>
      <c r="Y84" s="452" t="s">
        <v>2446</v>
      </c>
      <c r="Z84" s="351"/>
      <c r="AA84" s="351"/>
      <c r="AB84" s="361"/>
      <c r="AC84" s="352" t="s">
        <v>2447</v>
      </c>
      <c r="AD84" s="452" t="s">
        <v>2448</v>
      </c>
      <c r="AE84" s="352">
        <v>91572</v>
      </c>
      <c r="AF84" s="351">
        <v>97508</v>
      </c>
      <c r="AG84" s="361">
        <f>AE84/AF84</f>
        <v>0.93912294375846084</v>
      </c>
      <c r="AH84" s="352" t="s">
        <v>2449</v>
      </c>
      <c r="AI84" s="452" t="s">
        <v>2450</v>
      </c>
      <c r="AJ84" s="351"/>
      <c r="AK84" s="351"/>
      <c r="AL84" s="361"/>
      <c r="AM84" s="352"/>
      <c r="AN84" s="366"/>
      <c r="AO84" s="350"/>
      <c r="AP84" s="351"/>
      <c r="AQ84" s="361"/>
      <c r="AR84" s="352"/>
      <c r="AS84" s="366"/>
      <c r="AT84" s="351"/>
      <c r="AU84" s="351"/>
      <c r="AV84" s="361"/>
      <c r="AW84" s="352"/>
      <c r="AX84" s="366"/>
      <c r="AY84" s="350"/>
      <c r="AZ84" s="351"/>
      <c r="BA84" s="361"/>
      <c r="BB84" s="352"/>
      <c r="BC84" s="452"/>
      <c r="BD84" s="351"/>
      <c r="BE84" s="351"/>
      <c r="BF84" s="361"/>
      <c r="BG84" s="352"/>
      <c r="BH84" s="452"/>
      <c r="BI84" s="350"/>
      <c r="BJ84" s="351"/>
      <c r="BK84" s="361"/>
      <c r="BL84" s="353"/>
      <c r="BM84" s="452"/>
      <c r="BN84" s="351"/>
      <c r="BO84" s="351"/>
      <c r="BP84" s="361"/>
      <c r="BQ84" s="373"/>
      <c r="BR84" s="452"/>
      <c r="BS84" s="350"/>
      <c r="BT84" s="351"/>
      <c r="BU84" s="361"/>
      <c r="BV84" s="373"/>
      <c r="BW84" s="452"/>
      <c r="BX84" s="351"/>
      <c r="BY84" s="351"/>
      <c r="BZ84" s="361"/>
      <c r="CA84" s="373"/>
      <c r="CB84" s="365"/>
      <c r="CC84" s="373"/>
      <c r="CE84" s="344">
        <f>AE84</f>
        <v>91572</v>
      </c>
      <c r="CF84" s="344">
        <f>AF84</f>
        <v>97508</v>
      </c>
      <c r="CG84" s="369">
        <f>+CE84/CF84</f>
        <v>0.93912294375846084</v>
      </c>
      <c r="CH84" s="369">
        <f>+CG84</f>
        <v>0.93912294375846084</v>
      </c>
      <c r="CI84" s="369">
        <f>+T84</f>
        <v>0.95</v>
      </c>
      <c r="CJ84" s="369">
        <f>+CH84/CI84</f>
        <v>0.98855046711416938</v>
      </c>
      <c r="CK84" s="344"/>
    </row>
    <row r="85" spans="2:89" s="40" customFormat="1" ht="276" x14ac:dyDescent="0.25">
      <c r="B85" s="325" t="s">
        <v>221</v>
      </c>
      <c r="C85" s="325" t="s">
        <v>196</v>
      </c>
      <c r="D85" s="326" t="s">
        <v>1685</v>
      </c>
      <c r="E85" s="329" t="s">
        <v>2451</v>
      </c>
      <c r="F85" s="466" t="s">
        <v>2452</v>
      </c>
      <c r="G85" s="330" t="s">
        <v>2453</v>
      </c>
      <c r="H85" s="330" t="s">
        <v>2454</v>
      </c>
      <c r="I85" s="330" t="s">
        <v>2455</v>
      </c>
      <c r="J85" s="329" t="s">
        <v>1616</v>
      </c>
      <c r="K85" s="330" t="s">
        <v>2456</v>
      </c>
      <c r="L85" s="330" t="s">
        <v>2457</v>
      </c>
      <c r="M85" s="330" t="s">
        <v>2458</v>
      </c>
      <c r="N85" s="325" t="s">
        <v>1552</v>
      </c>
      <c r="O85" s="330" t="s">
        <v>2459</v>
      </c>
      <c r="P85" s="329" t="s">
        <v>1554</v>
      </c>
      <c r="Q85" s="330" t="s">
        <v>2460</v>
      </c>
      <c r="R85" s="331" t="s">
        <v>1664</v>
      </c>
      <c r="S85" s="325" t="s">
        <v>1664</v>
      </c>
      <c r="T85" s="331">
        <v>1</v>
      </c>
      <c r="U85" s="351"/>
      <c r="V85" s="351"/>
      <c r="W85" s="361"/>
      <c r="X85" s="352" t="s">
        <v>2461</v>
      </c>
      <c r="Y85" s="490" t="s">
        <v>2462</v>
      </c>
      <c r="Z85" s="351"/>
      <c r="AA85" s="351"/>
      <c r="AB85" s="361"/>
      <c r="AC85" s="353" t="s">
        <v>2463</v>
      </c>
      <c r="AD85" s="451" t="s">
        <v>2464</v>
      </c>
      <c r="AE85" s="350">
        <v>9</v>
      </c>
      <c r="AF85" s="351">
        <v>9</v>
      </c>
      <c r="AG85" s="361">
        <f>+AF85/AE85</f>
        <v>1</v>
      </c>
      <c r="AH85" s="353" t="s">
        <v>2465</v>
      </c>
      <c r="AI85" s="358" t="s">
        <v>2466</v>
      </c>
      <c r="AJ85" s="351"/>
      <c r="AK85" s="351"/>
      <c r="AL85" s="361"/>
      <c r="AM85" s="353"/>
      <c r="AN85" s="491"/>
      <c r="AO85" s="350"/>
      <c r="AP85" s="351"/>
      <c r="AQ85" s="361"/>
      <c r="AR85" s="353"/>
      <c r="AS85" s="491"/>
      <c r="AT85" s="351"/>
      <c r="AU85" s="351"/>
      <c r="AV85" s="361"/>
      <c r="AW85" s="353"/>
      <c r="AX85" s="353"/>
      <c r="AY85" s="350"/>
      <c r="AZ85" s="351"/>
      <c r="BA85" s="361"/>
      <c r="BB85" s="353"/>
      <c r="BC85" s="353"/>
      <c r="BD85" s="351"/>
      <c r="BE85" s="351"/>
      <c r="BF85" s="361"/>
      <c r="BG85" s="353"/>
      <c r="BH85" s="353"/>
      <c r="BI85" s="350"/>
      <c r="BJ85" s="351"/>
      <c r="BK85" s="361"/>
      <c r="BL85" s="353"/>
      <c r="BM85" s="353"/>
      <c r="BN85" s="351"/>
      <c r="BO85" s="351"/>
      <c r="BP85" s="361"/>
      <c r="BQ85" s="353"/>
      <c r="BR85" s="353"/>
      <c r="BS85" s="350"/>
      <c r="BT85" s="351"/>
      <c r="BU85" s="361"/>
      <c r="BV85" s="353"/>
      <c r="BW85" s="353"/>
      <c r="BX85" s="351"/>
      <c r="BY85" s="351"/>
      <c r="BZ85" s="361"/>
      <c r="CA85" s="353"/>
      <c r="CB85" s="365"/>
      <c r="CC85" s="353"/>
      <c r="CE85" s="344">
        <f>+U85+Z85+AE85+AJ85+AO85+AT85+AY85+BD85+BI85+BN85+BS85+BX85</f>
        <v>9</v>
      </c>
      <c r="CF85" s="344">
        <f>+V85+AA85+AF85+AK85+AP85+AU85+AZ85+BE85+BJ85+BO85+BT85+BY85</f>
        <v>9</v>
      </c>
      <c r="CG85" s="369">
        <f>+CE85/CF85</f>
        <v>1</v>
      </c>
      <c r="CH85" s="369">
        <f>+CG85</f>
        <v>1</v>
      </c>
      <c r="CI85" s="369">
        <f>T85</f>
        <v>1</v>
      </c>
      <c r="CJ85" s="369">
        <f>+CH85/CI85</f>
        <v>1</v>
      </c>
      <c r="CK85" s="344"/>
    </row>
    <row r="86" spans="2:89" s="40" customFormat="1" ht="204" x14ac:dyDescent="0.25">
      <c r="B86" s="325" t="s">
        <v>221</v>
      </c>
      <c r="C86" s="325" t="s">
        <v>204</v>
      </c>
      <c r="D86" s="326" t="s">
        <v>1654</v>
      </c>
      <c r="E86" s="327" t="s">
        <v>2467</v>
      </c>
      <c r="F86" s="328" t="s">
        <v>2437</v>
      </c>
      <c r="G86" s="326" t="s">
        <v>2468</v>
      </c>
      <c r="H86" s="326" t="s">
        <v>2469</v>
      </c>
      <c r="I86" s="326" t="s">
        <v>2470</v>
      </c>
      <c r="J86" s="327" t="s">
        <v>1616</v>
      </c>
      <c r="K86" s="484" t="s">
        <v>2471</v>
      </c>
      <c r="L86" s="326" t="s">
        <v>2472</v>
      </c>
      <c r="M86" s="326" t="s">
        <v>2473</v>
      </c>
      <c r="N86" s="325" t="s">
        <v>1552</v>
      </c>
      <c r="O86" s="326" t="s">
        <v>2474</v>
      </c>
      <c r="P86" s="329" t="s">
        <v>1554</v>
      </c>
      <c r="Q86" s="485" t="s">
        <v>1604</v>
      </c>
      <c r="R86" s="361" t="s">
        <v>1542</v>
      </c>
      <c r="S86" s="485" t="s">
        <v>1552</v>
      </c>
      <c r="T86" s="335">
        <v>0.95</v>
      </c>
      <c r="U86" s="351"/>
      <c r="V86" s="351"/>
      <c r="W86" s="361"/>
      <c r="X86" s="372" t="s">
        <v>2475</v>
      </c>
      <c r="Y86" s="452" t="s">
        <v>2476</v>
      </c>
      <c r="Z86" s="351"/>
      <c r="AA86" s="351"/>
      <c r="AB86" s="361"/>
      <c r="AC86" s="352" t="s">
        <v>2477</v>
      </c>
      <c r="AD86" s="452" t="s">
        <v>2478</v>
      </c>
      <c r="AE86" s="352">
        <f>37237+49813</f>
        <v>87050</v>
      </c>
      <c r="AF86" s="351">
        <v>89838</v>
      </c>
      <c r="AG86" s="361">
        <f t="shared" ref="AG86:AG92" si="20">AE86/AF86</f>
        <v>0.96896636167323402</v>
      </c>
      <c r="AH86" s="352" t="s">
        <v>2479</v>
      </c>
      <c r="AI86" s="452" t="s">
        <v>2480</v>
      </c>
      <c r="AJ86" s="351"/>
      <c r="AK86" s="351"/>
      <c r="AL86" s="361"/>
      <c r="AM86" s="352"/>
      <c r="AN86" s="366"/>
      <c r="AO86" s="350"/>
      <c r="AP86" s="351"/>
      <c r="AQ86" s="361"/>
      <c r="AR86" s="352"/>
      <c r="AS86" s="366"/>
      <c r="AT86" s="351"/>
      <c r="AU86" s="351"/>
      <c r="AV86" s="361"/>
      <c r="AW86" s="352"/>
      <c r="AX86" s="366"/>
      <c r="AY86" s="350"/>
      <c r="AZ86" s="351"/>
      <c r="BA86" s="361"/>
      <c r="BB86" s="352"/>
      <c r="BC86" s="452"/>
      <c r="BD86" s="351"/>
      <c r="BE86" s="351"/>
      <c r="BF86" s="361"/>
      <c r="BG86" s="352"/>
      <c r="BH86" s="452"/>
      <c r="BI86" s="350"/>
      <c r="BJ86" s="351"/>
      <c r="BK86" s="361"/>
      <c r="BL86" s="353"/>
      <c r="BM86" s="452"/>
      <c r="BN86" s="351"/>
      <c r="BO86" s="351"/>
      <c r="BP86" s="361"/>
      <c r="BQ86" s="373"/>
      <c r="BR86" s="452"/>
      <c r="BS86" s="350"/>
      <c r="BT86" s="351"/>
      <c r="BU86" s="361"/>
      <c r="BV86" s="373"/>
      <c r="BW86" s="452"/>
      <c r="BX86" s="351"/>
      <c r="BY86" s="351"/>
      <c r="BZ86" s="361"/>
      <c r="CA86" s="373"/>
      <c r="CB86" s="365"/>
      <c r="CC86" s="373"/>
      <c r="CE86" s="344">
        <f t="shared" ref="CE86:CF92" si="21">AE86</f>
        <v>87050</v>
      </c>
      <c r="CF86" s="344">
        <f t="shared" si="21"/>
        <v>89838</v>
      </c>
      <c r="CG86" s="369">
        <f t="shared" ref="CG86:CG92" si="22">+CE86/CF86</f>
        <v>0.96896636167323402</v>
      </c>
      <c r="CH86" s="369">
        <f t="shared" ref="CH86:CH92" si="23">+CG86</f>
        <v>0.96896636167323402</v>
      </c>
      <c r="CI86" s="369">
        <f t="shared" ref="CI86:CI92" si="24">+T86</f>
        <v>0.95</v>
      </c>
      <c r="CJ86" s="369">
        <f t="shared" ref="CJ86:CJ92" si="25">+CH86/CI86</f>
        <v>1.0199645912349833</v>
      </c>
      <c r="CK86" s="344"/>
    </row>
    <row r="87" spans="2:89" s="40" customFormat="1" ht="228" x14ac:dyDescent="0.25">
      <c r="B87" s="325" t="s">
        <v>221</v>
      </c>
      <c r="C87" s="325" t="s">
        <v>204</v>
      </c>
      <c r="D87" s="326" t="s">
        <v>1654</v>
      </c>
      <c r="E87" s="327" t="s">
        <v>2481</v>
      </c>
      <c r="F87" s="328" t="s">
        <v>2437</v>
      </c>
      <c r="G87" s="326" t="s">
        <v>2482</v>
      </c>
      <c r="H87" s="326" t="s">
        <v>2483</v>
      </c>
      <c r="I87" s="326" t="s">
        <v>2484</v>
      </c>
      <c r="J87" s="327" t="s">
        <v>1616</v>
      </c>
      <c r="K87" s="484" t="s">
        <v>2485</v>
      </c>
      <c r="L87" s="326" t="s">
        <v>2486</v>
      </c>
      <c r="M87" s="326" t="s">
        <v>2487</v>
      </c>
      <c r="N87" s="325" t="s">
        <v>1552</v>
      </c>
      <c r="O87" s="326" t="s">
        <v>2488</v>
      </c>
      <c r="P87" s="329" t="s">
        <v>1554</v>
      </c>
      <c r="Q87" s="485" t="s">
        <v>1604</v>
      </c>
      <c r="R87" s="361" t="s">
        <v>1542</v>
      </c>
      <c r="S87" s="485" t="s">
        <v>1552</v>
      </c>
      <c r="T87" s="335">
        <v>0.95</v>
      </c>
      <c r="U87" s="351"/>
      <c r="V87" s="351"/>
      <c r="W87" s="361"/>
      <c r="X87" s="372" t="s">
        <v>2489</v>
      </c>
      <c r="Y87" s="452" t="s">
        <v>2490</v>
      </c>
      <c r="Z87" s="351"/>
      <c r="AA87" s="351"/>
      <c r="AB87" s="361"/>
      <c r="AC87" s="352" t="s">
        <v>2491</v>
      </c>
      <c r="AD87" s="452" t="s">
        <v>2492</v>
      </c>
      <c r="AE87" s="352">
        <v>25092</v>
      </c>
      <c r="AF87" s="351">
        <v>25601</v>
      </c>
      <c r="AG87" s="361">
        <f t="shared" si="20"/>
        <v>0.98011796414202568</v>
      </c>
      <c r="AH87" s="352" t="s">
        <v>2493</v>
      </c>
      <c r="AI87" s="452" t="s">
        <v>2494</v>
      </c>
      <c r="AJ87" s="351"/>
      <c r="AK87" s="351"/>
      <c r="AL87" s="361"/>
      <c r="AM87" s="352"/>
      <c r="AN87" s="366"/>
      <c r="AO87" s="350"/>
      <c r="AP87" s="351"/>
      <c r="AQ87" s="361"/>
      <c r="AR87" s="352"/>
      <c r="AS87" s="366"/>
      <c r="AT87" s="351"/>
      <c r="AU87" s="351"/>
      <c r="AV87" s="361"/>
      <c r="AW87" s="352"/>
      <c r="AX87" s="366"/>
      <c r="AY87" s="350"/>
      <c r="AZ87" s="351"/>
      <c r="BA87" s="361"/>
      <c r="BB87" s="352"/>
      <c r="BC87" s="452"/>
      <c r="BD87" s="351"/>
      <c r="BE87" s="351"/>
      <c r="BF87" s="361"/>
      <c r="BG87" s="352"/>
      <c r="BH87" s="452"/>
      <c r="BI87" s="350"/>
      <c r="BJ87" s="351"/>
      <c r="BK87" s="361"/>
      <c r="BL87" s="353"/>
      <c r="BM87" s="452"/>
      <c r="BN87" s="351"/>
      <c r="BO87" s="351"/>
      <c r="BP87" s="361"/>
      <c r="BQ87" s="373"/>
      <c r="BR87" s="452"/>
      <c r="BS87" s="350"/>
      <c r="BT87" s="351"/>
      <c r="BU87" s="361"/>
      <c r="BV87" s="373"/>
      <c r="BW87" s="452"/>
      <c r="BX87" s="351"/>
      <c r="BY87" s="351"/>
      <c r="BZ87" s="361"/>
      <c r="CA87" s="373"/>
      <c r="CB87" s="365"/>
      <c r="CC87" s="373"/>
      <c r="CE87" s="344">
        <f t="shared" si="21"/>
        <v>25092</v>
      </c>
      <c r="CF87" s="344">
        <f t="shared" si="21"/>
        <v>25601</v>
      </c>
      <c r="CG87" s="369">
        <f t="shared" si="22"/>
        <v>0.98011796414202568</v>
      </c>
      <c r="CH87" s="369">
        <f t="shared" si="23"/>
        <v>0.98011796414202568</v>
      </c>
      <c r="CI87" s="369">
        <f t="shared" si="24"/>
        <v>0.95</v>
      </c>
      <c r="CJ87" s="369">
        <f t="shared" si="25"/>
        <v>1.0317031201495008</v>
      </c>
      <c r="CK87" s="344"/>
    </row>
    <row r="88" spans="2:89" s="40" customFormat="1" ht="252" x14ac:dyDescent="0.25">
      <c r="B88" s="325" t="s">
        <v>221</v>
      </c>
      <c r="C88" s="325" t="s">
        <v>204</v>
      </c>
      <c r="D88" s="326" t="s">
        <v>1654</v>
      </c>
      <c r="E88" s="327" t="s">
        <v>2495</v>
      </c>
      <c r="F88" s="328" t="s">
        <v>2437</v>
      </c>
      <c r="G88" s="326" t="s">
        <v>2496</v>
      </c>
      <c r="H88" s="326" t="s">
        <v>2497</v>
      </c>
      <c r="I88" s="326" t="s">
        <v>2498</v>
      </c>
      <c r="J88" s="327" t="s">
        <v>1616</v>
      </c>
      <c r="K88" s="484" t="s">
        <v>2499</v>
      </c>
      <c r="L88" s="326" t="s">
        <v>2500</v>
      </c>
      <c r="M88" s="326" t="s">
        <v>2501</v>
      </c>
      <c r="N88" s="325" t="s">
        <v>1552</v>
      </c>
      <c r="O88" s="326" t="s">
        <v>2502</v>
      </c>
      <c r="P88" s="329" t="s">
        <v>1554</v>
      </c>
      <c r="Q88" s="485" t="s">
        <v>1542</v>
      </c>
      <c r="R88" s="361" t="s">
        <v>1542</v>
      </c>
      <c r="S88" s="485" t="s">
        <v>1552</v>
      </c>
      <c r="T88" s="335">
        <v>0.95</v>
      </c>
      <c r="U88" s="351"/>
      <c r="V88" s="351"/>
      <c r="W88" s="361"/>
      <c r="X88" s="372" t="s">
        <v>2503</v>
      </c>
      <c r="Y88" s="452" t="s">
        <v>2490</v>
      </c>
      <c r="Z88" s="351"/>
      <c r="AA88" s="351"/>
      <c r="AB88" s="361"/>
      <c r="AC88" s="352" t="s">
        <v>2504</v>
      </c>
      <c r="AD88" s="452" t="s">
        <v>2492</v>
      </c>
      <c r="AE88" s="352">
        <v>948</v>
      </c>
      <c r="AF88" s="351">
        <v>948</v>
      </c>
      <c r="AG88" s="361">
        <f t="shared" si="20"/>
        <v>1</v>
      </c>
      <c r="AH88" s="352" t="s">
        <v>2505</v>
      </c>
      <c r="AI88" s="452" t="s">
        <v>2506</v>
      </c>
      <c r="AJ88" s="351"/>
      <c r="AK88" s="351"/>
      <c r="AL88" s="361"/>
      <c r="AM88" s="352"/>
      <c r="AN88" s="366"/>
      <c r="AO88" s="350"/>
      <c r="AP88" s="351"/>
      <c r="AQ88" s="361"/>
      <c r="AR88" s="352"/>
      <c r="AS88" s="366"/>
      <c r="AT88" s="351"/>
      <c r="AU88" s="351"/>
      <c r="AV88" s="361"/>
      <c r="AW88" s="352"/>
      <c r="AX88" s="366"/>
      <c r="AY88" s="350"/>
      <c r="AZ88" s="351"/>
      <c r="BA88" s="361"/>
      <c r="BB88" s="352"/>
      <c r="BC88" s="452"/>
      <c r="BD88" s="351"/>
      <c r="BE88" s="351"/>
      <c r="BF88" s="361"/>
      <c r="BG88" s="352"/>
      <c r="BH88" s="452"/>
      <c r="BI88" s="350"/>
      <c r="BJ88" s="351"/>
      <c r="BK88" s="361"/>
      <c r="BL88" s="353"/>
      <c r="BM88" s="452"/>
      <c r="BN88" s="351"/>
      <c r="BO88" s="351"/>
      <c r="BP88" s="361"/>
      <c r="BQ88" s="373"/>
      <c r="BR88" s="452"/>
      <c r="BS88" s="350"/>
      <c r="BT88" s="351"/>
      <c r="BU88" s="361"/>
      <c r="BV88" s="373"/>
      <c r="BW88" s="452"/>
      <c r="BX88" s="351"/>
      <c r="BY88" s="351"/>
      <c r="BZ88" s="361"/>
      <c r="CA88" s="373"/>
      <c r="CB88" s="365"/>
      <c r="CC88" s="373"/>
      <c r="CE88" s="344">
        <f t="shared" si="21"/>
        <v>948</v>
      </c>
      <c r="CF88" s="344">
        <f t="shared" si="21"/>
        <v>948</v>
      </c>
      <c r="CG88" s="369">
        <f t="shared" si="22"/>
        <v>1</v>
      </c>
      <c r="CH88" s="369">
        <f t="shared" si="23"/>
        <v>1</v>
      </c>
      <c r="CI88" s="369">
        <f t="shared" si="24"/>
        <v>0.95</v>
      </c>
      <c r="CJ88" s="369">
        <f t="shared" si="25"/>
        <v>1.0526315789473684</v>
      </c>
      <c r="CK88" s="344"/>
    </row>
    <row r="89" spans="2:89" s="40" customFormat="1" ht="196.5" customHeight="1" x14ac:dyDescent="0.25">
      <c r="B89" s="325" t="s">
        <v>221</v>
      </c>
      <c r="C89" s="325" t="s">
        <v>204</v>
      </c>
      <c r="D89" s="326" t="s">
        <v>1654</v>
      </c>
      <c r="E89" s="327" t="s">
        <v>2507</v>
      </c>
      <c r="F89" s="328" t="s">
        <v>2437</v>
      </c>
      <c r="G89" s="326" t="s">
        <v>2508</v>
      </c>
      <c r="H89" s="326" t="s">
        <v>2509</v>
      </c>
      <c r="I89" s="326" t="s">
        <v>2510</v>
      </c>
      <c r="J89" s="327" t="s">
        <v>1616</v>
      </c>
      <c r="K89" s="484" t="s">
        <v>2511</v>
      </c>
      <c r="L89" s="326" t="s">
        <v>2512</v>
      </c>
      <c r="M89" s="326" t="s">
        <v>2513</v>
      </c>
      <c r="N89" s="325" t="s">
        <v>1552</v>
      </c>
      <c r="O89" s="326" t="s">
        <v>2514</v>
      </c>
      <c r="P89" s="329" t="s">
        <v>1554</v>
      </c>
      <c r="Q89" s="485" t="s">
        <v>1604</v>
      </c>
      <c r="R89" s="361" t="s">
        <v>1542</v>
      </c>
      <c r="S89" s="485" t="s">
        <v>1552</v>
      </c>
      <c r="T89" s="335">
        <v>1</v>
      </c>
      <c r="U89" s="351"/>
      <c r="V89" s="351"/>
      <c r="W89" s="361"/>
      <c r="X89" s="372" t="s">
        <v>2515</v>
      </c>
      <c r="Y89" s="452" t="s">
        <v>2490</v>
      </c>
      <c r="Z89" s="351"/>
      <c r="AA89" s="351"/>
      <c r="AB89" s="361"/>
      <c r="AC89" s="352" t="s">
        <v>2516</v>
      </c>
      <c r="AD89" s="452" t="s">
        <v>2492</v>
      </c>
      <c r="AE89" s="352">
        <v>1926</v>
      </c>
      <c r="AF89" s="351">
        <v>1927</v>
      </c>
      <c r="AG89" s="361">
        <f t="shared" si="20"/>
        <v>0.99948105864037362</v>
      </c>
      <c r="AH89" s="352" t="s">
        <v>2517</v>
      </c>
      <c r="AI89" s="452" t="s">
        <v>2518</v>
      </c>
      <c r="AJ89" s="351"/>
      <c r="AK89" s="351"/>
      <c r="AL89" s="361"/>
      <c r="AM89" s="352"/>
      <c r="AN89" s="366"/>
      <c r="AO89" s="350"/>
      <c r="AP89" s="351"/>
      <c r="AQ89" s="361"/>
      <c r="AR89" s="352"/>
      <c r="AS89" s="366"/>
      <c r="AT89" s="351"/>
      <c r="AU89" s="351"/>
      <c r="AV89" s="361"/>
      <c r="AW89" s="352"/>
      <c r="AX89" s="366"/>
      <c r="AY89" s="350"/>
      <c r="AZ89" s="351"/>
      <c r="BA89" s="361"/>
      <c r="BB89" s="352"/>
      <c r="BC89" s="452"/>
      <c r="BD89" s="351"/>
      <c r="BE89" s="351"/>
      <c r="BF89" s="361"/>
      <c r="BG89" s="352"/>
      <c r="BH89" s="452"/>
      <c r="BI89" s="350"/>
      <c r="BJ89" s="351"/>
      <c r="BK89" s="361"/>
      <c r="BL89" s="353"/>
      <c r="BM89" s="452"/>
      <c r="BN89" s="351"/>
      <c r="BO89" s="351"/>
      <c r="BP89" s="361"/>
      <c r="BQ89" s="373"/>
      <c r="BR89" s="452"/>
      <c r="BS89" s="350"/>
      <c r="BT89" s="351"/>
      <c r="BU89" s="361"/>
      <c r="BV89" s="373"/>
      <c r="BW89" s="452"/>
      <c r="BX89" s="351"/>
      <c r="BY89" s="351"/>
      <c r="BZ89" s="361"/>
      <c r="CA89" s="373"/>
      <c r="CB89" s="365"/>
      <c r="CC89" s="373"/>
      <c r="CE89" s="344">
        <f t="shared" si="21"/>
        <v>1926</v>
      </c>
      <c r="CF89" s="344">
        <f t="shared" si="21"/>
        <v>1927</v>
      </c>
      <c r="CG89" s="369">
        <f t="shared" si="22"/>
        <v>0.99948105864037362</v>
      </c>
      <c r="CH89" s="369">
        <f t="shared" si="23"/>
        <v>0.99948105864037362</v>
      </c>
      <c r="CI89" s="369">
        <f t="shared" si="24"/>
        <v>1</v>
      </c>
      <c r="CJ89" s="369">
        <f t="shared" si="25"/>
        <v>0.99948105864037362</v>
      </c>
      <c r="CK89" s="344"/>
    </row>
    <row r="90" spans="2:89" s="40" customFormat="1" ht="204" x14ac:dyDescent="0.25">
      <c r="B90" s="325" t="s">
        <v>221</v>
      </c>
      <c r="C90" s="325" t="s">
        <v>204</v>
      </c>
      <c r="D90" s="326" t="s">
        <v>1654</v>
      </c>
      <c r="E90" s="327" t="s">
        <v>2519</v>
      </c>
      <c r="F90" s="328" t="s">
        <v>2437</v>
      </c>
      <c r="G90" s="326" t="s">
        <v>2520</v>
      </c>
      <c r="H90" s="326" t="s">
        <v>2521</v>
      </c>
      <c r="I90" s="326" t="s">
        <v>2522</v>
      </c>
      <c r="J90" s="327" t="s">
        <v>1616</v>
      </c>
      <c r="K90" s="484" t="s">
        <v>2523</v>
      </c>
      <c r="L90" s="326" t="s">
        <v>2524</v>
      </c>
      <c r="M90" s="326" t="s">
        <v>2525</v>
      </c>
      <c r="N90" s="325" t="s">
        <v>1552</v>
      </c>
      <c r="O90" s="326" t="s">
        <v>2526</v>
      </c>
      <c r="P90" s="329" t="s">
        <v>1621</v>
      </c>
      <c r="Q90" s="485" t="s">
        <v>1604</v>
      </c>
      <c r="R90" s="361" t="s">
        <v>1542</v>
      </c>
      <c r="S90" s="485" t="s">
        <v>1552</v>
      </c>
      <c r="T90" s="335">
        <v>0.9</v>
      </c>
      <c r="U90" s="351"/>
      <c r="V90" s="351"/>
      <c r="W90" s="361"/>
      <c r="X90" s="372" t="s">
        <v>2527</v>
      </c>
      <c r="Y90" s="452" t="s">
        <v>2528</v>
      </c>
      <c r="Z90" s="351"/>
      <c r="AA90" s="351"/>
      <c r="AB90" s="361"/>
      <c r="AC90" s="352" t="s">
        <v>2529</v>
      </c>
      <c r="AD90" s="452" t="s">
        <v>2492</v>
      </c>
      <c r="AE90" s="352"/>
      <c r="AF90" s="351"/>
      <c r="AG90" s="361"/>
      <c r="AH90" s="352" t="s">
        <v>2530</v>
      </c>
      <c r="AI90" s="452" t="s">
        <v>2531</v>
      </c>
      <c r="AJ90" s="351"/>
      <c r="AK90" s="351"/>
      <c r="AL90" s="361"/>
      <c r="AM90" s="352"/>
      <c r="AN90" s="366"/>
      <c r="AO90" s="350"/>
      <c r="AP90" s="351"/>
      <c r="AQ90" s="361"/>
      <c r="AR90" s="352"/>
      <c r="AS90" s="366"/>
      <c r="AT90" s="351"/>
      <c r="AU90" s="351"/>
      <c r="AV90" s="361"/>
      <c r="AW90" s="352"/>
      <c r="AX90" s="366"/>
      <c r="AY90" s="350"/>
      <c r="AZ90" s="351"/>
      <c r="BA90" s="361"/>
      <c r="BB90" s="352"/>
      <c r="BC90" s="452"/>
      <c r="BD90" s="351"/>
      <c r="BE90" s="351"/>
      <c r="BF90" s="361"/>
      <c r="BG90" s="352"/>
      <c r="BH90" s="452"/>
      <c r="BI90" s="350"/>
      <c r="BJ90" s="351"/>
      <c r="BK90" s="361"/>
      <c r="BL90" s="353"/>
      <c r="BM90" s="452"/>
      <c r="BN90" s="351"/>
      <c r="BO90" s="351"/>
      <c r="BP90" s="361"/>
      <c r="BQ90" s="373"/>
      <c r="BR90" s="452"/>
      <c r="BS90" s="350"/>
      <c r="BT90" s="351"/>
      <c r="BU90" s="361"/>
      <c r="BV90" s="373"/>
      <c r="BW90" s="452"/>
      <c r="BX90" s="351"/>
      <c r="BY90" s="351"/>
      <c r="BZ90" s="361"/>
      <c r="CA90" s="373"/>
      <c r="CB90" s="365"/>
      <c r="CC90" s="373"/>
      <c r="CE90" s="344"/>
      <c r="CF90" s="344"/>
      <c r="CG90" s="369"/>
      <c r="CH90" s="369"/>
      <c r="CI90" s="369"/>
      <c r="CJ90" s="369"/>
      <c r="CK90" s="344" t="s">
        <v>2532</v>
      </c>
    </row>
    <row r="91" spans="2:89" s="40" customFormat="1" ht="240" x14ac:dyDescent="0.25">
      <c r="B91" s="325" t="s">
        <v>221</v>
      </c>
      <c r="C91" s="325" t="s">
        <v>204</v>
      </c>
      <c r="D91" s="326" t="s">
        <v>1654</v>
      </c>
      <c r="E91" s="327" t="s">
        <v>2533</v>
      </c>
      <c r="F91" s="328" t="s">
        <v>2437</v>
      </c>
      <c r="G91" s="326" t="s">
        <v>2534</v>
      </c>
      <c r="H91" s="326" t="s">
        <v>2535</v>
      </c>
      <c r="I91" s="326" t="s">
        <v>2536</v>
      </c>
      <c r="J91" s="327" t="s">
        <v>1616</v>
      </c>
      <c r="K91" s="484" t="s">
        <v>2537</v>
      </c>
      <c r="L91" s="326" t="s">
        <v>2538</v>
      </c>
      <c r="M91" s="326" t="s">
        <v>2539</v>
      </c>
      <c r="N91" s="325" t="s">
        <v>1552</v>
      </c>
      <c r="O91" s="326" t="s">
        <v>2540</v>
      </c>
      <c r="P91" s="329" t="s">
        <v>1554</v>
      </c>
      <c r="Q91" s="485" t="s">
        <v>1604</v>
      </c>
      <c r="R91" s="361" t="s">
        <v>1542</v>
      </c>
      <c r="S91" s="485" t="s">
        <v>1552</v>
      </c>
      <c r="T91" s="335">
        <v>1</v>
      </c>
      <c r="U91" s="351"/>
      <c r="V91" s="351"/>
      <c r="W91" s="361"/>
      <c r="X91" s="372" t="s">
        <v>2541</v>
      </c>
      <c r="Y91" s="452" t="s">
        <v>2490</v>
      </c>
      <c r="Z91" s="351"/>
      <c r="AA91" s="351"/>
      <c r="AB91" s="361"/>
      <c r="AC91" s="352" t="s">
        <v>2542</v>
      </c>
      <c r="AD91" s="452" t="s">
        <v>2543</v>
      </c>
      <c r="AE91" s="352">
        <v>5</v>
      </c>
      <c r="AF91" s="351">
        <v>5</v>
      </c>
      <c r="AG91" s="361">
        <f t="shared" si="20"/>
        <v>1</v>
      </c>
      <c r="AH91" s="352" t="s">
        <v>2544</v>
      </c>
      <c r="AI91" s="452" t="s">
        <v>2545</v>
      </c>
      <c r="AJ91" s="351"/>
      <c r="AK91" s="351"/>
      <c r="AL91" s="361"/>
      <c r="AM91" s="352"/>
      <c r="AN91" s="366"/>
      <c r="AO91" s="350"/>
      <c r="AP91" s="351"/>
      <c r="AQ91" s="361"/>
      <c r="AR91" s="352"/>
      <c r="AS91" s="366"/>
      <c r="AT91" s="351"/>
      <c r="AU91" s="351"/>
      <c r="AV91" s="361"/>
      <c r="AW91" s="352"/>
      <c r="AX91" s="366"/>
      <c r="AY91" s="350"/>
      <c r="AZ91" s="351"/>
      <c r="BA91" s="361"/>
      <c r="BB91" s="352"/>
      <c r="BC91" s="452"/>
      <c r="BD91" s="351"/>
      <c r="BE91" s="351"/>
      <c r="BF91" s="361"/>
      <c r="BG91" s="352"/>
      <c r="BH91" s="452"/>
      <c r="BI91" s="350"/>
      <c r="BJ91" s="351"/>
      <c r="BK91" s="361"/>
      <c r="BL91" s="353"/>
      <c r="BM91" s="452"/>
      <c r="BN91" s="351"/>
      <c r="BO91" s="351"/>
      <c r="BP91" s="361"/>
      <c r="BQ91" s="373"/>
      <c r="BR91" s="452"/>
      <c r="BS91" s="350"/>
      <c r="BT91" s="351"/>
      <c r="BU91" s="361"/>
      <c r="BV91" s="373"/>
      <c r="BW91" s="452"/>
      <c r="BX91" s="351"/>
      <c r="BY91" s="351"/>
      <c r="BZ91" s="361"/>
      <c r="CA91" s="373"/>
      <c r="CB91" s="365"/>
      <c r="CC91" s="373"/>
      <c r="CE91" s="344">
        <f t="shared" si="21"/>
        <v>5</v>
      </c>
      <c r="CF91" s="344">
        <f t="shared" si="21"/>
        <v>5</v>
      </c>
      <c r="CG91" s="369">
        <f t="shared" si="22"/>
        <v>1</v>
      </c>
      <c r="CH91" s="369">
        <f t="shared" si="23"/>
        <v>1</v>
      </c>
      <c r="CI91" s="369">
        <f t="shared" si="24"/>
        <v>1</v>
      </c>
      <c r="CJ91" s="369">
        <f t="shared" si="25"/>
        <v>1</v>
      </c>
      <c r="CK91" s="344"/>
    </row>
    <row r="92" spans="2:89" s="40" customFormat="1" ht="241.5" customHeight="1" x14ac:dyDescent="0.25">
      <c r="B92" s="325" t="s">
        <v>221</v>
      </c>
      <c r="C92" s="325" t="s">
        <v>204</v>
      </c>
      <c r="D92" s="326" t="s">
        <v>1654</v>
      </c>
      <c r="E92" s="327" t="s">
        <v>2546</v>
      </c>
      <c r="F92" s="328" t="s">
        <v>2437</v>
      </c>
      <c r="G92" s="326" t="s">
        <v>2547</v>
      </c>
      <c r="H92" s="326" t="s">
        <v>2548</v>
      </c>
      <c r="I92" s="326" t="s">
        <v>2549</v>
      </c>
      <c r="J92" s="327" t="s">
        <v>1616</v>
      </c>
      <c r="K92" s="484" t="s">
        <v>2550</v>
      </c>
      <c r="L92" s="326" t="s">
        <v>2551</v>
      </c>
      <c r="M92" s="326" t="s">
        <v>2552</v>
      </c>
      <c r="N92" s="325" t="s">
        <v>1552</v>
      </c>
      <c r="O92" s="326" t="s">
        <v>2553</v>
      </c>
      <c r="P92" s="329" t="s">
        <v>1554</v>
      </c>
      <c r="Q92" s="485" t="s">
        <v>1604</v>
      </c>
      <c r="R92" s="361" t="s">
        <v>1542</v>
      </c>
      <c r="S92" s="485" t="s">
        <v>1552</v>
      </c>
      <c r="T92" s="335">
        <v>1</v>
      </c>
      <c r="U92" s="351"/>
      <c r="V92" s="351"/>
      <c r="W92" s="361"/>
      <c r="X92" s="372" t="s">
        <v>2554</v>
      </c>
      <c r="Y92" s="452" t="s">
        <v>2555</v>
      </c>
      <c r="Z92" s="351"/>
      <c r="AA92" s="351"/>
      <c r="AB92" s="361"/>
      <c r="AC92" s="352" t="s">
        <v>2556</v>
      </c>
      <c r="AD92" s="452" t="s">
        <v>2492</v>
      </c>
      <c r="AE92" s="352">
        <v>4124</v>
      </c>
      <c r="AF92" s="351">
        <f>+AE92+73</f>
        <v>4197</v>
      </c>
      <c r="AG92" s="361">
        <f t="shared" si="20"/>
        <v>0.98260662377888963</v>
      </c>
      <c r="AH92" s="352" t="s">
        <v>2557</v>
      </c>
      <c r="AI92" s="452" t="s">
        <v>2558</v>
      </c>
      <c r="AJ92" s="351"/>
      <c r="AK92" s="351"/>
      <c r="AL92" s="361"/>
      <c r="AM92" s="352"/>
      <c r="AN92" s="366"/>
      <c r="AO92" s="350"/>
      <c r="AP92" s="351"/>
      <c r="AQ92" s="361"/>
      <c r="AR92" s="352"/>
      <c r="AS92" s="366"/>
      <c r="AT92" s="351"/>
      <c r="AU92" s="351"/>
      <c r="AV92" s="361"/>
      <c r="AW92" s="352"/>
      <c r="AX92" s="366"/>
      <c r="AY92" s="350"/>
      <c r="AZ92" s="351"/>
      <c r="BA92" s="361"/>
      <c r="BB92" s="352"/>
      <c r="BC92" s="452"/>
      <c r="BD92" s="351"/>
      <c r="BE92" s="351"/>
      <c r="BF92" s="361"/>
      <c r="BG92" s="352"/>
      <c r="BH92" s="452"/>
      <c r="BI92" s="350"/>
      <c r="BJ92" s="351"/>
      <c r="BK92" s="361"/>
      <c r="BL92" s="353"/>
      <c r="BM92" s="452"/>
      <c r="BN92" s="351"/>
      <c r="BO92" s="351"/>
      <c r="BP92" s="361"/>
      <c r="BQ92" s="373"/>
      <c r="BR92" s="452"/>
      <c r="BS92" s="350"/>
      <c r="BT92" s="351"/>
      <c r="BU92" s="361"/>
      <c r="BV92" s="373"/>
      <c r="BW92" s="452"/>
      <c r="BX92" s="351"/>
      <c r="BY92" s="351"/>
      <c r="BZ92" s="361"/>
      <c r="CA92" s="373"/>
      <c r="CB92" s="365"/>
      <c r="CC92" s="373"/>
      <c r="CE92" s="344">
        <f t="shared" si="21"/>
        <v>4124</v>
      </c>
      <c r="CF92" s="344">
        <f t="shared" si="21"/>
        <v>4197</v>
      </c>
      <c r="CG92" s="369">
        <f t="shared" si="22"/>
        <v>0.98260662377888963</v>
      </c>
      <c r="CH92" s="369">
        <f t="shared" si="23"/>
        <v>0.98260662377888963</v>
      </c>
      <c r="CI92" s="369">
        <f t="shared" si="24"/>
        <v>1</v>
      </c>
      <c r="CJ92" s="369">
        <f t="shared" si="25"/>
        <v>0.98260662377888963</v>
      </c>
      <c r="CK92" s="344"/>
    </row>
    <row r="93" spans="2:89" s="40" customFormat="1" ht="120" x14ac:dyDescent="0.25">
      <c r="B93" s="325" t="s">
        <v>221</v>
      </c>
      <c r="C93" s="325" t="s">
        <v>204</v>
      </c>
      <c r="D93" s="326" t="s">
        <v>1654</v>
      </c>
      <c r="E93" s="327" t="s">
        <v>2559</v>
      </c>
      <c r="F93" s="328" t="s">
        <v>2437</v>
      </c>
      <c r="G93" s="326" t="s">
        <v>2560</v>
      </c>
      <c r="H93" s="326" t="s">
        <v>2561</v>
      </c>
      <c r="I93" s="326" t="s">
        <v>2562</v>
      </c>
      <c r="J93" s="327" t="s">
        <v>1616</v>
      </c>
      <c r="K93" s="484" t="s">
        <v>2563</v>
      </c>
      <c r="L93" s="326" t="s">
        <v>2564</v>
      </c>
      <c r="M93" s="326" t="s">
        <v>2565</v>
      </c>
      <c r="N93" s="325" t="s">
        <v>1552</v>
      </c>
      <c r="O93" s="326" t="s">
        <v>2566</v>
      </c>
      <c r="P93" s="329" t="s">
        <v>1621</v>
      </c>
      <c r="Q93" s="485" t="s">
        <v>1604</v>
      </c>
      <c r="R93" s="361" t="s">
        <v>1542</v>
      </c>
      <c r="S93" s="485" t="s">
        <v>1552</v>
      </c>
      <c r="T93" s="335">
        <v>1</v>
      </c>
      <c r="U93" s="351"/>
      <c r="V93" s="351"/>
      <c r="W93" s="361"/>
      <c r="X93" s="372" t="s">
        <v>2567</v>
      </c>
      <c r="Y93" s="452" t="s">
        <v>2490</v>
      </c>
      <c r="Z93" s="351"/>
      <c r="AA93" s="351"/>
      <c r="AB93" s="361"/>
      <c r="AC93" s="352" t="s">
        <v>2568</v>
      </c>
      <c r="AD93" s="452" t="s">
        <v>2543</v>
      </c>
      <c r="AE93" s="352"/>
      <c r="AF93" s="351"/>
      <c r="AG93" s="361"/>
      <c r="AH93" s="352" t="s">
        <v>2569</v>
      </c>
      <c r="AI93" s="452" t="s">
        <v>2570</v>
      </c>
      <c r="AJ93" s="351"/>
      <c r="AK93" s="351"/>
      <c r="AL93" s="361"/>
      <c r="AM93" s="352"/>
      <c r="AN93" s="366"/>
      <c r="AO93" s="350"/>
      <c r="AP93" s="351"/>
      <c r="AQ93" s="361"/>
      <c r="AR93" s="352"/>
      <c r="AS93" s="366"/>
      <c r="AT93" s="351"/>
      <c r="AU93" s="351"/>
      <c r="AV93" s="361"/>
      <c r="AW93" s="352"/>
      <c r="AX93" s="366"/>
      <c r="AY93" s="350"/>
      <c r="AZ93" s="351"/>
      <c r="BA93" s="361"/>
      <c r="BB93" s="352"/>
      <c r="BC93" s="452"/>
      <c r="BD93" s="351"/>
      <c r="BE93" s="351"/>
      <c r="BF93" s="361"/>
      <c r="BG93" s="352"/>
      <c r="BH93" s="452"/>
      <c r="BI93" s="350"/>
      <c r="BJ93" s="351"/>
      <c r="BK93" s="361"/>
      <c r="BL93" s="353"/>
      <c r="BM93" s="452"/>
      <c r="BN93" s="351"/>
      <c r="BO93" s="351"/>
      <c r="BP93" s="361"/>
      <c r="BQ93" s="373"/>
      <c r="BR93" s="452"/>
      <c r="BS93" s="350"/>
      <c r="BT93" s="351"/>
      <c r="BU93" s="361"/>
      <c r="BV93" s="373"/>
      <c r="BW93" s="452"/>
      <c r="BX93" s="351"/>
      <c r="BY93" s="351"/>
      <c r="BZ93" s="361"/>
      <c r="CA93" s="373"/>
      <c r="CB93" s="365"/>
      <c r="CC93" s="373"/>
      <c r="CE93" s="344"/>
      <c r="CF93" s="344"/>
      <c r="CG93" s="369"/>
      <c r="CH93" s="369"/>
      <c r="CI93" s="369"/>
      <c r="CJ93" s="369"/>
      <c r="CK93" s="344" t="s">
        <v>2571</v>
      </c>
    </row>
    <row r="94" spans="2:89" s="40" customFormat="1" ht="192" x14ac:dyDescent="0.25">
      <c r="B94" s="492" t="s">
        <v>221</v>
      </c>
      <c r="C94" s="493" t="s">
        <v>213</v>
      </c>
      <c r="D94" s="494" t="s">
        <v>1685</v>
      </c>
      <c r="E94" s="495" t="s">
        <v>2572</v>
      </c>
      <c r="F94" s="496" t="s">
        <v>1596</v>
      </c>
      <c r="G94" s="494" t="s">
        <v>2573</v>
      </c>
      <c r="H94" s="494" t="s">
        <v>2574</v>
      </c>
      <c r="I94" s="497" t="s">
        <v>2575</v>
      </c>
      <c r="J94" s="498" t="s">
        <v>1616</v>
      </c>
      <c r="K94" s="497" t="s">
        <v>2576</v>
      </c>
      <c r="L94" s="497" t="s">
        <v>2577</v>
      </c>
      <c r="M94" s="497" t="s">
        <v>2578</v>
      </c>
      <c r="N94" s="495" t="s">
        <v>1552</v>
      </c>
      <c r="O94" s="494" t="s">
        <v>2579</v>
      </c>
      <c r="P94" s="499" t="s">
        <v>1554</v>
      </c>
      <c r="Q94" s="500" t="s">
        <v>30</v>
      </c>
      <c r="R94" s="501">
        <v>1</v>
      </c>
      <c r="S94" s="502" t="s">
        <v>1552</v>
      </c>
      <c r="T94" s="501">
        <v>1</v>
      </c>
      <c r="U94" s="503"/>
      <c r="V94" s="503"/>
      <c r="W94" s="504"/>
      <c r="X94" s="451" t="s">
        <v>2580</v>
      </c>
      <c r="Y94" s="490" t="s">
        <v>2581</v>
      </c>
      <c r="Z94" s="503"/>
      <c r="AA94" s="503"/>
      <c r="AB94" s="504"/>
      <c r="AC94" s="451" t="s">
        <v>2582</v>
      </c>
      <c r="AD94" s="451" t="s">
        <v>2122</v>
      </c>
      <c r="AE94" s="363">
        <v>1301</v>
      </c>
      <c r="AF94" s="363">
        <v>1500</v>
      </c>
      <c r="AG94" s="361">
        <f>AE94/AF94</f>
        <v>0.86733333333333329</v>
      </c>
      <c r="AH94" s="451" t="s">
        <v>2583</v>
      </c>
      <c r="AI94" s="490" t="s">
        <v>2584</v>
      </c>
      <c r="AJ94" s="503"/>
      <c r="AK94" s="503"/>
      <c r="AL94" s="504"/>
      <c r="AM94" s="451"/>
      <c r="AN94" s="451"/>
      <c r="AO94" s="363"/>
      <c r="AP94" s="363"/>
      <c r="AQ94" s="364"/>
      <c r="AR94" s="451"/>
      <c r="AS94" s="451"/>
      <c r="AT94" s="363"/>
      <c r="AU94" s="363"/>
      <c r="AV94" s="364"/>
      <c r="AW94" s="451"/>
      <c r="AX94" s="451"/>
      <c r="AY94" s="505"/>
      <c r="AZ94" s="503"/>
      <c r="BA94" s="504"/>
      <c r="BB94" s="451"/>
      <c r="BC94" s="451"/>
      <c r="BD94" s="503"/>
      <c r="BE94" s="503"/>
      <c r="BF94" s="504"/>
      <c r="BG94" s="451"/>
      <c r="BH94" s="451"/>
      <c r="BI94" s="506"/>
      <c r="BJ94" s="507"/>
      <c r="BK94" s="508"/>
      <c r="BL94" s="509"/>
      <c r="BM94" s="451"/>
      <c r="BN94" s="363"/>
      <c r="BO94" s="363"/>
      <c r="BP94" s="510"/>
      <c r="BQ94" s="497"/>
      <c r="BR94" s="451"/>
      <c r="BS94" s="505"/>
      <c r="BT94" s="503"/>
      <c r="BU94" s="504"/>
      <c r="BV94" s="497"/>
      <c r="BW94" s="451"/>
      <c r="BX94" s="351"/>
      <c r="BY94" s="351"/>
      <c r="BZ94" s="361"/>
      <c r="CA94" s="365"/>
      <c r="CB94" s="365"/>
      <c r="CC94" s="336"/>
      <c r="CE94" s="344">
        <f t="shared" ref="CE94:CF97" si="26">+U94+Z94+AE94+AJ94+AO94+AT94+AY94+BD94+BI94+BN94+BS94+BX94</f>
        <v>1301</v>
      </c>
      <c r="CF94" s="344">
        <f t="shared" si="26"/>
        <v>1500</v>
      </c>
      <c r="CG94" s="369">
        <f>+CE94/CF94</f>
        <v>0.86733333333333329</v>
      </c>
      <c r="CH94" s="369">
        <f>+CG94</f>
        <v>0.86733333333333329</v>
      </c>
      <c r="CI94" s="369">
        <f>+T94</f>
        <v>1</v>
      </c>
      <c r="CJ94" s="369">
        <f>+CH94/CI94</f>
        <v>0.86733333333333329</v>
      </c>
      <c r="CK94" s="344"/>
    </row>
    <row r="95" spans="2:89" s="40" customFormat="1" ht="178.5" customHeight="1" x14ac:dyDescent="0.25">
      <c r="B95" s="492" t="s">
        <v>221</v>
      </c>
      <c r="C95" s="511" t="s">
        <v>213</v>
      </c>
      <c r="D95" s="512" t="s">
        <v>1685</v>
      </c>
      <c r="E95" s="502" t="s">
        <v>2585</v>
      </c>
      <c r="F95" s="513" t="s">
        <v>2586</v>
      </c>
      <c r="G95" s="512" t="s">
        <v>2587</v>
      </c>
      <c r="H95" s="512" t="s">
        <v>2588</v>
      </c>
      <c r="I95" s="514" t="s">
        <v>2589</v>
      </c>
      <c r="J95" s="499" t="s">
        <v>1616</v>
      </c>
      <c r="K95" s="512" t="s">
        <v>2590</v>
      </c>
      <c r="L95" s="512" t="s">
        <v>2591</v>
      </c>
      <c r="M95" s="512" t="s">
        <v>2592</v>
      </c>
      <c r="N95" s="502" t="s">
        <v>1552</v>
      </c>
      <c r="O95" s="512" t="s">
        <v>2593</v>
      </c>
      <c r="P95" s="499" t="s">
        <v>1621</v>
      </c>
      <c r="Q95" s="500" t="s">
        <v>30</v>
      </c>
      <c r="R95" s="501">
        <v>0.55000000000000004</v>
      </c>
      <c r="S95" s="502" t="s">
        <v>1552</v>
      </c>
      <c r="T95" s="501">
        <v>0.85</v>
      </c>
      <c r="U95" s="503"/>
      <c r="V95" s="503"/>
      <c r="W95" s="504"/>
      <c r="X95" s="370" t="s">
        <v>2594</v>
      </c>
      <c r="Y95" s="490" t="s">
        <v>2595</v>
      </c>
      <c r="Z95" s="503"/>
      <c r="AA95" s="503"/>
      <c r="AB95" s="504"/>
      <c r="AC95" s="451" t="s">
        <v>2596</v>
      </c>
      <c r="AD95" s="451" t="s">
        <v>2122</v>
      </c>
      <c r="AE95" s="515"/>
      <c r="AF95" s="515"/>
      <c r="AG95" s="516"/>
      <c r="AH95" s="517" t="s">
        <v>2597</v>
      </c>
      <c r="AI95" s="490" t="s">
        <v>2584</v>
      </c>
      <c r="AJ95" s="503"/>
      <c r="AK95" s="503"/>
      <c r="AL95" s="504"/>
      <c r="AM95" s="518"/>
      <c r="AN95" s="451"/>
      <c r="AO95" s="505"/>
      <c r="AP95" s="503"/>
      <c r="AQ95" s="504"/>
      <c r="AR95" s="451"/>
      <c r="AS95" s="451"/>
      <c r="AT95" s="363"/>
      <c r="AU95" s="363"/>
      <c r="AV95" s="364"/>
      <c r="AW95" s="451"/>
      <c r="AX95" s="451"/>
      <c r="AY95" s="505"/>
      <c r="AZ95" s="503"/>
      <c r="BA95" s="504"/>
      <c r="BB95" s="451"/>
      <c r="BC95" s="451"/>
      <c r="BD95" s="519"/>
      <c r="BE95" s="503"/>
      <c r="BF95" s="504"/>
      <c r="BG95" s="451"/>
      <c r="BH95" s="451"/>
      <c r="BI95" s="520"/>
      <c r="BJ95" s="520"/>
      <c r="BK95" s="521"/>
      <c r="BL95" s="497"/>
      <c r="BM95" s="451"/>
      <c r="BN95" s="363"/>
      <c r="BO95" s="363"/>
      <c r="BP95" s="510"/>
      <c r="BQ95" s="497"/>
      <c r="BR95" s="451"/>
      <c r="BS95" s="505"/>
      <c r="BT95" s="503"/>
      <c r="BU95" s="504"/>
      <c r="BV95" s="497"/>
      <c r="BW95" s="451"/>
      <c r="BX95" s="351"/>
      <c r="BY95" s="351"/>
      <c r="BZ95" s="361"/>
      <c r="CA95" s="365"/>
      <c r="CB95" s="365"/>
      <c r="CC95" s="336"/>
      <c r="CD95" s="522"/>
      <c r="CE95" s="400">
        <f t="shared" si="26"/>
        <v>0</v>
      </c>
      <c r="CF95" s="400">
        <f t="shared" si="26"/>
        <v>0</v>
      </c>
      <c r="CG95" s="401" t="e">
        <f>+CE95/CF95</f>
        <v>#DIV/0!</v>
      </c>
      <c r="CH95" s="401" t="e">
        <f>+CG95</f>
        <v>#DIV/0!</v>
      </c>
      <c r="CI95" s="401">
        <f>+T95</f>
        <v>0.85</v>
      </c>
      <c r="CJ95" s="401" t="e">
        <f>+CH95/CI95</f>
        <v>#DIV/0!</v>
      </c>
      <c r="CK95" s="454" t="s">
        <v>1627</v>
      </c>
    </row>
    <row r="96" spans="2:89" s="40" customFormat="1" ht="348" x14ac:dyDescent="0.25">
      <c r="B96" s="492" t="s">
        <v>221</v>
      </c>
      <c r="C96" s="493" t="s">
        <v>213</v>
      </c>
      <c r="D96" s="494" t="s">
        <v>1685</v>
      </c>
      <c r="E96" s="495" t="s">
        <v>2598</v>
      </c>
      <c r="F96" s="496" t="s">
        <v>1596</v>
      </c>
      <c r="G96" s="494" t="s">
        <v>2599</v>
      </c>
      <c r="H96" s="494" t="s">
        <v>2600</v>
      </c>
      <c r="I96" s="497" t="s">
        <v>2601</v>
      </c>
      <c r="J96" s="498" t="s">
        <v>1616</v>
      </c>
      <c r="K96" s="497" t="s">
        <v>2602</v>
      </c>
      <c r="L96" s="497" t="s">
        <v>2603</v>
      </c>
      <c r="M96" s="497" t="s">
        <v>2604</v>
      </c>
      <c r="N96" s="495" t="s">
        <v>2605</v>
      </c>
      <c r="O96" s="494" t="s">
        <v>2606</v>
      </c>
      <c r="P96" s="499" t="s">
        <v>1554</v>
      </c>
      <c r="Q96" s="500" t="s">
        <v>30</v>
      </c>
      <c r="R96" s="501" t="s">
        <v>1664</v>
      </c>
      <c r="S96" s="501" t="s">
        <v>1664</v>
      </c>
      <c r="T96" s="501">
        <v>0.6</v>
      </c>
      <c r="U96" s="503"/>
      <c r="V96" s="503"/>
      <c r="X96" s="352" t="s">
        <v>2607</v>
      </c>
      <c r="Y96" s="490" t="s">
        <v>2595</v>
      </c>
      <c r="Z96" s="503"/>
      <c r="AA96" s="503"/>
      <c r="AC96" s="420" t="s">
        <v>2608</v>
      </c>
      <c r="AD96" s="451" t="s">
        <v>2122</v>
      </c>
      <c r="AE96" s="419">
        <v>229</v>
      </c>
      <c r="AF96" s="363">
        <v>229</v>
      </c>
      <c r="AG96" s="361">
        <f>AE96/AF96</f>
        <v>1</v>
      </c>
      <c r="AH96" s="420" t="s">
        <v>2609</v>
      </c>
      <c r="AI96" s="490" t="s">
        <v>2584</v>
      </c>
      <c r="AJ96" s="503"/>
      <c r="AK96" s="503"/>
      <c r="AL96" s="504"/>
      <c r="AM96" s="370"/>
      <c r="AN96" s="451"/>
      <c r="AO96" s="505"/>
      <c r="AP96" s="503"/>
      <c r="AQ96" s="504"/>
      <c r="AR96" s="370"/>
      <c r="AS96" s="451"/>
      <c r="AT96" s="363"/>
      <c r="AU96" s="363"/>
      <c r="AV96" s="364"/>
      <c r="AW96" s="451"/>
      <c r="AX96" s="451"/>
      <c r="AY96" s="505"/>
      <c r="AZ96" s="503"/>
      <c r="BA96" s="504"/>
      <c r="BB96" s="451"/>
      <c r="BC96" s="451"/>
      <c r="BD96" s="503"/>
      <c r="BE96" s="503"/>
      <c r="BF96" s="504"/>
      <c r="BG96" s="451"/>
      <c r="BH96" s="451"/>
      <c r="BI96" s="363"/>
      <c r="BJ96" s="363"/>
      <c r="BK96" s="510"/>
      <c r="BL96" s="497"/>
      <c r="BM96" s="366"/>
      <c r="BN96" s="363"/>
      <c r="BO96" s="363"/>
      <c r="BP96" s="510"/>
      <c r="BQ96" s="497"/>
      <c r="BR96" s="451"/>
      <c r="BS96" s="505"/>
      <c r="BT96" s="503"/>
      <c r="BU96" s="504"/>
      <c r="BV96" s="497"/>
      <c r="BW96" s="451"/>
      <c r="BX96" s="351"/>
      <c r="BY96" s="351"/>
      <c r="BZ96" s="361"/>
      <c r="CA96" s="365"/>
      <c r="CB96" s="365"/>
      <c r="CC96" s="336"/>
      <c r="CE96" s="344">
        <f t="shared" si="26"/>
        <v>229</v>
      </c>
      <c r="CF96" s="344">
        <f t="shared" si="26"/>
        <v>229</v>
      </c>
      <c r="CG96" s="369">
        <f>+CE96/CF96</f>
        <v>1</v>
      </c>
      <c r="CH96" s="369">
        <f>+CG96</f>
        <v>1</v>
      </c>
      <c r="CI96" s="369">
        <f>+T96</f>
        <v>0.6</v>
      </c>
      <c r="CJ96" s="369">
        <f>+CH96/CI96</f>
        <v>1.6666666666666667</v>
      </c>
      <c r="CK96" s="344"/>
    </row>
    <row r="97" spans="2:89" s="40" customFormat="1" ht="312" x14ac:dyDescent="0.25">
      <c r="B97" s="523" t="s">
        <v>221</v>
      </c>
      <c r="C97" s="518" t="s">
        <v>213</v>
      </c>
      <c r="D97" s="493" t="s">
        <v>2610</v>
      </c>
      <c r="E97" s="524" t="s">
        <v>2611</v>
      </c>
      <c r="F97" s="496" t="s">
        <v>1596</v>
      </c>
      <c r="G97" s="525" t="s">
        <v>2612</v>
      </c>
      <c r="H97" s="525" t="s">
        <v>2613</v>
      </c>
      <c r="I97" s="512" t="s">
        <v>2614</v>
      </c>
      <c r="J97" s="499" t="s">
        <v>1616</v>
      </c>
      <c r="K97" s="512" t="s">
        <v>2615</v>
      </c>
      <c r="L97" s="512" t="s">
        <v>2616</v>
      </c>
      <c r="M97" s="512" t="s">
        <v>2617</v>
      </c>
      <c r="N97" s="524" t="s">
        <v>2605</v>
      </c>
      <c r="O97" s="525" t="s">
        <v>2618</v>
      </c>
      <c r="P97" s="499" t="s">
        <v>1554</v>
      </c>
      <c r="Q97" s="500" t="s">
        <v>30</v>
      </c>
      <c r="R97" s="501" t="s">
        <v>1664</v>
      </c>
      <c r="S97" s="501" t="s">
        <v>1664</v>
      </c>
      <c r="T97" s="501">
        <v>1</v>
      </c>
      <c r="U97" s="375"/>
      <c r="V97" s="375"/>
      <c r="W97" s="376"/>
      <c r="X97" s="352" t="s">
        <v>2619</v>
      </c>
      <c r="Y97" s="490" t="s">
        <v>2595</v>
      </c>
      <c r="Z97" s="375"/>
      <c r="AA97" s="375"/>
      <c r="AB97" s="376"/>
      <c r="AC97" s="526" t="s">
        <v>2620</v>
      </c>
      <c r="AD97" s="451" t="s">
        <v>2122</v>
      </c>
      <c r="AE97" s="350">
        <v>2158</v>
      </c>
      <c r="AF97" s="351">
        <v>2400</v>
      </c>
      <c r="AG97" s="361">
        <f>AE97/AF97</f>
        <v>0.89916666666666667</v>
      </c>
      <c r="AH97" s="352" t="s">
        <v>2621</v>
      </c>
      <c r="AI97" s="490" t="s">
        <v>2584</v>
      </c>
      <c r="AJ97" s="375"/>
      <c r="AK97" s="375"/>
      <c r="AL97" s="376"/>
      <c r="AM97" s="365"/>
      <c r="AN97" s="451"/>
      <c r="AO97" s="443"/>
      <c r="AP97" s="375"/>
      <c r="AQ97" s="376"/>
      <c r="AR97" s="370"/>
      <c r="AS97" s="451"/>
      <c r="AT97" s="363"/>
      <c r="AU97" s="363"/>
      <c r="AV97" s="364"/>
      <c r="AW97" s="451"/>
      <c r="AX97" s="366"/>
      <c r="AY97" s="443"/>
      <c r="AZ97" s="375"/>
      <c r="BA97" s="376"/>
      <c r="BB97" s="451"/>
      <c r="BC97" s="451"/>
      <c r="BD97" s="375"/>
      <c r="BE97" s="375"/>
      <c r="BF97" s="376"/>
      <c r="BG97" s="451"/>
      <c r="BH97" s="451"/>
      <c r="BI97" s="351"/>
      <c r="BJ97" s="351"/>
      <c r="BK97" s="510"/>
      <c r="BL97" s="512"/>
      <c r="BM97" s="366"/>
      <c r="BN97" s="351"/>
      <c r="BO97" s="351"/>
      <c r="BP97" s="510"/>
      <c r="BQ97" s="512"/>
      <c r="BR97" s="451"/>
      <c r="BS97" s="443"/>
      <c r="BT97" s="375"/>
      <c r="BU97" s="376"/>
      <c r="BV97" s="512"/>
      <c r="BW97" s="451"/>
      <c r="BX97" s="351"/>
      <c r="BY97" s="351"/>
      <c r="BZ97" s="361"/>
      <c r="CA97" s="365"/>
      <c r="CB97" s="365"/>
      <c r="CC97" s="336"/>
      <c r="CE97" s="344">
        <f t="shared" si="26"/>
        <v>2158</v>
      </c>
      <c r="CF97" s="344">
        <f t="shared" si="26"/>
        <v>2400</v>
      </c>
      <c r="CG97" s="369">
        <f>+CE97/CF97</f>
        <v>0.89916666666666667</v>
      </c>
      <c r="CH97" s="369">
        <f>+CG97</f>
        <v>0.89916666666666667</v>
      </c>
      <c r="CI97" s="369">
        <f>+T97</f>
        <v>1</v>
      </c>
      <c r="CJ97" s="369">
        <f>+CH97/CI97</f>
        <v>0.89916666666666667</v>
      </c>
      <c r="CK97" s="344"/>
    </row>
    <row r="98" spans="2:89" s="40" customFormat="1" ht="162.75" customHeight="1" x14ac:dyDescent="0.25">
      <c r="B98" s="325" t="s">
        <v>2622</v>
      </c>
      <c r="C98" s="325" t="s">
        <v>1542</v>
      </c>
      <c r="D98" s="326" t="s">
        <v>65</v>
      </c>
      <c r="E98" s="327" t="s">
        <v>2623</v>
      </c>
      <c r="F98" s="328" t="s">
        <v>2624</v>
      </c>
      <c r="G98" s="326" t="s">
        <v>2625</v>
      </c>
      <c r="H98" s="326" t="s">
        <v>2626</v>
      </c>
      <c r="I98" s="326" t="s">
        <v>2627</v>
      </c>
      <c r="J98" s="327" t="s">
        <v>1548</v>
      </c>
      <c r="K98" s="484" t="s">
        <v>2628</v>
      </c>
      <c r="L98" s="326" t="s">
        <v>2629</v>
      </c>
      <c r="M98" s="326" t="s">
        <v>2630</v>
      </c>
      <c r="N98" s="325" t="s">
        <v>1552</v>
      </c>
      <c r="O98" s="330" t="s">
        <v>2629</v>
      </c>
      <c r="P98" s="527" t="s">
        <v>1554</v>
      </c>
      <c r="Q98" s="360" t="s">
        <v>30</v>
      </c>
      <c r="R98" s="331">
        <v>0.96</v>
      </c>
      <c r="S98" s="325" t="s">
        <v>1552</v>
      </c>
      <c r="T98" s="331">
        <v>0.98</v>
      </c>
      <c r="U98" s="351"/>
      <c r="V98" s="351"/>
      <c r="W98" s="361"/>
      <c r="X98" s="434" t="s">
        <v>2631</v>
      </c>
      <c r="Y98" s="358" t="s">
        <v>2632</v>
      </c>
      <c r="Z98" s="351"/>
      <c r="AA98" s="351"/>
      <c r="AB98" s="361"/>
      <c r="AC98" s="430" t="s">
        <v>2633</v>
      </c>
      <c r="AD98" s="358" t="s">
        <v>2632</v>
      </c>
      <c r="AE98" s="361">
        <v>0.82</v>
      </c>
      <c r="AF98" s="361">
        <v>0.96</v>
      </c>
      <c r="AG98" s="361">
        <f>+AE98/AF98</f>
        <v>0.85416666666666663</v>
      </c>
      <c r="AH98" s="434" t="s">
        <v>2634</v>
      </c>
      <c r="AI98" s="358" t="s">
        <v>2014</v>
      </c>
      <c r="AJ98" s="351"/>
      <c r="AK98" s="351"/>
      <c r="AL98" s="361"/>
      <c r="AM98" s="361"/>
      <c r="AN98" s="365"/>
      <c r="AO98" s="350"/>
      <c r="AP98" s="351"/>
      <c r="AQ98" s="361"/>
      <c r="AR98" s="389"/>
      <c r="AS98" s="358"/>
      <c r="AT98" s="361"/>
      <c r="AU98" s="361"/>
      <c r="AV98" s="361"/>
      <c r="AW98" s="361"/>
      <c r="AX98" s="365"/>
      <c r="AY98" s="350"/>
      <c r="AZ98" s="351"/>
      <c r="BA98" s="361"/>
      <c r="BB98" s="389"/>
      <c r="BC98" s="358"/>
      <c r="BD98" s="351"/>
      <c r="BE98" s="351"/>
      <c r="BF98" s="361"/>
      <c r="BG98" s="361"/>
      <c r="BH98" s="365"/>
      <c r="BI98" s="406"/>
      <c r="BJ98" s="361"/>
      <c r="BK98" s="361"/>
      <c r="BL98" s="389"/>
      <c r="BM98" s="358"/>
      <c r="BN98" s="351"/>
      <c r="BO98" s="351"/>
      <c r="BP98" s="361"/>
      <c r="BQ98" s="361"/>
      <c r="BR98" s="365"/>
      <c r="BS98" s="350"/>
      <c r="BT98" s="351"/>
      <c r="BU98" s="361"/>
      <c r="BV98" s="361"/>
      <c r="BW98" s="365"/>
      <c r="BX98" s="361"/>
      <c r="BY98" s="361"/>
      <c r="BZ98" s="361"/>
      <c r="CA98" s="361"/>
      <c r="CB98" s="365"/>
      <c r="CC98" s="379"/>
      <c r="CE98" s="369">
        <f>AVERAGE(AE98,AT98,BI98,BX98)</f>
        <v>0.82</v>
      </c>
      <c r="CF98" s="369">
        <f>AVERAGE(AF98,AU98,BJ98,BY98)</f>
        <v>0.96</v>
      </c>
      <c r="CG98" s="369">
        <f>+CE98/CF98</f>
        <v>0.85416666666666663</v>
      </c>
      <c r="CH98" s="369">
        <f>+CG98</f>
        <v>0.85416666666666663</v>
      </c>
      <c r="CI98" s="369">
        <f>+T98</f>
        <v>0.98</v>
      </c>
      <c r="CJ98" s="369">
        <f>+CH98/CI98</f>
        <v>0.87159863945578231</v>
      </c>
      <c r="CK98" s="344"/>
    </row>
    <row r="99" spans="2:89" s="40" customFormat="1" ht="209.25" customHeight="1" x14ac:dyDescent="0.25">
      <c r="B99" s="325" t="s">
        <v>230</v>
      </c>
      <c r="C99" s="325" t="s">
        <v>1542</v>
      </c>
      <c r="D99" s="326" t="s">
        <v>91</v>
      </c>
      <c r="E99" s="327" t="s">
        <v>2635</v>
      </c>
      <c r="F99" s="328" t="s">
        <v>1766</v>
      </c>
      <c r="G99" s="326" t="s">
        <v>2636</v>
      </c>
      <c r="H99" s="326" t="s">
        <v>2637</v>
      </c>
      <c r="I99" s="326" t="s">
        <v>2638</v>
      </c>
      <c r="J99" s="329" t="s">
        <v>1548</v>
      </c>
      <c r="K99" s="330" t="s">
        <v>2639</v>
      </c>
      <c r="L99" s="330" t="s">
        <v>2640</v>
      </c>
      <c r="M99" s="330" t="s">
        <v>2641</v>
      </c>
      <c r="N99" s="325" t="s">
        <v>1552</v>
      </c>
      <c r="O99" s="330" t="s">
        <v>2642</v>
      </c>
      <c r="P99" s="329" t="s">
        <v>1554</v>
      </c>
      <c r="Q99" s="357" t="s">
        <v>30</v>
      </c>
      <c r="R99" s="528">
        <v>0.85</v>
      </c>
      <c r="S99" s="529" t="s">
        <v>1552</v>
      </c>
      <c r="T99" s="530">
        <v>0.85</v>
      </c>
      <c r="U99" s="351"/>
      <c r="V99" s="351"/>
      <c r="W99" s="361"/>
      <c r="X99" s="365" t="s">
        <v>2643</v>
      </c>
      <c r="Y99" s="358" t="s">
        <v>2644</v>
      </c>
      <c r="Z99" s="351"/>
      <c r="AA99" s="351"/>
      <c r="AB99" s="361"/>
      <c r="AC99" s="365" t="s">
        <v>2645</v>
      </c>
      <c r="AD99" s="358" t="s">
        <v>2644</v>
      </c>
      <c r="AE99" s="462">
        <v>9</v>
      </c>
      <c r="AF99" s="462">
        <v>9</v>
      </c>
      <c r="AG99" s="361">
        <f>AE99/AF99</f>
        <v>1</v>
      </c>
      <c r="AH99" s="365" t="s">
        <v>2646</v>
      </c>
      <c r="AI99" s="358" t="s">
        <v>2647</v>
      </c>
      <c r="AJ99" s="351"/>
      <c r="AK99" s="351"/>
      <c r="AL99" s="361"/>
      <c r="AM99" s="361"/>
      <c r="AN99" s="358"/>
      <c r="AO99" s="351"/>
      <c r="AP99" s="351"/>
      <c r="AQ99" s="361"/>
      <c r="AR99" s="389"/>
      <c r="AS99" s="358"/>
      <c r="AT99" s="361"/>
      <c r="AU99" s="361"/>
      <c r="AV99" s="361"/>
      <c r="AW99" s="361"/>
      <c r="AX99" s="358"/>
      <c r="AY99" s="351"/>
      <c r="AZ99" s="351"/>
      <c r="BA99" s="361"/>
      <c r="BB99" s="389"/>
      <c r="BC99" s="358"/>
      <c r="BD99" s="375"/>
      <c r="BE99" s="375"/>
      <c r="BF99" s="376"/>
      <c r="BG99" s="365"/>
      <c r="BH99" s="365"/>
      <c r="BI99" s="406"/>
      <c r="BJ99" s="361"/>
      <c r="BK99" s="361"/>
      <c r="BL99" s="365"/>
      <c r="BM99" s="358"/>
      <c r="BN99" s="375"/>
      <c r="BO99" s="375"/>
      <c r="BP99" s="376"/>
      <c r="BQ99" s="365"/>
      <c r="BR99" s="358"/>
      <c r="BS99" s="375"/>
      <c r="BT99" s="351"/>
      <c r="BU99" s="361"/>
      <c r="BV99" s="407"/>
      <c r="BW99" s="365"/>
      <c r="BX99" s="406"/>
      <c r="BY99" s="406"/>
      <c r="BZ99" s="361"/>
      <c r="CA99" s="365"/>
      <c r="CB99" s="358"/>
      <c r="CC99" s="365"/>
      <c r="CE99" s="531">
        <f>AE99+AT99+BI99+BX99</f>
        <v>9</v>
      </c>
      <c r="CF99" s="531">
        <f>AF99+AU99+BJ99+BY99</f>
        <v>9</v>
      </c>
      <c r="CG99" s="369">
        <f>CE99/CF99</f>
        <v>1</v>
      </c>
      <c r="CH99" s="369">
        <f>CG99</f>
        <v>1</v>
      </c>
      <c r="CI99" s="369">
        <f>T99</f>
        <v>0.85</v>
      </c>
      <c r="CJ99" s="369">
        <f>CH99/CI99</f>
        <v>1.1764705882352942</v>
      </c>
      <c r="CK99" s="344"/>
    </row>
    <row r="100" spans="2:89" s="381" customFormat="1" ht="12" x14ac:dyDescent="0.25">
      <c r="B100" s="357"/>
      <c r="C100" s="346"/>
      <c r="D100" s="345"/>
      <c r="E100" s="418"/>
      <c r="F100" s="346"/>
      <c r="G100" s="346"/>
      <c r="H100" s="345"/>
      <c r="I100" s="345"/>
      <c r="J100" s="346"/>
      <c r="K100" s="326"/>
      <c r="L100" s="326"/>
      <c r="M100" s="326"/>
      <c r="N100" s="357"/>
      <c r="O100" s="326"/>
      <c r="P100" s="327"/>
      <c r="Q100" s="382"/>
      <c r="R100" s="335"/>
      <c r="S100" s="357"/>
      <c r="T100" s="335"/>
      <c r="U100" s="334"/>
      <c r="V100" s="334"/>
      <c r="W100" s="335"/>
      <c r="X100" s="337"/>
      <c r="Y100" s="337"/>
      <c r="Z100" s="334"/>
      <c r="AA100" s="334"/>
      <c r="AB100" s="335"/>
      <c r="AC100" s="337"/>
      <c r="AD100" s="383"/>
      <c r="AE100" s="338"/>
      <c r="AF100" s="334"/>
      <c r="AG100" s="335"/>
      <c r="AH100" s="337"/>
      <c r="AI100" s="383"/>
      <c r="AJ100" s="334"/>
      <c r="AK100" s="334"/>
      <c r="AL100" s="335"/>
      <c r="AM100" s="335"/>
      <c r="AN100" s="336"/>
      <c r="AO100" s="338"/>
      <c r="AP100" s="334"/>
      <c r="AQ100" s="335"/>
      <c r="AR100" s="339"/>
      <c r="AS100" s="337"/>
      <c r="AT100" s="334"/>
      <c r="AU100" s="334"/>
      <c r="AV100" s="335"/>
      <c r="AW100" s="335"/>
      <c r="AX100" s="336"/>
      <c r="AY100" s="338"/>
      <c r="AZ100" s="334"/>
      <c r="BA100" s="335"/>
      <c r="BB100" s="339"/>
      <c r="BC100" s="337"/>
      <c r="BD100" s="334"/>
      <c r="BE100" s="334"/>
      <c r="BF100" s="335"/>
      <c r="BG100" s="335"/>
      <c r="BH100" s="336"/>
      <c r="BI100" s="338"/>
      <c r="BJ100" s="334"/>
      <c r="BK100" s="335"/>
      <c r="BL100" s="339"/>
      <c r="BM100" s="337"/>
      <c r="BN100" s="334"/>
      <c r="BO100" s="334"/>
      <c r="BP100" s="335"/>
      <c r="BQ100" s="335"/>
      <c r="BR100" s="336"/>
      <c r="BS100" s="338"/>
      <c r="BT100" s="334"/>
      <c r="BU100" s="335"/>
      <c r="BV100" s="335"/>
      <c r="BW100" s="336"/>
      <c r="BX100" s="334"/>
      <c r="BY100" s="334"/>
      <c r="BZ100" s="335"/>
      <c r="CA100" s="335"/>
      <c r="CB100" s="336"/>
      <c r="CC100" s="340"/>
      <c r="CE100" s="384"/>
      <c r="CF100" s="384"/>
      <c r="CG100" s="385"/>
      <c r="CH100" s="385"/>
      <c r="CI100" s="385"/>
      <c r="CJ100" s="385"/>
      <c r="CK100" s="386"/>
    </row>
    <row r="101" spans="2:89" ht="15" customHeight="1" x14ac:dyDescent="0.25">
      <c r="E101" s="40"/>
      <c r="G101" s="41"/>
      <c r="R101" s="41"/>
      <c r="S101" s="40"/>
      <c r="W101" s="42"/>
      <c r="X101" s="42"/>
      <c r="Y101" s="40"/>
      <c r="AB101" s="42"/>
      <c r="AC101" s="42"/>
      <c r="AG101" s="42"/>
      <c r="AH101" s="42"/>
      <c r="AL101" s="42"/>
      <c r="AM101" s="42"/>
      <c r="AN101" s="40"/>
      <c r="AQ101" s="42"/>
      <c r="AR101" s="42"/>
      <c r="AV101" s="42"/>
      <c r="AW101" s="42"/>
      <c r="BA101" s="42"/>
      <c r="BB101" s="42"/>
      <c r="BF101" s="42"/>
      <c r="BG101" s="42"/>
      <c r="BK101" s="42"/>
      <c r="BL101" s="42"/>
      <c r="BP101" s="42"/>
      <c r="BQ101" s="42"/>
      <c r="BU101" s="42"/>
      <c r="BV101" s="42"/>
      <c r="BZ101" s="42"/>
      <c r="CA101" s="42"/>
    </row>
  </sheetData>
  <sheetProtection formatCells="0" formatColumns="0" formatRows="0" sort="0" autoFilter="0" pivotTables="0"/>
  <autoFilter ref="A12:EI99" xr:uid="{8C651EE7-7EEB-4D8F-AD80-92C56E16651C}"/>
  <dataConsolidate link="1"/>
  <mergeCells count="30">
    <mergeCell ref="BD11:BH11"/>
    <mergeCell ref="BI11:BM11"/>
    <mergeCell ref="BN11:BR11"/>
    <mergeCell ref="CE10:CG11"/>
    <mergeCell ref="CH10:CK11"/>
    <mergeCell ref="B11:D11"/>
    <mergeCell ref="E11:I11"/>
    <mergeCell ref="J11:Q11"/>
    <mergeCell ref="R11:T11"/>
    <mergeCell ref="U11:Y11"/>
    <mergeCell ref="Z11:AD11"/>
    <mergeCell ref="AE11:AI11"/>
    <mergeCell ref="AJ11:AN11"/>
    <mergeCell ref="U10:CB10"/>
    <mergeCell ref="BS11:BW11"/>
    <mergeCell ref="BX11:CB11"/>
    <mergeCell ref="AO11:AS11"/>
    <mergeCell ref="AT11:AX11"/>
    <mergeCell ref="AY11:BC11"/>
    <mergeCell ref="B7:C8"/>
    <mergeCell ref="E7:F7"/>
    <mergeCell ref="G7:G8"/>
    <mergeCell ref="E8:F8"/>
    <mergeCell ref="B10:T10"/>
    <mergeCell ref="B2:C5"/>
    <mergeCell ref="D2:BY5"/>
    <mergeCell ref="BZ2:CC2"/>
    <mergeCell ref="BZ3:CC3"/>
    <mergeCell ref="BZ4:CC4"/>
    <mergeCell ref="BZ5:CC5"/>
  </mergeCells>
  <dataValidations count="40">
    <dataValidation type="textLength" allowBlank="1" showInputMessage="1" showErrorMessage="1" errorTitle="Entrada no válida" error="Escriba un texto  Maximo 500 Caracteres" promptTitle="Cualquier contenido Maximo 500 Caracteres" sqref="H50:I51 JD50:JE51 SZ50:TA51 ACV50:ACW51 AMR50:AMS51 AWN50:AWO51 BGJ50:BGK51 BQF50:BQG51 CAB50:CAC51 CJX50:CJY51 CTT50:CTU51 DDP50:DDQ51 DNL50:DNM51 DXH50:DXI51 EHD50:EHE51 EQZ50:ERA51 FAV50:FAW51 FKR50:FKS51 FUN50:FUO51 GEJ50:GEK51 GOF50:GOG51 GYB50:GYC51 HHX50:HHY51 HRT50:HRU51 IBP50:IBQ51 ILL50:ILM51 IVH50:IVI51 JFD50:JFE51 JOZ50:JPA51 JYV50:JYW51 KIR50:KIS51 KSN50:KSO51 LCJ50:LCK51 LMF50:LMG51 LWB50:LWC51 MFX50:MFY51 MPT50:MPU51 MZP50:MZQ51 NJL50:NJM51 NTH50:NTI51 ODD50:ODE51 OMZ50:ONA51 OWV50:OWW51 PGR50:PGS51 PQN50:PQO51 QAJ50:QAK51 QKF50:QKG51 QUB50:QUC51 RDX50:RDY51 RNT50:RNU51 RXP50:RXQ51 SHL50:SHM51 SRH50:SRI51 TBD50:TBE51 TKZ50:TLA51 TUV50:TUW51 UER50:UES51 UON50:UOO51 UYJ50:UYK51 VIF50:VIG51 VSB50:VSC51 WBX50:WBY51 WLT50:WLU51 WVP50:WVQ51 H65586:I65587 JD65586:JE65587 SZ65586:TA65587 ACV65586:ACW65587 AMR65586:AMS65587 AWN65586:AWO65587 BGJ65586:BGK65587 BQF65586:BQG65587 CAB65586:CAC65587 CJX65586:CJY65587 CTT65586:CTU65587 DDP65586:DDQ65587 DNL65586:DNM65587 DXH65586:DXI65587 EHD65586:EHE65587 EQZ65586:ERA65587 FAV65586:FAW65587 FKR65586:FKS65587 FUN65586:FUO65587 GEJ65586:GEK65587 GOF65586:GOG65587 GYB65586:GYC65587 HHX65586:HHY65587 HRT65586:HRU65587 IBP65586:IBQ65587 ILL65586:ILM65587 IVH65586:IVI65587 JFD65586:JFE65587 JOZ65586:JPA65587 JYV65586:JYW65587 KIR65586:KIS65587 KSN65586:KSO65587 LCJ65586:LCK65587 LMF65586:LMG65587 LWB65586:LWC65587 MFX65586:MFY65587 MPT65586:MPU65587 MZP65586:MZQ65587 NJL65586:NJM65587 NTH65586:NTI65587 ODD65586:ODE65587 OMZ65586:ONA65587 OWV65586:OWW65587 PGR65586:PGS65587 PQN65586:PQO65587 QAJ65586:QAK65587 QKF65586:QKG65587 QUB65586:QUC65587 RDX65586:RDY65587 RNT65586:RNU65587 RXP65586:RXQ65587 SHL65586:SHM65587 SRH65586:SRI65587 TBD65586:TBE65587 TKZ65586:TLA65587 TUV65586:TUW65587 UER65586:UES65587 UON65586:UOO65587 UYJ65586:UYK65587 VIF65586:VIG65587 VSB65586:VSC65587 WBX65586:WBY65587 WLT65586:WLU65587 WVP65586:WVQ65587 H131122:I131123 JD131122:JE131123 SZ131122:TA131123 ACV131122:ACW131123 AMR131122:AMS131123 AWN131122:AWO131123 BGJ131122:BGK131123 BQF131122:BQG131123 CAB131122:CAC131123 CJX131122:CJY131123 CTT131122:CTU131123 DDP131122:DDQ131123 DNL131122:DNM131123 DXH131122:DXI131123 EHD131122:EHE131123 EQZ131122:ERA131123 FAV131122:FAW131123 FKR131122:FKS131123 FUN131122:FUO131123 GEJ131122:GEK131123 GOF131122:GOG131123 GYB131122:GYC131123 HHX131122:HHY131123 HRT131122:HRU131123 IBP131122:IBQ131123 ILL131122:ILM131123 IVH131122:IVI131123 JFD131122:JFE131123 JOZ131122:JPA131123 JYV131122:JYW131123 KIR131122:KIS131123 KSN131122:KSO131123 LCJ131122:LCK131123 LMF131122:LMG131123 LWB131122:LWC131123 MFX131122:MFY131123 MPT131122:MPU131123 MZP131122:MZQ131123 NJL131122:NJM131123 NTH131122:NTI131123 ODD131122:ODE131123 OMZ131122:ONA131123 OWV131122:OWW131123 PGR131122:PGS131123 PQN131122:PQO131123 QAJ131122:QAK131123 QKF131122:QKG131123 QUB131122:QUC131123 RDX131122:RDY131123 RNT131122:RNU131123 RXP131122:RXQ131123 SHL131122:SHM131123 SRH131122:SRI131123 TBD131122:TBE131123 TKZ131122:TLA131123 TUV131122:TUW131123 UER131122:UES131123 UON131122:UOO131123 UYJ131122:UYK131123 VIF131122:VIG131123 VSB131122:VSC131123 WBX131122:WBY131123 WLT131122:WLU131123 WVP131122:WVQ131123 H196658:I196659 JD196658:JE196659 SZ196658:TA196659 ACV196658:ACW196659 AMR196658:AMS196659 AWN196658:AWO196659 BGJ196658:BGK196659 BQF196658:BQG196659 CAB196658:CAC196659 CJX196658:CJY196659 CTT196658:CTU196659 DDP196658:DDQ196659 DNL196658:DNM196659 DXH196658:DXI196659 EHD196658:EHE196659 EQZ196658:ERA196659 FAV196658:FAW196659 FKR196658:FKS196659 FUN196658:FUO196659 GEJ196658:GEK196659 GOF196658:GOG196659 GYB196658:GYC196659 HHX196658:HHY196659 HRT196658:HRU196659 IBP196658:IBQ196659 ILL196658:ILM196659 IVH196658:IVI196659 JFD196658:JFE196659 JOZ196658:JPA196659 JYV196658:JYW196659 KIR196658:KIS196659 KSN196658:KSO196659 LCJ196658:LCK196659 LMF196658:LMG196659 LWB196658:LWC196659 MFX196658:MFY196659 MPT196658:MPU196659 MZP196658:MZQ196659 NJL196658:NJM196659 NTH196658:NTI196659 ODD196658:ODE196659 OMZ196658:ONA196659 OWV196658:OWW196659 PGR196658:PGS196659 PQN196658:PQO196659 QAJ196658:QAK196659 QKF196658:QKG196659 QUB196658:QUC196659 RDX196658:RDY196659 RNT196658:RNU196659 RXP196658:RXQ196659 SHL196658:SHM196659 SRH196658:SRI196659 TBD196658:TBE196659 TKZ196658:TLA196659 TUV196658:TUW196659 UER196658:UES196659 UON196658:UOO196659 UYJ196658:UYK196659 VIF196658:VIG196659 VSB196658:VSC196659 WBX196658:WBY196659 WLT196658:WLU196659 WVP196658:WVQ196659 H262194:I262195 JD262194:JE262195 SZ262194:TA262195 ACV262194:ACW262195 AMR262194:AMS262195 AWN262194:AWO262195 BGJ262194:BGK262195 BQF262194:BQG262195 CAB262194:CAC262195 CJX262194:CJY262195 CTT262194:CTU262195 DDP262194:DDQ262195 DNL262194:DNM262195 DXH262194:DXI262195 EHD262194:EHE262195 EQZ262194:ERA262195 FAV262194:FAW262195 FKR262194:FKS262195 FUN262194:FUO262195 GEJ262194:GEK262195 GOF262194:GOG262195 GYB262194:GYC262195 HHX262194:HHY262195 HRT262194:HRU262195 IBP262194:IBQ262195 ILL262194:ILM262195 IVH262194:IVI262195 JFD262194:JFE262195 JOZ262194:JPA262195 JYV262194:JYW262195 KIR262194:KIS262195 KSN262194:KSO262195 LCJ262194:LCK262195 LMF262194:LMG262195 LWB262194:LWC262195 MFX262194:MFY262195 MPT262194:MPU262195 MZP262194:MZQ262195 NJL262194:NJM262195 NTH262194:NTI262195 ODD262194:ODE262195 OMZ262194:ONA262195 OWV262194:OWW262195 PGR262194:PGS262195 PQN262194:PQO262195 QAJ262194:QAK262195 QKF262194:QKG262195 QUB262194:QUC262195 RDX262194:RDY262195 RNT262194:RNU262195 RXP262194:RXQ262195 SHL262194:SHM262195 SRH262194:SRI262195 TBD262194:TBE262195 TKZ262194:TLA262195 TUV262194:TUW262195 UER262194:UES262195 UON262194:UOO262195 UYJ262194:UYK262195 VIF262194:VIG262195 VSB262194:VSC262195 WBX262194:WBY262195 WLT262194:WLU262195 WVP262194:WVQ262195 H327730:I327731 JD327730:JE327731 SZ327730:TA327731 ACV327730:ACW327731 AMR327730:AMS327731 AWN327730:AWO327731 BGJ327730:BGK327731 BQF327730:BQG327731 CAB327730:CAC327731 CJX327730:CJY327731 CTT327730:CTU327731 DDP327730:DDQ327731 DNL327730:DNM327731 DXH327730:DXI327731 EHD327730:EHE327731 EQZ327730:ERA327731 FAV327730:FAW327731 FKR327730:FKS327731 FUN327730:FUO327731 GEJ327730:GEK327731 GOF327730:GOG327731 GYB327730:GYC327731 HHX327730:HHY327731 HRT327730:HRU327731 IBP327730:IBQ327731 ILL327730:ILM327731 IVH327730:IVI327731 JFD327730:JFE327731 JOZ327730:JPA327731 JYV327730:JYW327731 KIR327730:KIS327731 KSN327730:KSO327731 LCJ327730:LCK327731 LMF327730:LMG327731 LWB327730:LWC327731 MFX327730:MFY327731 MPT327730:MPU327731 MZP327730:MZQ327731 NJL327730:NJM327731 NTH327730:NTI327731 ODD327730:ODE327731 OMZ327730:ONA327731 OWV327730:OWW327731 PGR327730:PGS327731 PQN327730:PQO327731 QAJ327730:QAK327731 QKF327730:QKG327731 QUB327730:QUC327731 RDX327730:RDY327731 RNT327730:RNU327731 RXP327730:RXQ327731 SHL327730:SHM327731 SRH327730:SRI327731 TBD327730:TBE327731 TKZ327730:TLA327731 TUV327730:TUW327731 UER327730:UES327731 UON327730:UOO327731 UYJ327730:UYK327731 VIF327730:VIG327731 VSB327730:VSC327731 WBX327730:WBY327731 WLT327730:WLU327731 WVP327730:WVQ327731 H393266:I393267 JD393266:JE393267 SZ393266:TA393267 ACV393266:ACW393267 AMR393266:AMS393267 AWN393266:AWO393267 BGJ393266:BGK393267 BQF393266:BQG393267 CAB393266:CAC393267 CJX393266:CJY393267 CTT393266:CTU393267 DDP393266:DDQ393267 DNL393266:DNM393267 DXH393266:DXI393267 EHD393266:EHE393267 EQZ393266:ERA393267 FAV393266:FAW393267 FKR393266:FKS393267 FUN393266:FUO393267 GEJ393266:GEK393267 GOF393266:GOG393267 GYB393266:GYC393267 HHX393266:HHY393267 HRT393266:HRU393267 IBP393266:IBQ393267 ILL393266:ILM393267 IVH393266:IVI393267 JFD393266:JFE393267 JOZ393266:JPA393267 JYV393266:JYW393267 KIR393266:KIS393267 KSN393266:KSO393267 LCJ393266:LCK393267 LMF393266:LMG393267 LWB393266:LWC393267 MFX393266:MFY393267 MPT393266:MPU393267 MZP393266:MZQ393267 NJL393266:NJM393267 NTH393266:NTI393267 ODD393266:ODE393267 OMZ393266:ONA393267 OWV393266:OWW393267 PGR393266:PGS393267 PQN393266:PQO393267 QAJ393266:QAK393267 QKF393266:QKG393267 QUB393266:QUC393267 RDX393266:RDY393267 RNT393266:RNU393267 RXP393266:RXQ393267 SHL393266:SHM393267 SRH393266:SRI393267 TBD393266:TBE393267 TKZ393266:TLA393267 TUV393266:TUW393267 UER393266:UES393267 UON393266:UOO393267 UYJ393266:UYK393267 VIF393266:VIG393267 VSB393266:VSC393267 WBX393266:WBY393267 WLT393266:WLU393267 WVP393266:WVQ393267 H458802:I458803 JD458802:JE458803 SZ458802:TA458803 ACV458802:ACW458803 AMR458802:AMS458803 AWN458802:AWO458803 BGJ458802:BGK458803 BQF458802:BQG458803 CAB458802:CAC458803 CJX458802:CJY458803 CTT458802:CTU458803 DDP458802:DDQ458803 DNL458802:DNM458803 DXH458802:DXI458803 EHD458802:EHE458803 EQZ458802:ERA458803 FAV458802:FAW458803 FKR458802:FKS458803 FUN458802:FUO458803 GEJ458802:GEK458803 GOF458802:GOG458803 GYB458802:GYC458803 HHX458802:HHY458803 HRT458802:HRU458803 IBP458802:IBQ458803 ILL458802:ILM458803 IVH458802:IVI458803 JFD458802:JFE458803 JOZ458802:JPA458803 JYV458802:JYW458803 KIR458802:KIS458803 KSN458802:KSO458803 LCJ458802:LCK458803 LMF458802:LMG458803 LWB458802:LWC458803 MFX458802:MFY458803 MPT458802:MPU458803 MZP458802:MZQ458803 NJL458802:NJM458803 NTH458802:NTI458803 ODD458802:ODE458803 OMZ458802:ONA458803 OWV458802:OWW458803 PGR458802:PGS458803 PQN458802:PQO458803 QAJ458802:QAK458803 QKF458802:QKG458803 QUB458802:QUC458803 RDX458802:RDY458803 RNT458802:RNU458803 RXP458802:RXQ458803 SHL458802:SHM458803 SRH458802:SRI458803 TBD458802:TBE458803 TKZ458802:TLA458803 TUV458802:TUW458803 UER458802:UES458803 UON458802:UOO458803 UYJ458802:UYK458803 VIF458802:VIG458803 VSB458802:VSC458803 WBX458802:WBY458803 WLT458802:WLU458803 WVP458802:WVQ458803 H524338:I524339 JD524338:JE524339 SZ524338:TA524339 ACV524338:ACW524339 AMR524338:AMS524339 AWN524338:AWO524339 BGJ524338:BGK524339 BQF524338:BQG524339 CAB524338:CAC524339 CJX524338:CJY524339 CTT524338:CTU524339 DDP524338:DDQ524339 DNL524338:DNM524339 DXH524338:DXI524339 EHD524338:EHE524339 EQZ524338:ERA524339 FAV524338:FAW524339 FKR524338:FKS524339 FUN524338:FUO524339 GEJ524338:GEK524339 GOF524338:GOG524339 GYB524338:GYC524339 HHX524338:HHY524339 HRT524338:HRU524339 IBP524338:IBQ524339 ILL524338:ILM524339 IVH524338:IVI524339 JFD524338:JFE524339 JOZ524338:JPA524339 JYV524338:JYW524339 KIR524338:KIS524339 KSN524338:KSO524339 LCJ524338:LCK524339 LMF524338:LMG524339 LWB524338:LWC524339 MFX524338:MFY524339 MPT524338:MPU524339 MZP524338:MZQ524339 NJL524338:NJM524339 NTH524338:NTI524339 ODD524338:ODE524339 OMZ524338:ONA524339 OWV524338:OWW524339 PGR524338:PGS524339 PQN524338:PQO524339 QAJ524338:QAK524339 QKF524338:QKG524339 QUB524338:QUC524339 RDX524338:RDY524339 RNT524338:RNU524339 RXP524338:RXQ524339 SHL524338:SHM524339 SRH524338:SRI524339 TBD524338:TBE524339 TKZ524338:TLA524339 TUV524338:TUW524339 UER524338:UES524339 UON524338:UOO524339 UYJ524338:UYK524339 VIF524338:VIG524339 VSB524338:VSC524339 WBX524338:WBY524339 WLT524338:WLU524339 WVP524338:WVQ524339 H589874:I589875 JD589874:JE589875 SZ589874:TA589875 ACV589874:ACW589875 AMR589874:AMS589875 AWN589874:AWO589875 BGJ589874:BGK589875 BQF589874:BQG589875 CAB589874:CAC589875 CJX589874:CJY589875 CTT589874:CTU589875 DDP589874:DDQ589875 DNL589874:DNM589875 DXH589874:DXI589875 EHD589874:EHE589875 EQZ589874:ERA589875 FAV589874:FAW589875 FKR589874:FKS589875 FUN589874:FUO589875 GEJ589874:GEK589875 GOF589874:GOG589875 GYB589874:GYC589875 HHX589874:HHY589875 HRT589874:HRU589875 IBP589874:IBQ589875 ILL589874:ILM589875 IVH589874:IVI589875 JFD589874:JFE589875 JOZ589874:JPA589875 JYV589874:JYW589875 KIR589874:KIS589875 KSN589874:KSO589875 LCJ589874:LCK589875 LMF589874:LMG589875 LWB589874:LWC589875 MFX589874:MFY589875 MPT589874:MPU589875 MZP589874:MZQ589875 NJL589874:NJM589875 NTH589874:NTI589875 ODD589874:ODE589875 OMZ589874:ONA589875 OWV589874:OWW589875 PGR589874:PGS589875 PQN589874:PQO589875 QAJ589874:QAK589875 QKF589874:QKG589875 QUB589874:QUC589875 RDX589874:RDY589875 RNT589874:RNU589875 RXP589874:RXQ589875 SHL589874:SHM589875 SRH589874:SRI589875 TBD589874:TBE589875 TKZ589874:TLA589875 TUV589874:TUW589875 UER589874:UES589875 UON589874:UOO589875 UYJ589874:UYK589875 VIF589874:VIG589875 VSB589874:VSC589875 WBX589874:WBY589875 WLT589874:WLU589875 WVP589874:WVQ589875 H655410:I655411 JD655410:JE655411 SZ655410:TA655411 ACV655410:ACW655411 AMR655410:AMS655411 AWN655410:AWO655411 BGJ655410:BGK655411 BQF655410:BQG655411 CAB655410:CAC655411 CJX655410:CJY655411 CTT655410:CTU655411 DDP655410:DDQ655411 DNL655410:DNM655411 DXH655410:DXI655411 EHD655410:EHE655411 EQZ655410:ERA655411 FAV655410:FAW655411 FKR655410:FKS655411 FUN655410:FUO655411 GEJ655410:GEK655411 GOF655410:GOG655411 GYB655410:GYC655411 HHX655410:HHY655411 HRT655410:HRU655411 IBP655410:IBQ655411 ILL655410:ILM655411 IVH655410:IVI655411 JFD655410:JFE655411 JOZ655410:JPA655411 JYV655410:JYW655411 KIR655410:KIS655411 KSN655410:KSO655411 LCJ655410:LCK655411 LMF655410:LMG655411 LWB655410:LWC655411 MFX655410:MFY655411 MPT655410:MPU655411 MZP655410:MZQ655411 NJL655410:NJM655411 NTH655410:NTI655411 ODD655410:ODE655411 OMZ655410:ONA655411 OWV655410:OWW655411 PGR655410:PGS655411 PQN655410:PQO655411 QAJ655410:QAK655411 QKF655410:QKG655411 QUB655410:QUC655411 RDX655410:RDY655411 RNT655410:RNU655411 RXP655410:RXQ655411 SHL655410:SHM655411 SRH655410:SRI655411 TBD655410:TBE655411 TKZ655410:TLA655411 TUV655410:TUW655411 UER655410:UES655411 UON655410:UOO655411 UYJ655410:UYK655411 VIF655410:VIG655411 VSB655410:VSC655411 WBX655410:WBY655411 WLT655410:WLU655411 WVP655410:WVQ655411 H720946:I720947 JD720946:JE720947 SZ720946:TA720947 ACV720946:ACW720947 AMR720946:AMS720947 AWN720946:AWO720947 BGJ720946:BGK720947 BQF720946:BQG720947 CAB720946:CAC720947 CJX720946:CJY720947 CTT720946:CTU720947 DDP720946:DDQ720947 DNL720946:DNM720947 DXH720946:DXI720947 EHD720946:EHE720947 EQZ720946:ERA720947 FAV720946:FAW720947 FKR720946:FKS720947 FUN720946:FUO720947 GEJ720946:GEK720947 GOF720946:GOG720947 GYB720946:GYC720947 HHX720946:HHY720947 HRT720946:HRU720947 IBP720946:IBQ720947 ILL720946:ILM720947 IVH720946:IVI720947 JFD720946:JFE720947 JOZ720946:JPA720947 JYV720946:JYW720947 KIR720946:KIS720947 KSN720946:KSO720947 LCJ720946:LCK720947 LMF720946:LMG720947 LWB720946:LWC720947 MFX720946:MFY720947 MPT720946:MPU720947 MZP720946:MZQ720947 NJL720946:NJM720947 NTH720946:NTI720947 ODD720946:ODE720947 OMZ720946:ONA720947 OWV720946:OWW720947 PGR720946:PGS720947 PQN720946:PQO720947 QAJ720946:QAK720947 QKF720946:QKG720947 QUB720946:QUC720947 RDX720946:RDY720947 RNT720946:RNU720947 RXP720946:RXQ720947 SHL720946:SHM720947 SRH720946:SRI720947 TBD720946:TBE720947 TKZ720946:TLA720947 TUV720946:TUW720947 UER720946:UES720947 UON720946:UOO720947 UYJ720946:UYK720947 VIF720946:VIG720947 VSB720946:VSC720947 WBX720946:WBY720947 WLT720946:WLU720947 WVP720946:WVQ720947 H786482:I786483 JD786482:JE786483 SZ786482:TA786483 ACV786482:ACW786483 AMR786482:AMS786483 AWN786482:AWO786483 BGJ786482:BGK786483 BQF786482:BQG786483 CAB786482:CAC786483 CJX786482:CJY786483 CTT786482:CTU786483 DDP786482:DDQ786483 DNL786482:DNM786483 DXH786482:DXI786483 EHD786482:EHE786483 EQZ786482:ERA786483 FAV786482:FAW786483 FKR786482:FKS786483 FUN786482:FUO786483 GEJ786482:GEK786483 GOF786482:GOG786483 GYB786482:GYC786483 HHX786482:HHY786483 HRT786482:HRU786483 IBP786482:IBQ786483 ILL786482:ILM786483 IVH786482:IVI786483 JFD786482:JFE786483 JOZ786482:JPA786483 JYV786482:JYW786483 KIR786482:KIS786483 KSN786482:KSO786483 LCJ786482:LCK786483 LMF786482:LMG786483 LWB786482:LWC786483 MFX786482:MFY786483 MPT786482:MPU786483 MZP786482:MZQ786483 NJL786482:NJM786483 NTH786482:NTI786483 ODD786482:ODE786483 OMZ786482:ONA786483 OWV786482:OWW786483 PGR786482:PGS786483 PQN786482:PQO786483 QAJ786482:QAK786483 QKF786482:QKG786483 QUB786482:QUC786483 RDX786482:RDY786483 RNT786482:RNU786483 RXP786482:RXQ786483 SHL786482:SHM786483 SRH786482:SRI786483 TBD786482:TBE786483 TKZ786482:TLA786483 TUV786482:TUW786483 UER786482:UES786483 UON786482:UOO786483 UYJ786482:UYK786483 VIF786482:VIG786483 VSB786482:VSC786483 WBX786482:WBY786483 WLT786482:WLU786483 WVP786482:WVQ786483 H852018:I852019 JD852018:JE852019 SZ852018:TA852019 ACV852018:ACW852019 AMR852018:AMS852019 AWN852018:AWO852019 BGJ852018:BGK852019 BQF852018:BQG852019 CAB852018:CAC852019 CJX852018:CJY852019 CTT852018:CTU852019 DDP852018:DDQ852019 DNL852018:DNM852019 DXH852018:DXI852019 EHD852018:EHE852019 EQZ852018:ERA852019 FAV852018:FAW852019 FKR852018:FKS852019 FUN852018:FUO852019 GEJ852018:GEK852019 GOF852018:GOG852019 GYB852018:GYC852019 HHX852018:HHY852019 HRT852018:HRU852019 IBP852018:IBQ852019 ILL852018:ILM852019 IVH852018:IVI852019 JFD852018:JFE852019 JOZ852018:JPA852019 JYV852018:JYW852019 KIR852018:KIS852019 KSN852018:KSO852019 LCJ852018:LCK852019 LMF852018:LMG852019 LWB852018:LWC852019 MFX852018:MFY852019 MPT852018:MPU852019 MZP852018:MZQ852019 NJL852018:NJM852019 NTH852018:NTI852019 ODD852018:ODE852019 OMZ852018:ONA852019 OWV852018:OWW852019 PGR852018:PGS852019 PQN852018:PQO852019 QAJ852018:QAK852019 QKF852018:QKG852019 QUB852018:QUC852019 RDX852018:RDY852019 RNT852018:RNU852019 RXP852018:RXQ852019 SHL852018:SHM852019 SRH852018:SRI852019 TBD852018:TBE852019 TKZ852018:TLA852019 TUV852018:TUW852019 UER852018:UES852019 UON852018:UOO852019 UYJ852018:UYK852019 VIF852018:VIG852019 VSB852018:VSC852019 WBX852018:WBY852019 WLT852018:WLU852019 WVP852018:WVQ852019 H917554:I917555 JD917554:JE917555 SZ917554:TA917555 ACV917554:ACW917555 AMR917554:AMS917555 AWN917554:AWO917555 BGJ917554:BGK917555 BQF917554:BQG917555 CAB917554:CAC917555 CJX917554:CJY917555 CTT917554:CTU917555 DDP917554:DDQ917555 DNL917554:DNM917555 DXH917554:DXI917555 EHD917554:EHE917555 EQZ917554:ERA917555 FAV917554:FAW917555 FKR917554:FKS917555 FUN917554:FUO917555 GEJ917554:GEK917555 GOF917554:GOG917555 GYB917554:GYC917555 HHX917554:HHY917555 HRT917554:HRU917555 IBP917554:IBQ917555 ILL917554:ILM917555 IVH917554:IVI917555 JFD917554:JFE917555 JOZ917554:JPA917555 JYV917554:JYW917555 KIR917554:KIS917555 KSN917554:KSO917555 LCJ917554:LCK917555 LMF917554:LMG917555 LWB917554:LWC917555 MFX917554:MFY917555 MPT917554:MPU917555 MZP917554:MZQ917555 NJL917554:NJM917555 NTH917554:NTI917555 ODD917554:ODE917555 OMZ917554:ONA917555 OWV917554:OWW917555 PGR917554:PGS917555 PQN917554:PQO917555 QAJ917554:QAK917555 QKF917554:QKG917555 QUB917554:QUC917555 RDX917554:RDY917555 RNT917554:RNU917555 RXP917554:RXQ917555 SHL917554:SHM917555 SRH917554:SRI917555 TBD917554:TBE917555 TKZ917554:TLA917555 TUV917554:TUW917555 UER917554:UES917555 UON917554:UOO917555 UYJ917554:UYK917555 VIF917554:VIG917555 VSB917554:VSC917555 WBX917554:WBY917555 WLT917554:WLU917555 WVP917554:WVQ917555 H983090:I983091 JD983090:JE983091 SZ983090:TA983091 ACV983090:ACW983091 AMR983090:AMS983091 AWN983090:AWO983091 BGJ983090:BGK983091 BQF983090:BQG983091 CAB983090:CAC983091 CJX983090:CJY983091 CTT983090:CTU983091 DDP983090:DDQ983091 DNL983090:DNM983091 DXH983090:DXI983091 EHD983090:EHE983091 EQZ983090:ERA983091 FAV983090:FAW983091 FKR983090:FKS983091 FUN983090:FUO983091 GEJ983090:GEK983091 GOF983090:GOG983091 GYB983090:GYC983091 HHX983090:HHY983091 HRT983090:HRU983091 IBP983090:IBQ983091 ILL983090:ILM983091 IVH983090:IVI983091 JFD983090:JFE983091 JOZ983090:JPA983091 JYV983090:JYW983091 KIR983090:KIS983091 KSN983090:KSO983091 LCJ983090:LCK983091 LMF983090:LMG983091 LWB983090:LWC983091 MFX983090:MFY983091 MPT983090:MPU983091 MZP983090:MZQ983091 NJL983090:NJM983091 NTH983090:NTI983091 ODD983090:ODE983091 OMZ983090:ONA983091 OWV983090:OWW983091 PGR983090:PGS983091 PQN983090:PQO983091 QAJ983090:QAK983091 QKF983090:QKG983091 QUB983090:QUC983091 RDX983090:RDY983091 RNT983090:RNU983091 RXP983090:RXQ983091 SHL983090:SHM983091 SRH983090:SRI983091 TBD983090:TBE983091 TKZ983090:TLA983091 TUV983090:TUW983091 UER983090:UES983091 UON983090:UOO983091 UYJ983090:UYK983091 VIF983090:VIG983091 VSB983090:VSC983091 WBX983090:WBY983091 WLT983090:WLU983091 WVP983090:WVQ983091" xr:uid="{77EDDB72-5380-410A-940B-F6A02B2A8E1B}">
      <formula1>0</formula1>
      <formula2>500</formula2>
    </dataValidation>
    <dataValidation type="list" allowBlank="1" showInputMessage="1" showErrorMessage="1" errorTitle="Error" error="Seleccione un valor de la lista desplegable" sqref="Q18:Q20 JM18:JM20 TI18:TI20 ADE18:ADE20 ANA18:ANA20 AWW18:AWW20 BGS18:BGS20 BQO18:BQO20 CAK18:CAK20 CKG18:CKG20 CUC18:CUC20 DDY18:DDY20 DNU18:DNU20 DXQ18:DXQ20 EHM18:EHM20 ERI18:ERI20 FBE18:FBE20 FLA18:FLA20 FUW18:FUW20 GES18:GES20 GOO18:GOO20 GYK18:GYK20 HIG18:HIG20 HSC18:HSC20 IBY18:IBY20 ILU18:ILU20 IVQ18:IVQ20 JFM18:JFM20 JPI18:JPI20 JZE18:JZE20 KJA18:KJA20 KSW18:KSW20 LCS18:LCS20 LMO18:LMO20 LWK18:LWK20 MGG18:MGG20 MQC18:MQC20 MZY18:MZY20 NJU18:NJU20 NTQ18:NTQ20 ODM18:ODM20 ONI18:ONI20 OXE18:OXE20 PHA18:PHA20 PQW18:PQW20 QAS18:QAS20 QKO18:QKO20 QUK18:QUK20 REG18:REG20 ROC18:ROC20 RXY18:RXY20 SHU18:SHU20 SRQ18:SRQ20 TBM18:TBM20 TLI18:TLI20 TVE18:TVE20 UFA18:UFA20 UOW18:UOW20 UYS18:UYS20 VIO18:VIO20 VSK18:VSK20 WCG18:WCG20 WMC18:WMC20 WVY18:WVY20 Q65554:Q65556 JM65554:JM65556 TI65554:TI65556 ADE65554:ADE65556 ANA65554:ANA65556 AWW65554:AWW65556 BGS65554:BGS65556 BQO65554:BQO65556 CAK65554:CAK65556 CKG65554:CKG65556 CUC65554:CUC65556 DDY65554:DDY65556 DNU65554:DNU65556 DXQ65554:DXQ65556 EHM65554:EHM65556 ERI65554:ERI65556 FBE65554:FBE65556 FLA65554:FLA65556 FUW65554:FUW65556 GES65554:GES65556 GOO65554:GOO65556 GYK65554:GYK65556 HIG65554:HIG65556 HSC65554:HSC65556 IBY65554:IBY65556 ILU65554:ILU65556 IVQ65554:IVQ65556 JFM65554:JFM65556 JPI65554:JPI65556 JZE65554:JZE65556 KJA65554:KJA65556 KSW65554:KSW65556 LCS65554:LCS65556 LMO65554:LMO65556 LWK65554:LWK65556 MGG65554:MGG65556 MQC65554:MQC65556 MZY65554:MZY65556 NJU65554:NJU65556 NTQ65554:NTQ65556 ODM65554:ODM65556 ONI65554:ONI65556 OXE65554:OXE65556 PHA65554:PHA65556 PQW65554:PQW65556 QAS65554:QAS65556 QKO65554:QKO65556 QUK65554:QUK65556 REG65554:REG65556 ROC65554:ROC65556 RXY65554:RXY65556 SHU65554:SHU65556 SRQ65554:SRQ65556 TBM65554:TBM65556 TLI65554:TLI65556 TVE65554:TVE65556 UFA65554:UFA65556 UOW65554:UOW65556 UYS65554:UYS65556 VIO65554:VIO65556 VSK65554:VSK65556 WCG65554:WCG65556 WMC65554:WMC65556 WVY65554:WVY65556 Q131090:Q131092 JM131090:JM131092 TI131090:TI131092 ADE131090:ADE131092 ANA131090:ANA131092 AWW131090:AWW131092 BGS131090:BGS131092 BQO131090:BQO131092 CAK131090:CAK131092 CKG131090:CKG131092 CUC131090:CUC131092 DDY131090:DDY131092 DNU131090:DNU131092 DXQ131090:DXQ131092 EHM131090:EHM131092 ERI131090:ERI131092 FBE131090:FBE131092 FLA131090:FLA131092 FUW131090:FUW131092 GES131090:GES131092 GOO131090:GOO131092 GYK131090:GYK131092 HIG131090:HIG131092 HSC131090:HSC131092 IBY131090:IBY131092 ILU131090:ILU131092 IVQ131090:IVQ131092 JFM131090:JFM131092 JPI131090:JPI131092 JZE131090:JZE131092 KJA131090:KJA131092 KSW131090:KSW131092 LCS131090:LCS131092 LMO131090:LMO131092 LWK131090:LWK131092 MGG131090:MGG131092 MQC131090:MQC131092 MZY131090:MZY131092 NJU131090:NJU131092 NTQ131090:NTQ131092 ODM131090:ODM131092 ONI131090:ONI131092 OXE131090:OXE131092 PHA131090:PHA131092 PQW131090:PQW131092 QAS131090:QAS131092 QKO131090:QKO131092 QUK131090:QUK131092 REG131090:REG131092 ROC131090:ROC131092 RXY131090:RXY131092 SHU131090:SHU131092 SRQ131090:SRQ131092 TBM131090:TBM131092 TLI131090:TLI131092 TVE131090:TVE131092 UFA131090:UFA131092 UOW131090:UOW131092 UYS131090:UYS131092 VIO131090:VIO131092 VSK131090:VSK131092 WCG131090:WCG131092 WMC131090:WMC131092 WVY131090:WVY131092 Q196626:Q196628 JM196626:JM196628 TI196626:TI196628 ADE196626:ADE196628 ANA196626:ANA196628 AWW196626:AWW196628 BGS196626:BGS196628 BQO196626:BQO196628 CAK196626:CAK196628 CKG196626:CKG196628 CUC196626:CUC196628 DDY196626:DDY196628 DNU196626:DNU196628 DXQ196626:DXQ196628 EHM196626:EHM196628 ERI196626:ERI196628 FBE196626:FBE196628 FLA196626:FLA196628 FUW196626:FUW196628 GES196626:GES196628 GOO196626:GOO196628 GYK196626:GYK196628 HIG196626:HIG196628 HSC196626:HSC196628 IBY196626:IBY196628 ILU196626:ILU196628 IVQ196626:IVQ196628 JFM196626:JFM196628 JPI196626:JPI196628 JZE196626:JZE196628 KJA196626:KJA196628 KSW196626:KSW196628 LCS196626:LCS196628 LMO196626:LMO196628 LWK196626:LWK196628 MGG196626:MGG196628 MQC196626:MQC196628 MZY196626:MZY196628 NJU196626:NJU196628 NTQ196626:NTQ196628 ODM196626:ODM196628 ONI196626:ONI196628 OXE196626:OXE196628 PHA196626:PHA196628 PQW196626:PQW196628 QAS196626:QAS196628 QKO196626:QKO196628 QUK196626:QUK196628 REG196626:REG196628 ROC196626:ROC196628 RXY196626:RXY196628 SHU196626:SHU196628 SRQ196626:SRQ196628 TBM196626:TBM196628 TLI196626:TLI196628 TVE196626:TVE196628 UFA196626:UFA196628 UOW196626:UOW196628 UYS196626:UYS196628 VIO196626:VIO196628 VSK196626:VSK196628 WCG196626:WCG196628 WMC196626:WMC196628 WVY196626:WVY196628 Q262162:Q262164 JM262162:JM262164 TI262162:TI262164 ADE262162:ADE262164 ANA262162:ANA262164 AWW262162:AWW262164 BGS262162:BGS262164 BQO262162:BQO262164 CAK262162:CAK262164 CKG262162:CKG262164 CUC262162:CUC262164 DDY262162:DDY262164 DNU262162:DNU262164 DXQ262162:DXQ262164 EHM262162:EHM262164 ERI262162:ERI262164 FBE262162:FBE262164 FLA262162:FLA262164 FUW262162:FUW262164 GES262162:GES262164 GOO262162:GOO262164 GYK262162:GYK262164 HIG262162:HIG262164 HSC262162:HSC262164 IBY262162:IBY262164 ILU262162:ILU262164 IVQ262162:IVQ262164 JFM262162:JFM262164 JPI262162:JPI262164 JZE262162:JZE262164 KJA262162:KJA262164 KSW262162:KSW262164 LCS262162:LCS262164 LMO262162:LMO262164 LWK262162:LWK262164 MGG262162:MGG262164 MQC262162:MQC262164 MZY262162:MZY262164 NJU262162:NJU262164 NTQ262162:NTQ262164 ODM262162:ODM262164 ONI262162:ONI262164 OXE262162:OXE262164 PHA262162:PHA262164 PQW262162:PQW262164 QAS262162:QAS262164 QKO262162:QKO262164 QUK262162:QUK262164 REG262162:REG262164 ROC262162:ROC262164 RXY262162:RXY262164 SHU262162:SHU262164 SRQ262162:SRQ262164 TBM262162:TBM262164 TLI262162:TLI262164 TVE262162:TVE262164 UFA262162:UFA262164 UOW262162:UOW262164 UYS262162:UYS262164 VIO262162:VIO262164 VSK262162:VSK262164 WCG262162:WCG262164 WMC262162:WMC262164 WVY262162:WVY262164 Q327698:Q327700 JM327698:JM327700 TI327698:TI327700 ADE327698:ADE327700 ANA327698:ANA327700 AWW327698:AWW327700 BGS327698:BGS327700 BQO327698:BQO327700 CAK327698:CAK327700 CKG327698:CKG327700 CUC327698:CUC327700 DDY327698:DDY327700 DNU327698:DNU327700 DXQ327698:DXQ327700 EHM327698:EHM327700 ERI327698:ERI327700 FBE327698:FBE327700 FLA327698:FLA327700 FUW327698:FUW327700 GES327698:GES327700 GOO327698:GOO327700 GYK327698:GYK327700 HIG327698:HIG327700 HSC327698:HSC327700 IBY327698:IBY327700 ILU327698:ILU327700 IVQ327698:IVQ327700 JFM327698:JFM327700 JPI327698:JPI327700 JZE327698:JZE327700 KJA327698:KJA327700 KSW327698:KSW327700 LCS327698:LCS327700 LMO327698:LMO327700 LWK327698:LWK327700 MGG327698:MGG327700 MQC327698:MQC327700 MZY327698:MZY327700 NJU327698:NJU327700 NTQ327698:NTQ327700 ODM327698:ODM327700 ONI327698:ONI327700 OXE327698:OXE327700 PHA327698:PHA327700 PQW327698:PQW327700 QAS327698:QAS327700 QKO327698:QKO327700 QUK327698:QUK327700 REG327698:REG327700 ROC327698:ROC327700 RXY327698:RXY327700 SHU327698:SHU327700 SRQ327698:SRQ327700 TBM327698:TBM327700 TLI327698:TLI327700 TVE327698:TVE327700 UFA327698:UFA327700 UOW327698:UOW327700 UYS327698:UYS327700 VIO327698:VIO327700 VSK327698:VSK327700 WCG327698:WCG327700 WMC327698:WMC327700 WVY327698:WVY327700 Q393234:Q393236 JM393234:JM393236 TI393234:TI393236 ADE393234:ADE393236 ANA393234:ANA393236 AWW393234:AWW393236 BGS393234:BGS393236 BQO393234:BQO393236 CAK393234:CAK393236 CKG393234:CKG393236 CUC393234:CUC393236 DDY393234:DDY393236 DNU393234:DNU393236 DXQ393234:DXQ393236 EHM393234:EHM393236 ERI393234:ERI393236 FBE393234:FBE393236 FLA393234:FLA393236 FUW393234:FUW393236 GES393234:GES393236 GOO393234:GOO393236 GYK393234:GYK393236 HIG393234:HIG393236 HSC393234:HSC393236 IBY393234:IBY393236 ILU393234:ILU393236 IVQ393234:IVQ393236 JFM393234:JFM393236 JPI393234:JPI393236 JZE393234:JZE393236 KJA393234:KJA393236 KSW393234:KSW393236 LCS393234:LCS393236 LMO393234:LMO393236 LWK393234:LWK393236 MGG393234:MGG393236 MQC393234:MQC393236 MZY393234:MZY393236 NJU393234:NJU393236 NTQ393234:NTQ393236 ODM393234:ODM393236 ONI393234:ONI393236 OXE393234:OXE393236 PHA393234:PHA393236 PQW393234:PQW393236 QAS393234:QAS393236 QKO393234:QKO393236 QUK393234:QUK393236 REG393234:REG393236 ROC393234:ROC393236 RXY393234:RXY393236 SHU393234:SHU393236 SRQ393234:SRQ393236 TBM393234:TBM393236 TLI393234:TLI393236 TVE393234:TVE393236 UFA393234:UFA393236 UOW393234:UOW393236 UYS393234:UYS393236 VIO393234:VIO393236 VSK393234:VSK393236 WCG393234:WCG393236 WMC393234:WMC393236 WVY393234:WVY393236 Q458770:Q458772 JM458770:JM458772 TI458770:TI458772 ADE458770:ADE458772 ANA458770:ANA458772 AWW458770:AWW458772 BGS458770:BGS458772 BQO458770:BQO458772 CAK458770:CAK458772 CKG458770:CKG458772 CUC458770:CUC458772 DDY458770:DDY458772 DNU458770:DNU458772 DXQ458770:DXQ458772 EHM458770:EHM458772 ERI458770:ERI458772 FBE458770:FBE458772 FLA458770:FLA458772 FUW458770:FUW458772 GES458770:GES458772 GOO458770:GOO458772 GYK458770:GYK458772 HIG458770:HIG458772 HSC458770:HSC458772 IBY458770:IBY458772 ILU458770:ILU458772 IVQ458770:IVQ458772 JFM458770:JFM458772 JPI458770:JPI458772 JZE458770:JZE458772 KJA458770:KJA458772 KSW458770:KSW458772 LCS458770:LCS458772 LMO458770:LMO458772 LWK458770:LWK458772 MGG458770:MGG458772 MQC458770:MQC458772 MZY458770:MZY458772 NJU458770:NJU458772 NTQ458770:NTQ458772 ODM458770:ODM458772 ONI458770:ONI458772 OXE458770:OXE458772 PHA458770:PHA458772 PQW458770:PQW458772 QAS458770:QAS458772 QKO458770:QKO458772 QUK458770:QUK458772 REG458770:REG458772 ROC458770:ROC458772 RXY458770:RXY458772 SHU458770:SHU458772 SRQ458770:SRQ458772 TBM458770:TBM458772 TLI458770:TLI458772 TVE458770:TVE458772 UFA458770:UFA458772 UOW458770:UOW458772 UYS458770:UYS458772 VIO458770:VIO458772 VSK458770:VSK458772 WCG458770:WCG458772 WMC458770:WMC458772 WVY458770:WVY458772 Q524306:Q524308 JM524306:JM524308 TI524306:TI524308 ADE524306:ADE524308 ANA524306:ANA524308 AWW524306:AWW524308 BGS524306:BGS524308 BQO524306:BQO524308 CAK524306:CAK524308 CKG524306:CKG524308 CUC524306:CUC524308 DDY524306:DDY524308 DNU524306:DNU524308 DXQ524306:DXQ524308 EHM524306:EHM524308 ERI524306:ERI524308 FBE524306:FBE524308 FLA524306:FLA524308 FUW524306:FUW524308 GES524306:GES524308 GOO524306:GOO524308 GYK524306:GYK524308 HIG524306:HIG524308 HSC524306:HSC524308 IBY524306:IBY524308 ILU524306:ILU524308 IVQ524306:IVQ524308 JFM524306:JFM524308 JPI524306:JPI524308 JZE524306:JZE524308 KJA524306:KJA524308 KSW524306:KSW524308 LCS524306:LCS524308 LMO524306:LMO524308 LWK524306:LWK524308 MGG524306:MGG524308 MQC524306:MQC524308 MZY524306:MZY524308 NJU524306:NJU524308 NTQ524306:NTQ524308 ODM524306:ODM524308 ONI524306:ONI524308 OXE524306:OXE524308 PHA524306:PHA524308 PQW524306:PQW524308 QAS524306:QAS524308 QKO524306:QKO524308 QUK524306:QUK524308 REG524306:REG524308 ROC524306:ROC524308 RXY524306:RXY524308 SHU524306:SHU524308 SRQ524306:SRQ524308 TBM524306:TBM524308 TLI524306:TLI524308 TVE524306:TVE524308 UFA524306:UFA524308 UOW524306:UOW524308 UYS524306:UYS524308 VIO524306:VIO524308 VSK524306:VSK524308 WCG524306:WCG524308 WMC524306:WMC524308 WVY524306:WVY524308 Q589842:Q589844 JM589842:JM589844 TI589842:TI589844 ADE589842:ADE589844 ANA589842:ANA589844 AWW589842:AWW589844 BGS589842:BGS589844 BQO589842:BQO589844 CAK589842:CAK589844 CKG589842:CKG589844 CUC589842:CUC589844 DDY589842:DDY589844 DNU589842:DNU589844 DXQ589842:DXQ589844 EHM589842:EHM589844 ERI589842:ERI589844 FBE589842:FBE589844 FLA589842:FLA589844 FUW589842:FUW589844 GES589842:GES589844 GOO589842:GOO589844 GYK589842:GYK589844 HIG589842:HIG589844 HSC589842:HSC589844 IBY589842:IBY589844 ILU589842:ILU589844 IVQ589842:IVQ589844 JFM589842:JFM589844 JPI589842:JPI589844 JZE589842:JZE589844 KJA589842:KJA589844 KSW589842:KSW589844 LCS589842:LCS589844 LMO589842:LMO589844 LWK589842:LWK589844 MGG589842:MGG589844 MQC589842:MQC589844 MZY589842:MZY589844 NJU589842:NJU589844 NTQ589842:NTQ589844 ODM589842:ODM589844 ONI589842:ONI589844 OXE589842:OXE589844 PHA589842:PHA589844 PQW589842:PQW589844 QAS589842:QAS589844 QKO589842:QKO589844 QUK589842:QUK589844 REG589842:REG589844 ROC589842:ROC589844 RXY589842:RXY589844 SHU589842:SHU589844 SRQ589842:SRQ589844 TBM589842:TBM589844 TLI589842:TLI589844 TVE589842:TVE589844 UFA589842:UFA589844 UOW589842:UOW589844 UYS589842:UYS589844 VIO589842:VIO589844 VSK589842:VSK589844 WCG589842:WCG589844 WMC589842:WMC589844 WVY589842:WVY589844 Q655378:Q655380 JM655378:JM655380 TI655378:TI655380 ADE655378:ADE655380 ANA655378:ANA655380 AWW655378:AWW655380 BGS655378:BGS655380 BQO655378:BQO655380 CAK655378:CAK655380 CKG655378:CKG655380 CUC655378:CUC655380 DDY655378:DDY655380 DNU655378:DNU655380 DXQ655378:DXQ655380 EHM655378:EHM655380 ERI655378:ERI655380 FBE655378:FBE655380 FLA655378:FLA655380 FUW655378:FUW655380 GES655378:GES655380 GOO655378:GOO655380 GYK655378:GYK655380 HIG655378:HIG655380 HSC655378:HSC655380 IBY655378:IBY655380 ILU655378:ILU655380 IVQ655378:IVQ655380 JFM655378:JFM655380 JPI655378:JPI655380 JZE655378:JZE655380 KJA655378:KJA655380 KSW655378:KSW655380 LCS655378:LCS655380 LMO655378:LMO655380 LWK655378:LWK655380 MGG655378:MGG655380 MQC655378:MQC655380 MZY655378:MZY655380 NJU655378:NJU655380 NTQ655378:NTQ655380 ODM655378:ODM655380 ONI655378:ONI655380 OXE655378:OXE655380 PHA655378:PHA655380 PQW655378:PQW655380 QAS655378:QAS655380 QKO655378:QKO655380 QUK655378:QUK655380 REG655378:REG655380 ROC655378:ROC655380 RXY655378:RXY655380 SHU655378:SHU655380 SRQ655378:SRQ655380 TBM655378:TBM655380 TLI655378:TLI655380 TVE655378:TVE655380 UFA655378:UFA655380 UOW655378:UOW655380 UYS655378:UYS655380 VIO655378:VIO655380 VSK655378:VSK655380 WCG655378:WCG655380 WMC655378:WMC655380 WVY655378:WVY655380 Q720914:Q720916 JM720914:JM720916 TI720914:TI720916 ADE720914:ADE720916 ANA720914:ANA720916 AWW720914:AWW720916 BGS720914:BGS720916 BQO720914:BQO720916 CAK720914:CAK720916 CKG720914:CKG720916 CUC720914:CUC720916 DDY720914:DDY720916 DNU720914:DNU720916 DXQ720914:DXQ720916 EHM720914:EHM720916 ERI720914:ERI720916 FBE720914:FBE720916 FLA720914:FLA720916 FUW720914:FUW720916 GES720914:GES720916 GOO720914:GOO720916 GYK720914:GYK720916 HIG720914:HIG720916 HSC720914:HSC720916 IBY720914:IBY720916 ILU720914:ILU720916 IVQ720914:IVQ720916 JFM720914:JFM720916 JPI720914:JPI720916 JZE720914:JZE720916 KJA720914:KJA720916 KSW720914:KSW720916 LCS720914:LCS720916 LMO720914:LMO720916 LWK720914:LWK720916 MGG720914:MGG720916 MQC720914:MQC720916 MZY720914:MZY720916 NJU720914:NJU720916 NTQ720914:NTQ720916 ODM720914:ODM720916 ONI720914:ONI720916 OXE720914:OXE720916 PHA720914:PHA720916 PQW720914:PQW720916 QAS720914:QAS720916 QKO720914:QKO720916 QUK720914:QUK720916 REG720914:REG720916 ROC720914:ROC720916 RXY720914:RXY720916 SHU720914:SHU720916 SRQ720914:SRQ720916 TBM720914:TBM720916 TLI720914:TLI720916 TVE720914:TVE720916 UFA720914:UFA720916 UOW720914:UOW720916 UYS720914:UYS720916 VIO720914:VIO720916 VSK720914:VSK720916 WCG720914:WCG720916 WMC720914:WMC720916 WVY720914:WVY720916 Q786450:Q786452 JM786450:JM786452 TI786450:TI786452 ADE786450:ADE786452 ANA786450:ANA786452 AWW786450:AWW786452 BGS786450:BGS786452 BQO786450:BQO786452 CAK786450:CAK786452 CKG786450:CKG786452 CUC786450:CUC786452 DDY786450:DDY786452 DNU786450:DNU786452 DXQ786450:DXQ786452 EHM786450:EHM786452 ERI786450:ERI786452 FBE786450:FBE786452 FLA786450:FLA786452 FUW786450:FUW786452 GES786450:GES786452 GOO786450:GOO786452 GYK786450:GYK786452 HIG786450:HIG786452 HSC786450:HSC786452 IBY786450:IBY786452 ILU786450:ILU786452 IVQ786450:IVQ786452 JFM786450:JFM786452 JPI786450:JPI786452 JZE786450:JZE786452 KJA786450:KJA786452 KSW786450:KSW786452 LCS786450:LCS786452 LMO786450:LMO786452 LWK786450:LWK786452 MGG786450:MGG786452 MQC786450:MQC786452 MZY786450:MZY786452 NJU786450:NJU786452 NTQ786450:NTQ786452 ODM786450:ODM786452 ONI786450:ONI786452 OXE786450:OXE786452 PHA786450:PHA786452 PQW786450:PQW786452 QAS786450:QAS786452 QKO786450:QKO786452 QUK786450:QUK786452 REG786450:REG786452 ROC786450:ROC786452 RXY786450:RXY786452 SHU786450:SHU786452 SRQ786450:SRQ786452 TBM786450:TBM786452 TLI786450:TLI786452 TVE786450:TVE786452 UFA786450:UFA786452 UOW786450:UOW786452 UYS786450:UYS786452 VIO786450:VIO786452 VSK786450:VSK786452 WCG786450:WCG786452 WMC786450:WMC786452 WVY786450:WVY786452 Q851986:Q851988 JM851986:JM851988 TI851986:TI851988 ADE851986:ADE851988 ANA851986:ANA851988 AWW851986:AWW851988 BGS851986:BGS851988 BQO851986:BQO851988 CAK851986:CAK851988 CKG851986:CKG851988 CUC851986:CUC851988 DDY851986:DDY851988 DNU851986:DNU851988 DXQ851986:DXQ851988 EHM851986:EHM851988 ERI851986:ERI851988 FBE851986:FBE851988 FLA851986:FLA851988 FUW851986:FUW851988 GES851986:GES851988 GOO851986:GOO851988 GYK851986:GYK851988 HIG851986:HIG851988 HSC851986:HSC851988 IBY851986:IBY851988 ILU851986:ILU851988 IVQ851986:IVQ851988 JFM851986:JFM851988 JPI851986:JPI851988 JZE851986:JZE851988 KJA851986:KJA851988 KSW851986:KSW851988 LCS851986:LCS851988 LMO851986:LMO851988 LWK851986:LWK851988 MGG851986:MGG851988 MQC851986:MQC851988 MZY851986:MZY851988 NJU851986:NJU851988 NTQ851986:NTQ851988 ODM851986:ODM851988 ONI851986:ONI851988 OXE851986:OXE851988 PHA851986:PHA851988 PQW851986:PQW851988 QAS851986:QAS851988 QKO851986:QKO851988 QUK851986:QUK851988 REG851986:REG851988 ROC851986:ROC851988 RXY851986:RXY851988 SHU851986:SHU851988 SRQ851986:SRQ851988 TBM851986:TBM851988 TLI851986:TLI851988 TVE851986:TVE851988 UFA851986:UFA851988 UOW851986:UOW851988 UYS851986:UYS851988 VIO851986:VIO851988 VSK851986:VSK851988 WCG851986:WCG851988 WMC851986:WMC851988 WVY851986:WVY851988 Q917522:Q917524 JM917522:JM917524 TI917522:TI917524 ADE917522:ADE917524 ANA917522:ANA917524 AWW917522:AWW917524 BGS917522:BGS917524 BQO917522:BQO917524 CAK917522:CAK917524 CKG917522:CKG917524 CUC917522:CUC917524 DDY917522:DDY917524 DNU917522:DNU917524 DXQ917522:DXQ917524 EHM917522:EHM917524 ERI917522:ERI917524 FBE917522:FBE917524 FLA917522:FLA917524 FUW917522:FUW917524 GES917522:GES917524 GOO917522:GOO917524 GYK917522:GYK917524 HIG917522:HIG917524 HSC917522:HSC917524 IBY917522:IBY917524 ILU917522:ILU917524 IVQ917522:IVQ917524 JFM917522:JFM917524 JPI917522:JPI917524 JZE917522:JZE917524 KJA917522:KJA917524 KSW917522:KSW917524 LCS917522:LCS917524 LMO917522:LMO917524 LWK917522:LWK917524 MGG917522:MGG917524 MQC917522:MQC917524 MZY917522:MZY917524 NJU917522:NJU917524 NTQ917522:NTQ917524 ODM917522:ODM917524 ONI917522:ONI917524 OXE917522:OXE917524 PHA917522:PHA917524 PQW917522:PQW917524 QAS917522:QAS917524 QKO917522:QKO917524 QUK917522:QUK917524 REG917522:REG917524 ROC917522:ROC917524 RXY917522:RXY917524 SHU917522:SHU917524 SRQ917522:SRQ917524 TBM917522:TBM917524 TLI917522:TLI917524 TVE917522:TVE917524 UFA917522:UFA917524 UOW917522:UOW917524 UYS917522:UYS917524 VIO917522:VIO917524 VSK917522:VSK917524 WCG917522:WCG917524 WMC917522:WMC917524 WVY917522:WVY917524 Q983058:Q983060 JM983058:JM983060 TI983058:TI983060 ADE983058:ADE983060 ANA983058:ANA983060 AWW983058:AWW983060 BGS983058:BGS983060 BQO983058:BQO983060 CAK983058:CAK983060 CKG983058:CKG983060 CUC983058:CUC983060 DDY983058:DDY983060 DNU983058:DNU983060 DXQ983058:DXQ983060 EHM983058:EHM983060 ERI983058:ERI983060 FBE983058:FBE983060 FLA983058:FLA983060 FUW983058:FUW983060 GES983058:GES983060 GOO983058:GOO983060 GYK983058:GYK983060 HIG983058:HIG983060 HSC983058:HSC983060 IBY983058:IBY983060 ILU983058:ILU983060 IVQ983058:IVQ983060 JFM983058:JFM983060 JPI983058:JPI983060 JZE983058:JZE983060 KJA983058:KJA983060 KSW983058:KSW983060 LCS983058:LCS983060 LMO983058:LMO983060 LWK983058:LWK983060 MGG983058:MGG983060 MQC983058:MQC983060 MZY983058:MZY983060 NJU983058:NJU983060 NTQ983058:NTQ983060 ODM983058:ODM983060 ONI983058:ONI983060 OXE983058:OXE983060 PHA983058:PHA983060 PQW983058:PQW983060 QAS983058:QAS983060 QKO983058:QKO983060 QUK983058:QUK983060 REG983058:REG983060 ROC983058:ROC983060 RXY983058:RXY983060 SHU983058:SHU983060 SRQ983058:SRQ983060 TBM983058:TBM983060 TLI983058:TLI983060 TVE983058:TVE983060 UFA983058:UFA983060 UOW983058:UOW983060 UYS983058:UYS983060 VIO983058:VIO983060 VSK983058:VSK983060 WCG983058:WCG983060 WMC983058:WMC983060 WVY983058:WVY983060" xr:uid="{7F91F9A2-8706-4A88-A0D2-CE3C2CB1869C}">
      <formula1>#REF!</formula1>
    </dataValidation>
    <dataValidation type="list" allowBlank="1" showInputMessage="1" showErrorMessage="1" sqref="J87 JF87 TB87 ACX87 AMT87 AWP87 BGL87 BQH87 CAD87 CJZ87 CTV87 DDR87 DNN87 DXJ87 EHF87 ERB87 FAX87 FKT87 FUP87 GEL87 GOH87 GYD87 HHZ87 HRV87 IBR87 ILN87 IVJ87 JFF87 JPB87 JYX87 KIT87 KSP87 LCL87 LMH87 LWD87 MFZ87 MPV87 MZR87 NJN87 NTJ87 ODF87 ONB87 OWX87 PGT87 PQP87 QAL87 QKH87 QUD87 RDZ87 RNV87 RXR87 SHN87 SRJ87 TBF87 TLB87 TUX87 UET87 UOP87 UYL87 VIH87 VSD87 WBZ87 WLV87 WVR87 J65623 JF65623 TB65623 ACX65623 AMT65623 AWP65623 BGL65623 BQH65623 CAD65623 CJZ65623 CTV65623 DDR65623 DNN65623 DXJ65623 EHF65623 ERB65623 FAX65623 FKT65623 FUP65623 GEL65623 GOH65623 GYD65623 HHZ65623 HRV65623 IBR65623 ILN65623 IVJ65623 JFF65623 JPB65623 JYX65623 KIT65623 KSP65623 LCL65623 LMH65623 LWD65623 MFZ65623 MPV65623 MZR65623 NJN65623 NTJ65623 ODF65623 ONB65623 OWX65623 PGT65623 PQP65623 QAL65623 QKH65623 QUD65623 RDZ65623 RNV65623 RXR65623 SHN65623 SRJ65623 TBF65623 TLB65623 TUX65623 UET65623 UOP65623 UYL65623 VIH65623 VSD65623 WBZ65623 WLV65623 WVR65623 J131159 JF131159 TB131159 ACX131159 AMT131159 AWP131159 BGL131159 BQH131159 CAD131159 CJZ131159 CTV131159 DDR131159 DNN131159 DXJ131159 EHF131159 ERB131159 FAX131159 FKT131159 FUP131159 GEL131159 GOH131159 GYD131159 HHZ131159 HRV131159 IBR131159 ILN131159 IVJ131159 JFF131159 JPB131159 JYX131159 KIT131159 KSP131159 LCL131159 LMH131159 LWD131159 MFZ131159 MPV131159 MZR131159 NJN131159 NTJ131159 ODF131159 ONB131159 OWX131159 PGT131159 PQP131159 QAL131159 QKH131159 QUD131159 RDZ131159 RNV131159 RXR131159 SHN131159 SRJ131159 TBF131159 TLB131159 TUX131159 UET131159 UOP131159 UYL131159 VIH131159 VSD131159 WBZ131159 WLV131159 WVR131159 J196695 JF196695 TB196695 ACX196695 AMT196695 AWP196695 BGL196695 BQH196695 CAD196695 CJZ196695 CTV196695 DDR196695 DNN196695 DXJ196695 EHF196695 ERB196695 FAX196695 FKT196695 FUP196695 GEL196695 GOH196695 GYD196695 HHZ196695 HRV196695 IBR196695 ILN196695 IVJ196695 JFF196695 JPB196695 JYX196695 KIT196695 KSP196695 LCL196695 LMH196695 LWD196695 MFZ196695 MPV196695 MZR196695 NJN196695 NTJ196695 ODF196695 ONB196695 OWX196695 PGT196695 PQP196695 QAL196695 QKH196695 QUD196695 RDZ196695 RNV196695 RXR196695 SHN196695 SRJ196695 TBF196695 TLB196695 TUX196695 UET196695 UOP196695 UYL196695 VIH196695 VSD196695 WBZ196695 WLV196695 WVR196695 J262231 JF262231 TB262231 ACX262231 AMT262231 AWP262231 BGL262231 BQH262231 CAD262231 CJZ262231 CTV262231 DDR262231 DNN262231 DXJ262231 EHF262231 ERB262231 FAX262231 FKT262231 FUP262231 GEL262231 GOH262231 GYD262231 HHZ262231 HRV262231 IBR262231 ILN262231 IVJ262231 JFF262231 JPB262231 JYX262231 KIT262231 KSP262231 LCL262231 LMH262231 LWD262231 MFZ262231 MPV262231 MZR262231 NJN262231 NTJ262231 ODF262231 ONB262231 OWX262231 PGT262231 PQP262231 QAL262231 QKH262231 QUD262231 RDZ262231 RNV262231 RXR262231 SHN262231 SRJ262231 TBF262231 TLB262231 TUX262231 UET262231 UOP262231 UYL262231 VIH262231 VSD262231 WBZ262231 WLV262231 WVR262231 J327767 JF327767 TB327767 ACX327767 AMT327767 AWP327767 BGL327767 BQH327767 CAD327767 CJZ327767 CTV327767 DDR327767 DNN327767 DXJ327767 EHF327767 ERB327767 FAX327767 FKT327767 FUP327767 GEL327767 GOH327767 GYD327767 HHZ327767 HRV327767 IBR327767 ILN327767 IVJ327767 JFF327767 JPB327767 JYX327767 KIT327767 KSP327767 LCL327767 LMH327767 LWD327767 MFZ327767 MPV327767 MZR327767 NJN327767 NTJ327767 ODF327767 ONB327767 OWX327767 PGT327767 PQP327767 QAL327767 QKH327767 QUD327767 RDZ327767 RNV327767 RXR327767 SHN327767 SRJ327767 TBF327767 TLB327767 TUX327767 UET327767 UOP327767 UYL327767 VIH327767 VSD327767 WBZ327767 WLV327767 WVR327767 J393303 JF393303 TB393303 ACX393303 AMT393303 AWP393303 BGL393303 BQH393303 CAD393303 CJZ393303 CTV393303 DDR393303 DNN393303 DXJ393303 EHF393303 ERB393303 FAX393303 FKT393303 FUP393303 GEL393303 GOH393303 GYD393303 HHZ393303 HRV393303 IBR393303 ILN393303 IVJ393303 JFF393303 JPB393303 JYX393303 KIT393303 KSP393303 LCL393303 LMH393303 LWD393303 MFZ393303 MPV393303 MZR393303 NJN393303 NTJ393303 ODF393303 ONB393303 OWX393303 PGT393303 PQP393303 QAL393303 QKH393303 QUD393303 RDZ393303 RNV393303 RXR393303 SHN393303 SRJ393303 TBF393303 TLB393303 TUX393303 UET393303 UOP393303 UYL393303 VIH393303 VSD393303 WBZ393303 WLV393303 WVR393303 J458839 JF458839 TB458839 ACX458839 AMT458839 AWP458839 BGL458839 BQH458839 CAD458839 CJZ458839 CTV458839 DDR458839 DNN458839 DXJ458839 EHF458839 ERB458839 FAX458839 FKT458839 FUP458839 GEL458839 GOH458839 GYD458839 HHZ458839 HRV458839 IBR458839 ILN458839 IVJ458839 JFF458839 JPB458839 JYX458839 KIT458839 KSP458839 LCL458839 LMH458839 LWD458839 MFZ458839 MPV458839 MZR458839 NJN458839 NTJ458839 ODF458839 ONB458839 OWX458839 PGT458839 PQP458839 QAL458839 QKH458839 QUD458839 RDZ458839 RNV458839 RXR458839 SHN458839 SRJ458839 TBF458839 TLB458839 TUX458839 UET458839 UOP458839 UYL458839 VIH458839 VSD458839 WBZ458839 WLV458839 WVR458839 J524375 JF524375 TB524375 ACX524375 AMT524375 AWP524375 BGL524375 BQH524375 CAD524375 CJZ524375 CTV524375 DDR524375 DNN524375 DXJ524375 EHF524375 ERB524375 FAX524375 FKT524375 FUP524375 GEL524375 GOH524375 GYD524375 HHZ524375 HRV524375 IBR524375 ILN524375 IVJ524375 JFF524375 JPB524375 JYX524375 KIT524375 KSP524375 LCL524375 LMH524375 LWD524375 MFZ524375 MPV524375 MZR524375 NJN524375 NTJ524375 ODF524375 ONB524375 OWX524375 PGT524375 PQP524375 QAL524375 QKH524375 QUD524375 RDZ524375 RNV524375 RXR524375 SHN524375 SRJ524375 TBF524375 TLB524375 TUX524375 UET524375 UOP524375 UYL524375 VIH524375 VSD524375 WBZ524375 WLV524375 WVR524375 J589911 JF589911 TB589911 ACX589911 AMT589911 AWP589911 BGL589911 BQH589911 CAD589911 CJZ589911 CTV589911 DDR589911 DNN589911 DXJ589911 EHF589911 ERB589911 FAX589911 FKT589911 FUP589911 GEL589911 GOH589911 GYD589911 HHZ589911 HRV589911 IBR589911 ILN589911 IVJ589911 JFF589911 JPB589911 JYX589911 KIT589911 KSP589911 LCL589911 LMH589911 LWD589911 MFZ589911 MPV589911 MZR589911 NJN589911 NTJ589911 ODF589911 ONB589911 OWX589911 PGT589911 PQP589911 QAL589911 QKH589911 QUD589911 RDZ589911 RNV589911 RXR589911 SHN589911 SRJ589911 TBF589911 TLB589911 TUX589911 UET589911 UOP589911 UYL589911 VIH589911 VSD589911 WBZ589911 WLV589911 WVR589911 J655447 JF655447 TB655447 ACX655447 AMT655447 AWP655447 BGL655447 BQH655447 CAD655447 CJZ655447 CTV655447 DDR655447 DNN655447 DXJ655447 EHF655447 ERB655447 FAX655447 FKT655447 FUP655447 GEL655447 GOH655447 GYD655447 HHZ655447 HRV655447 IBR655447 ILN655447 IVJ655447 JFF655447 JPB655447 JYX655447 KIT655447 KSP655447 LCL655447 LMH655447 LWD655447 MFZ655447 MPV655447 MZR655447 NJN655447 NTJ655447 ODF655447 ONB655447 OWX655447 PGT655447 PQP655447 QAL655447 QKH655447 QUD655447 RDZ655447 RNV655447 RXR655447 SHN655447 SRJ655447 TBF655447 TLB655447 TUX655447 UET655447 UOP655447 UYL655447 VIH655447 VSD655447 WBZ655447 WLV655447 WVR655447 J720983 JF720983 TB720983 ACX720983 AMT720983 AWP720983 BGL720983 BQH720983 CAD720983 CJZ720983 CTV720983 DDR720983 DNN720983 DXJ720983 EHF720983 ERB720983 FAX720983 FKT720983 FUP720983 GEL720983 GOH720983 GYD720983 HHZ720983 HRV720983 IBR720983 ILN720983 IVJ720983 JFF720983 JPB720983 JYX720983 KIT720983 KSP720983 LCL720983 LMH720983 LWD720983 MFZ720983 MPV720983 MZR720983 NJN720983 NTJ720983 ODF720983 ONB720983 OWX720983 PGT720983 PQP720983 QAL720983 QKH720983 QUD720983 RDZ720983 RNV720983 RXR720983 SHN720983 SRJ720983 TBF720983 TLB720983 TUX720983 UET720983 UOP720983 UYL720983 VIH720983 VSD720983 WBZ720983 WLV720983 WVR720983 J786519 JF786519 TB786519 ACX786519 AMT786519 AWP786519 BGL786519 BQH786519 CAD786519 CJZ786519 CTV786519 DDR786519 DNN786519 DXJ786519 EHF786519 ERB786519 FAX786519 FKT786519 FUP786519 GEL786519 GOH786519 GYD786519 HHZ786519 HRV786519 IBR786519 ILN786519 IVJ786519 JFF786519 JPB786519 JYX786519 KIT786519 KSP786519 LCL786519 LMH786519 LWD786519 MFZ786519 MPV786519 MZR786519 NJN786519 NTJ786519 ODF786519 ONB786519 OWX786519 PGT786519 PQP786519 QAL786519 QKH786519 QUD786519 RDZ786519 RNV786519 RXR786519 SHN786519 SRJ786519 TBF786519 TLB786519 TUX786519 UET786519 UOP786519 UYL786519 VIH786519 VSD786519 WBZ786519 WLV786519 WVR786519 J852055 JF852055 TB852055 ACX852055 AMT852055 AWP852055 BGL852055 BQH852055 CAD852055 CJZ852055 CTV852055 DDR852055 DNN852055 DXJ852055 EHF852055 ERB852055 FAX852055 FKT852055 FUP852055 GEL852055 GOH852055 GYD852055 HHZ852055 HRV852055 IBR852055 ILN852055 IVJ852055 JFF852055 JPB852055 JYX852055 KIT852055 KSP852055 LCL852055 LMH852055 LWD852055 MFZ852055 MPV852055 MZR852055 NJN852055 NTJ852055 ODF852055 ONB852055 OWX852055 PGT852055 PQP852055 QAL852055 QKH852055 QUD852055 RDZ852055 RNV852055 RXR852055 SHN852055 SRJ852055 TBF852055 TLB852055 TUX852055 UET852055 UOP852055 UYL852055 VIH852055 VSD852055 WBZ852055 WLV852055 WVR852055 J917591 JF917591 TB917591 ACX917591 AMT917591 AWP917591 BGL917591 BQH917591 CAD917591 CJZ917591 CTV917591 DDR917591 DNN917591 DXJ917591 EHF917591 ERB917591 FAX917591 FKT917591 FUP917591 GEL917591 GOH917591 GYD917591 HHZ917591 HRV917591 IBR917591 ILN917591 IVJ917591 JFF917591 JPB917591 JYX917591 KIT917591 KSP917591 LCL917591 LMH917591 LWD917591 MFZ917591 MPV917591 MZR917591 NJN917591 NTJ917591 ODF917591 ONB917591 OWX917591 PGT917591 PQP917591 QAL917591 QKH917591 QUD917591 RDZ917591 RNV917591 RXR917591 SHN917591 SRJ917591 TBF917591 TLB917591 TUX917591 UET917591 UOP917591 UYL917591 VIH917591 VSD917591 WBZ917591 WLV917591 WVR917591 J983127 JF983127 TB983127 ACX983127 AMT983127 AWP983127 BGL983127 BQH983127 CAD983127 CJZ983127 CTV983127 DDR983127 DNN983127 DXJ983127 EHF983127 ERB983127 FAX983127 FKT983127 FUP983127 GEL983127 GOH983127 GYD983127 HHZ983127 HRV983127 IBR983127 ILN983127 IVJ983127 JFF983127 JPB983127 JYX983127 KIT983127 KSP983127 LCL983127 LMH983127 LWD983127 MFZ983127 MPV983127 MZR983127 NJN983127 NTJ983127 ODF983127 ONB983127 OWX983127 PGT983127 PQP983127 QAL983127 QKH983127 QUD983127 RDZ983127 RNV983127 RXR983127 SHN983127 SRJ983127 TBF983127 TLB983127 TUX983127 UET983127 UOP983127 UYL983127 VIH983127 VSD983127 WBZ983127 WLV983127 WVR983127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P87 JL87 TH87 ADD87 AMZ87 AWV87 BGR87 BQN87 CAJ87 CKF87 CUB87 DDX87 DNT87 DXP87 EHL87 ERH87 FBD87 FKZ87 FUV87 GER87 GON87 GYJ87 HIF87 HSB87 IBX87 ILT87 IVP87 JFL87 JPH87 JZD87 KIZ87 KSV87 LCR87 LMN87 LWJ87 MGF87 MQB87 MZX87 NJT87 NTP87 ODL87 ONH87 OXD87 PGZ87 PQV87 QAR87 QKN87 QUJ87 REF87 ROB87 RXX87 SHT87 SRP87 TBL87 TLH87 TVD87 UEZ87 UOV87 UYR87 VIN87 VSJ87 WCF87 WMB87 WVX87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P91 JL91 TH91 ADD91 AMZ91 AWV91 BGR91 BQN91 CAJ91 CKF91 CUB91 DDX91 DNT91 DXP91 EHL91 ERH91 FBD91 FKZ91 FUV91 GER91 GON91 GYJ91 HIF91 HSB91 IBX91 ILT91 IVP91 JFL91 JPH91 JZD91 KIZ91 KSV91 LCR91 LMN91 LWJ91 MGF91 MQB91 MZX91 NJT91 NTP91 ODL91 ONH91 OXD91 PGZ91 PQV91 QAR91 QKN91 QUJ91 REF91 ROB91 RXX91 SHT91 SRP91 TBL91 TLH91 TVD91 UEZ91 UOV91 UYR91 VIN91 VSJ91 WCF91 WMB91 WVX91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B87:D87 IX87:IZ87 ST87:SV87 ACP87:ACR87 AML87:AMN87 AWH87:AWJ87 BGD87:BGF87 BPZ87:BQB87 BZV87:BZX87 CJR87:CJT87 CTN87:CTP87 DDJ87:DDL87 DNF87:DNH87 DXB87:DXD87 EGX87:EGZ87 EQT87:EQV87 FAP87:FAR87 FKL87:FKN87 FUH87:FUJ87 GED87:GEF87 GNZ87:GOB87 GXV87:GXX87 HHR87:HHT87 HRN87:HRP87 IBJ87:IBL87 ILF87:ILH87 IVB87:IVD87 JEX87:JEZ87 JOT87:JOV87 JYP87:JYR87 KIL87:KIN87 KSH87:KSJ87 LCD87:LCF87 LLZ87:LMB87 LVV87:LVX87 MFR87:MFT87 MPN87:MPP87 MZJ87:MZL87 NJF87:NJH87 NTB87:NTD87 OCX87:OCZ87 OMT87:OMV87 OWP87:OWR87 PGL87:PGN87 PQH87:PQJ87 QAD87:QAF87 QJZ87:QKB87 QTV87:QTX87 RDR87:RDT87 RNN87:RNP87 RXJ87:RXL87 SHF87:SHH87 SRB87:SRD87 TAX87:TAZ87 TKT87:TKV87 TUP87:TUR87 UEL87:UEN87 UOH87:UOJ87 UYD87:UYF87 VHZ87:VIB87 VRV87:VRX87 WBR87:WBT87 WLN87:WLP87 WVJ87:WVL87 B65623:D65623 IX65623:IZ65623 ST65623:SV65623 ACP65623:ACR65623 AML65623:AMN65623 AWH65623:AWJ65623 BGD65623:BGF65623 BPZ65623:BQB65623 BZV65623:BZX65623 CJR65623:CJT65623 CTN65623:CTP65623 DDJ65623:DDL65623 DNF65623:DNH65623 DXB65623:DXD65623 EGX65623:EGZ65623 EQT65623:EQV65623 FAP65623:FAR65623 FKL65623:FKN65623 FUH65623:FUJ65623 GED65623:GEF65623 GNZ65623:GOB65623 GXV65623:GXX65623 HHR65623:HHT65623 HRN65623:HRP65623 IBJ65623:IBL65623 ILF65623:ILH65623 IVB65623:IVD65623 JEX65623:JEZ65623 JOT65623:JOV65623 JYP65623:JYR65623 KIL65623:KIN65623 KSH65623:KSJ65623 LCD65623:LCF65623 LLZ65623:LMB65623 LVV65623:LVX65623 MFR65623:MFT65623 MPN65623:MPP65623 MZJ65623:MZL65623 NJF65623:NJH65623 NTB65623:NTD65623 OCX65623:OCZ65623 OMT65623:OMV65623 OWP65623:OWR65623 PGL65623:PGN65623 PQH65623:PQJ65623 QAD65623:QAF65623 QJZ65623:QKB65623 QTV65623:QTX65623 RDR65623:RDT65623 RNN65623:RNP65623 RXJ65623:RXL65623 SHF65623:SHH65623 SRB65623:SRD65623 TAX65623:TAZ65623 TKT65623:TKV65623 TUP65623:TUR65623 UEL65623:UEN65623 UOH65623:UOJ65623 UYD65623:UYF65623 VHZ65623:VIB65623 VRV65623:VRX65623 WBR65623:WBT65623 WLN65623:WLP65623 WVJ65623:WVL65623 B131159:D131159 IX131159:IZ131159 ST131159:SV131159 ACP131159:ACR131159 AML131159:AMN131159 AWH131159:AWJ131159 BGD131159:BGF131159 BPZ131159:BQB131159 BZV131159:BZX131159 CJR131159:CJT131159 CTN131159:CTP131159 DDJ131159:DDL131159 DNF131159:DNH131159 DXB131159:DXD131159 EGX131159:EGZ131159 EQT131159:EQV131159 FAP131159:FAR131159 FKL131159:FKN131159 FUH131159:FUJ131159 GED131159:GEF131159 GNZ131159:GOB131159 GXV131159:GXX131159 HHR131159:HHT131159 HRN131159:HRP131159 IBJ131159:IBL131159 ILF131159:ILH131159 IVB131159:IVD131159 JEX131159:JEZ131159 JOT131159:JOV131159 JYP131159:JYR131159 KIL131159:KIN131159 KSH131159:KSJ131159 LCD131159:LCF131159 LLZ131159:LMB131159 LVV131159:LVX131159 MFR131159:MFT131159 MPN131159:MPP131159 MZJ131159:MZL131159 NJF131159:NJH131159 NTB131159:NTD131159 OCX131159:OCZ131159 OMT131159:OMV131159 OWP131159:OWR131159 PGL131159:PGN131159 PQH131159:PQJ131159 QAD131159:QAF131159 QJZ131159:QKB131159 QTV131159:QTX131159 RDR131159:RDT131159 RNN131159:RNP131159 RXJ131159:RXL131159 SHF131159:SHH131159 SRB131159:SRD131159 TAX131159:TAZ131159 TKT131159:TKV131159 TUP131159:TUR131159 UEL131159:UEN131159 UOH131159:UOJ131159 UYD131159:UYF131159 VHZ131159:VIB131159 VRV131159:VRX131159 WBR131159:WBT131159 WLN131159:WLP131159 WVJ131159:WVL131159 B196695:D196695 IX196695:IZ196695 ST196695:SV196695 ACP196695:ACR196695 AML196695:AMN196695 AWH196695:AWJ196695 BGD196695:BGF196695 BPZ196695:BQB196695 BZV196695:BZX196695 CJR196695:CJT196695 CTN196695:CTP196695 DDJ196695:DDL196695 DNF196695:DNH196695 DXB196695:DXD196695 EGX196695:EGZ196695 EQT196695:EQV196695 FAP196695:FAR196695 FKL196695:FKN196695 FUH196695:FUJ196695 GED196695:GEF196695 GNZ196695:GOB196695 GXV196695:GXX196695 HHR196695:HHT196695 HRN196695:HRP196695 IBJ196695:IBL196695 ILF196695:ILH196695 IVB196695:IVD196695 JEX196695:JEZ196695 JOT196695:JOV196695 JYP196695:JYR196695 KIL196695:KIN196695 KSH196695:KSJ196695 LCD196695:LCF196695 LLZ196695:LMB196695 LVV196695:LVX196695 MFR196695:MFT196695 MPN196695:MPP196695 MZJ196695:MZL196695 NJF196695:NJH196695 NTB196695:NTD196695 OCX196695:OCZ196695 OMT196695:OMV196695 OWP196695:OWR196695 PGL196695:PGN196695 PQH196695:PQJ196695 QAD196695:QAF196695 QJZ196695:QKB196695 QTV196695:QTX196695 RDR196695:RDT196695 RNN196695:RNP196695 RXJ196695:RXL196695 SHF196695:SHH196695 SRB196695:SRD196695 TAX196695:TAZ196695 TKT196695:TKV196695 TUP196695:TUR196695 UEL196695:UEN196695 UOH196695:UOJ196695 UYD196695:UYF196695 VHZ196695:VIB196695 VRV196695:VRX196695 WBR196695:WBT196695 WLN196695:WLP196695 WVJ196695:WVL196695 B262231:D262231 IX262231:IZ262231 ST262231:SV262231 ACP262231:ACR262231 AML262231:AMN262231 AWH262231:AWJ262231 BGD262231:BGF262231 BPZ262231:BQB262231 BZV262231:BZX262231 CJR262231:CJT262231 CTN262231:CTP262231 DDJ262231:DDL262231 DNF262231:DNH262231 DXB262231:DXD262231 EGX262231:EGZ262231 EQT262231:EQV262231 FAP262231:FAR262231 FKL262231:FKN262231 FUH262231:FUJ262231 GED262231:GEF262231 GNZ262231:GOB262231 GXV262231:GXX262231 HHR262231:HHT262231 HRN262231:HRP262231 IBJ262231:IBL262231 ILF262231:ILH262231 IVB262231:IVD262231 JEX262231:JEZ262231 JOT262231:JOV262231 JYP262231:JYR262231 KIL262231:KIN262231 KSH262231:KSJ262231 LCD262231:LCF262231 LLZ262231:LMB262231 LVV262231:LVX262231 MFR262231:MFT262231 MPN262231:MPP262231 MZJ262231:MZL262231 NJF262231:NJH262231 NTB262231:NTD262231 OCX262231:OCZ262231 OMT262231:OMV262231 OWP262231:OWR262231 PGL262231:PGN262231 PQH262231:PQJ262231 QAD262231:QAF262231 QJZ262231:QKB262231 QTV262231:QTX262231 RDR262231:RDT262231 RNN262231:RNP262231 RXJ262231:RXL262231 SHF262231:SHH262231 SRB262231:SRD262231 TAX262231:TAZ262231 TKT262231:TKV262231 TUP262231:TUR262231 UEL262231:UEN262231 UOH262231:UOJ262231 UYD262231:UYF262231 VHZ262231:VIB262231 VRV262231:VRX262231 WBR262231:WBT262231 WLN262231:WLP262231 WVJ262231:WVL262231 B327767:D327767 IX327767:IZ327767 ST327767:SV327767 ACP327767:ACR327767 AML327767:AMN327767 AWH327767:AWJ327767 BGD327767:BGF327767 BPZ327767:BQB327767 BZV327767:BZX327767 CJR327767:CJT327767 CTN327767:CTP327767 DDJ327767:DDL327767 DNF327767:DNH327767 DXB327767:DXD327767 EGX327767:EGZ327767 EQT327767:EQV327767 FAP327767:FAR327767 FKL327767:FKN327767 FUH327767:FUJ327767 GED327767:GEF327767 GNZ327767:GOB327767 GXV327767:GXX327767 HHR327767:HHT327767 HRN327767:HRP327767 IBJ327767:IBL327767 ILF327767:ILH327767 IVB327767:IVD327767 JEX327767:JEZ327767 JOT327767:JOV327767 JYP327767:JYR327767 KIL327767:KIN327767 KSH327767:KSJ327767 LCD327767:LCF327767 LLZ327767:LMB327767 LVV327767:LVX327767 MFR327767:MFT327767 MPN327767:MPP327767 MZJ327767:MZL327767 NJF327767:NJH327767 NTB327767:NTD327767 OCX327767:OCZ327767 OMT327767:OMV327767 OWP327767:OWR327767 PGL327767:PGN327767 PQH327767:PQJ327767 QAD327767:QAF327767 QJZ327767:QKB327767 QTV327767:QTX327767 RDR327767:RDT327767 RNN327767:RNP327767 RXJ327767:RXL327767 SHF327767:SHH327767 SRB327767:SRD327767 TAX327767:TAZ327767 TKT327767:TKV327767 TUP327767:TUR327767 UEL327767:UEN327767 UOH327767:UOJ327767 UYD327767:UYF327767 VHZ327767:VIB327767 VRV327767:VRX327767 WBR327767:WBT327767 WLN327767:WLP327767 WVJ327767:WVL327767 B393303:D393303 IX393303:IZ393303 ST393303:SV393303 ACP393303:ACR393303 AML393303:AMN393303 AWH393303:AWJ393303 BGD393303:BGF393303 BPZ393303:BQB393303 BZV393303:BZX393303 CJR393303:CJT393303 CTN393303:CTP393303 DDJ393303:DDL393303 DNF393303:DNH393303 DXB393303:DXD393303 EGX393303:EGZ393303 EQT393303:EQV393303 FAP393303:FAR393303 FKL393303:FKN393303 FUH393303:FUJ393303 GED393303:GEF393303 GNZ393303:GOB393303 GXV393303:GXX393303 HHR393303:HHT393303 HRN393303:HRP393303 IBJ393303:IBL393303 ILF393303:ILH393303 IVB393303:IVD393303 JEX393303:JEZ393303 JOT393303:JOV393303 JYP393303:JYR393303 KIL393303:KIN393303 KSH393303:KSJ393303 LCD393303:LCF393303 LLZ393303:LMB393303 LVV393303:LVX393303 MFR393303:MFT393303 MPN393303:MPP393303 MZJ393303:MZL393303 NJF393303:NJH393303 NTB393303:NTD393303 OCX393303:OCZ393303 OMT393303:OMV393303 OWP393303:OWR393303 PGL393303:PGN393303 PQH393303:PQJ393303 QAD393303:QAF393303 QJZ393303:QKB393303 QTV393303:QTX393303 RDR393303:RDT393303 RNN393303:RNP393303 RXJ393303:RXL393303 SHF393303:SHH393303 SRB393303:SRD393303 TAX393303:TAZ393303 TKT393303:TKV393303 TUP393303:TUR393303 UEL393303:UEN393303 UOH393303:UOJ393303 UYD393303:UYF393303 VHZ393303:VIB393303 VRV393303:VRX393303 WBR393303:WBT393303 WLN393303:WLP393303 WVJ393303:WVL393303 B458839:D458839 IX458839:IZ458839 ST458839:SV458839 ACP458839:ACR458839 AML458839:AMN458839 AWH458839:AWJ458839 BGD458839:BGF458839 BPZ458839:BQB458839 BZV458839:BZX458839 CJR458839:CJT458839 CTN458839:CTP458839 DDJ458839:DDL458839 DNF458839:DNH458839 DXB458839:DXD458839 EGX458839:EGZ458839 EQT458839:EQV458839 FAP458839:FAR458839 FKL458839:FKN458839 FUH458839:FUJ458839 GED458839:GEF458839 GNZ458839:GOB458839 GXV458839:GXX458839 HHR458839:HHT458839 HRN458839:HRP458839 IBJ458839:IBL458839 ILF458839:ILH458839 IVB458839:IVD458839 JEX458839:JEZ458839 JOT458839:JOV458839 JYP458839:JYR458839 KIL458839:KIN458839 KSH458839:KSJ458839 LCD458839:LCF458839 LLZ458839:LMB458839 LVV458839:LVX458839 MFR458839:MFT458839 MPN458839:MPP458839 MZJ458839:MZL458839 NJF458839:NJH458839 NTB458839:NTD458839 OCX458839:OCZ458839 OMT458839:OMV458839 OWP458839:OWR458839 PGL458839:PGN458839 PQH458839:PQJ458839 QAD458839:QAF458839 QJZ458839:QKB458839 QTV458839:QTX458839 RDR458839:RDT458839 RNN458839:RNP458839 RXJ458839:RXL458839 SHF458839:SHH458839 SRB458839:SRD458839 TAX458839:TAZ458839 TKT458839:TKV458839 TUP458839:TUR458839 UEL458839:UEN458839 UOH458839:UOJ458839 UYD458839:UYF458839 VHZ458839:VIB458839 VRV458839:VRX458839 WBR458839:WBT458839 WLN458839:WLP458839 WVJ458839:WVL458839 B524375:D524375 IX524375:IZ524375 ST524375:SV524375 ACP524375:ACR524375 AML524375:AMN524375 AWH524375:AWJ524375 BGD524375:BGF524375 BPZ524375:BQB524375 BZV524375:BZX524375 CJR524375:CJT524375 CTN524375:CTP524375 DDJ524375:DDL524375 DNF524375:DNH524375 DXB524375:DXD524375 EGX524375:EGZ524375 EQT524375:EQV524375 FAP524375:FAR524375 FKL524375:FKN524375 FUH524375:FUJ524375 GED524375:GEF524375 GNZ524375:GOB524375 GXV524375:GXX524375 HHR524375:HHT524375 HRN524375:HRP524375 IBJ524375:IBL524375 ILF524375:ILH524375 IVB524375:IVD524375 JEX524375:JEZ524375 JOT524375:JOV524375 JYP524375:JYR524375 KIL524375:KIN524375 KSH524375:KSJ524375 LCD524375:LCF524375 LLZ524375:LMB524375 LVV524375:LVX524375 MFR524375:MFT524375 MPN524375:MPP524375 MZJ524375:MZL524375 NJF524375:NJH524375 NTB524375:NTD524375 OCX524375:OCZ524375 OMT524375:OMV524375 OWP524375:OWR524375 PGL524375:PGN524375 PQH524375:PQJ524375 QAD524375:QAF524375 QJZ524375:QKB524375 QTV524375:QTX524375 RDR524375:RDT524375 RNN524375:RNP524375 RXJ524375:RXL524375 SHF524375:SHH524375 SRB524375:SRD524375 TAX524375:TAZ524375 TKT524375:TKV524375 TUP524375:TUR524375 UEL524375:UEN524375 UOH524375:UOJ524375 UYD524375:UYF524375 VHZ524375:VIB524375 VRV524375:VRX524375 WBR524375:WBT524375 WLN524375:WLP524375 WVJ524375:WVL524375 B589911:D589911 IX589911:IZ589911 ST589911:SV589911 ACP589911:ACR589911 AML589911:AMN589911 AWH589911:AWJ589911 BGD589911:BGF589911 BPZ589911:BQB589911 BZV589911:BZX589911 CJR589911:CJT589911 CTN589911:CTP589911 DDJ589911:DDL589911 DNF589911:DNH589911 DXB589911:DXD589911 EGX589911:EGZ589911 EQT589911:EQV589911 FAP589911:FAR589911 FKL589911:FKN589911 FUH589911:FUJ589911 GED589911:GEF589911 GNZ589911:GOB589911 GXV589911:GXX589911 HHR589911:HHT589911 HRN589911:HRP589911 IBJ589911:IBL589911 ILF589911:ILH589911 IVB589911:IVD589911 JEX589911:JEZ589911 JOT589911:JOV589911 JYP589911:JYR589911 KIL589911:KIN589911 KSH589911:KSJ589911 LCD589911:LCF589911 LLZ589911:LMB589911 LVV589911:LVX589911 MFR589911:MFT589911 MPN589911:MPP589911 MZJ589911:MZL589911 NJF589911:NJH589911 NTB589911:NTD589911 OCX589911:OCZ589911 OMT589911:OMV589911 OWP589911:OWR589911 PGL589911:PGN589911 PQH589911:PQJ589911 QAD589911:QAF589911 QJZ589911:QKB589911 QTV589911:QTX589911 RDR589911:RDT589911 RNN589911:RNP589911 RXJ589911:RXL589911 SHF589911:SHH589911 SRB589911:SRD589911 TAX589911:TAZ589911 TKT589911:TKV589911 TUP589911:TUR589911 UEL589911:UEN589911 UOH589911:UOJ589911 UYD589911:UYF589911 VHZ589911:VIB589911 VRV589911:VRX589911 WBR589911:WBT589911 WLN589911:WLP589911 WVJ589911:WVL589911 B655447:D655447 IX655447:IZ655447 ST655447:SV655447 ACP655447:ACR655447 AML655447:AMN655447 AWH655447:AWJ655447 BGD655447:BGF655447 BPZ655447:BQB655447 BZV655447:BZX655447 CJR655447:CJT655447 CTN655447:CTP655447 DDJ655447:DDL655447 DNF655447:DNH655447 DXB655447:DXD655447 EGX655447:EGZ655447 EQT655447:EQV655447 FAP655447:FAR655447 FKL655447:FKN655447 FUH655447:FUJ655447 GED655447:GEF655447 GNZ655447:GOB655447 GXV655447:GXX655447 HHR655447:HHT655447 HRN655447:HRP655447 IBJ655447:IBL655447 ILF655447:ILH655447 IVB655447:IVD655447 JEX655447:JEZ655447 JOT655447:JOV655447 JYP655447:JYR655447 KIL655447:KIN655447 KSH655447:KSJ655447 LCD655447:LCF655447 LLZ655447:LMB655447 LVV655447:LVX655447 MFR655447:MFT655447 MPN655447:MPP655447 MZJ655447:MZL655447 NJF655447:NJH655447 NTB655447:NTD655447 OCX655447:OCZ655447 OMT655447:OMV655447 OWP655447:OWR655447 PGL655447:PGN655447 PQH655447:PQJ655447 QAD655447:QAF655447 QJZ655447:QKB655447 QTV655447:QTX655447 RDR655447:RDT655447 RNN655447:RNP655447 RXJ655447:RXL655447 SHF655447:SHH655447 SRB655447:SRD655447 TAX655447:TAZ655447 TKT655447:TKV655447 TUP655447:TUR655447 UEL655447:UEN655447 UOH655447:UOJ655447 UYD655447:UYF655447 VHZ655447:VIB655447 VRV655447:VRX655447 WBR655447:WBT655447 WLN655447:WLP655447 WVJ655447:WVL655447 B720983:D720983 IX720983:IZ720983 ST720983:SV720983 ACP720983:ACR720983 AML720983:AMN720983 AWH720983:AWJ720983 BGD720983:BGF720983 BPZ720983:BQB720983 BZV720983:BZX720983 CJR720983:CJT720983 CTN720983:CTP720983 DDJ720983:DDL720983 DNF720983:DNH720983 DXB720983:DXD720983 EGX720983:EGZ720983 EQT720983:EQV720983 FAP720983:FAR720983 FKL720983:FKN720983 FUH720983:FUJ720983 GED720983:GEF720983 GNZ720983:GOB720983 GXV720983:GXX720983 HHR720983:HHT720983 HRN720983:HRP720983 IBJ720983:IBL720983 ILF720983:ILH720983 IVB720983:IVD720983 JEX720983:JEZ720983 JOT720983:JOV720983 JYP720983:JYR720983 KIL720983:KIN720983 KSH720983:KSJ720983 LCD720983:LCF720983 LLZ720983:LMB720983 LVV720983:LVX720983 MFR720983:MFT720983 MPN720983:MPP720983 MZJ720983:MZL720983 NJF720983:NJH720983 NTB720983:NTD720983 OCX720983:OCZ720983 OMT720983:OMV720983 OWP720983:OWR720983 PGL720983:PGN720983 PQH720983:PQJ720983 QAD720983:QAF720983 QJZ720983:QKB720983 QTV720983:QTX720983 RDR720983:RDT720983 RNN720983:RNP720983 RXJ720983:RXL720983 SHF720983:SHH720983 SRB720983:SRD720983 TAX720983:TAZ720983 TKT720983:TKV720983 TUP720983:TUR720983 UEL720983:UEN720983 UOH720983:UOJ720983 UYD720983:UYF720983 VHZ720983:VIB720983 VRV720983:VRX720983 WBR720983:WBT720983 WLN720983:WLP720983 WVJ720983:WVL720983 B786519:D786519 IX786519:IZ786519 ST786519:SV786519 ACP786519:ACR786519 AML786519:AMN786519 AWH786519:AWJ786519 BGD786519:BGF786519 BPZ786519:BQB786519 BZV786519:BZX786519 CJR786519:CJT786519 CTN786519:CTP786519 DDJ786519:DDL786519 DNF786519:DNH786519 DXB786519:DXD786519 EGX786519:EGZ786519 EQT786519:EQV786519 FAP786519:FAR786519 FKL786519:FKN786519 FUH786519:FUJ786519 GED786519:GEF786519 GNZ786519:GOB786519 GXV786519:GXX786519 HHR786519:HHT786519 HRN786519:HRP786519 IBJ786519:IBL786519 ILF786519:ILH786519 IVB786519:IVD786519 JEX786519:JEZ786519 JOT786519:JOV786519 JYP786519:JYR786519 KIL786519:KIN786519 KSH786519:KSJ786519 LCD786519:LCF786519 LLZ786519:LMB786519 LVV786519:LVX786519 MFR786519:MFT786519 MPN786519:MPP786519 MZJ786519:MZL786519 NJF786519:NJH786519 NTB786519:NTD786519 OCX786519:OCZ786519 OMT786519:OMV786519 OWP786519:OWR786519 PGL786519:PGN786519 PQH786519:PQJ786519 QAD786519:QAF786519 QJZ786519:QKB786519 QTV786519:QTX786519 RDR786519:RDT786519 RNN786519:RNP786519 RXJ786519:RXL786519 SHF786519:SHH786519 SRB786519:SRD786519 TAX786519:TAZ786519 TKT786519:TKV786519 TUP786519:TUR786519 UEL786519:UEN786519 UOH786519:UOJ786519 UYD786519:UYF786519 VHZ786519:VIB786519 VRV786519:VRX786519 WBR786519:WBT786519 WLN786519:WLP786519 WVJ786519:WVL786519 B852055:D852055 IX852055:IZ852055 ST852055:SV852055 ACP852055:ACR852055 AML852055:AMN852055 AWH852055:AWJ852055 BGD852055:BGF852055 BPZ852055:BQB852055 BZV852055:BZX852055 CJR852055:CJT852055 CTN852055:CTP852055 DDJ852055:DDL852055 DNF852055:DNH852055 DXB852055:DXD852055 EGX852055:EGZ852055 EQT852055:EQV852055 FAP852055:FAR852055 FKL852055:FKN852055 FUH852055:FUJ852055 GED852055:GEF852055 GNZ852055:GOB852055 GXV852055:GXX852055 HHR852055:HHT852055 HRN852055:HRP852055 IBJ852055:IBL852055 ILF852055:ILH852055 IVB852055:IVD852055 JEX852055:JEZ852055 JOT852055:JOV852055 JYP852055:JYR852055 KIL852055:KIN852055 KSH852055:KSJ852055 LCD852055:LCF852055 LLZ852055:LMB852055 LVV852055:LVX852055 MFR852055:MFT852055 MPN852055:MPP852055 MZJ852055:MZL852055 NJF852055:NJH852055 NTB852055:NTD852055 OCX852055:OCZ852055 OMT852055:OMV852055 OWP852055:OWR852055 PGL852055:PGN852055 PQH852055:PQJ852055 QAD852055:QAF852055 QJZ852055:QKB852055 QTV852055:QTX852055 RDR852055:RDT852055 RNN852055:RNP852055 RXJ852055:RXL852055 SHF852055:SHH852055 SRB852055:SRD852055 TAX852055:TAZ852055 TKT852055:TKV852055 TUP852055:TUR852055 UEL852055:UEN852055 UOH852055:UOJ852055 UYD852055:UYF852055 VHZ852055:VIB852055 VRV852055:VRX852055 WBR852055:WBT852055 WLN852055:WLP852055 WVJ852055:WVL852055 B917591:D917591 IX917591:IZ917591 ST917591:SV917591 ACP917591:ACR917591 AML917591:AMN917591 AWH917591:AWJ917591 BGD917591:BGF917591 BPZ917591:BQB917591 BZV917591:BZX917591 CJR917591:CJT917591 CTN917591:CTP917591 DDJ917591:DDL917591 DNF917591:DNH917591 DXB917591:DXD917591 EGX917591:EGZ917591 EQT917591:EQV917591 FAP917591:FAR917591 FKL917591:FKN917591 FUH917591:FUJ917591 GED917591:GEF917591 GNZ917591:GOB917591 GXV917591:GXX917591 HHR917591:HHT917591 HRN917591:HRP917591 IBJ917591:IBL917591 ILF917591:ILH917591 IVB917591:IVD917591 JEX917591:JEZ917591 JOT917591:JOV917591 JYP917591:JYR917591 KIL917591:KIN917591 KSH917591:KSJ917591 LCD917591:LCF917591 LLZ917591:LMB917591 LVV917591:LVX917591 MFR917591:MFT917591 MPN917591:MPP917591 MZJ917591:MZL917591 NJF917591:NJH917591 NTB917591:NTD917591 OCX917591:OCZ917591 OMT917591:OMV917591 OWP917591:OWR917591 PGL917591:PGN917591 PQH917591:PQJ917591 QAD917591:QAF917591 QJZ917591:QKB917591 QTV917591:QTX917591 RDR917591:RDT917591 RNN917591:RNP917591 RXJ917591:RXL917591 SHF917591:SHH917591 SRB917591:SRD917591 TAX917591:TAZ917591 TKT917591:TKV917591 TUP917591:TUR917591 UEL917591:UEN917591 UOH917591:UOJ917591 UYD917591:UYF917591 VHZ917591:VIB917591 VRV917591:VRX917591 WBR917591:WBT917591 WLN917591:WLP917591 WVJ917591:WVL917591 B983127:D983127 IX983127:IZ983127 ST983127:SV983127 ACP983127:ACR983127 AML983127:AMN983127 AWH983127:AWJ983127 BGD983127:BGF983127 BPZ983127:BQB983127 BZV983127:BZX983127 CJR983127:CJT983127 CTN983127:CTP983127 DDJ983127:DDL983127 DNF983127:DNH983127 DXB983127:DXD983127 EGX983127:EGZ983127 EQT983127:EQV983127 FAP983127:FAR983127 FKL983127:FKN983127 FUH983127:FUJ983127 GED983127:GEF983127 GNZ983127:GOB983127 GXV983127:GXX983127 HHR983127:HHT983127 HRN983127:HRP983127 IBJ983127:IBL983127 ILF983127:ILH983127 IVB983127:IVD983127 JEX983127:JEZ983127 JOT983127:JOV983127 JYP983127:JYR983127 KIL983127:KIN983127 KSH983127:KSJ983127 LCD983127:LCF983127 LLZ983127:LMB983127 LVV983127:LVX983127 MFR983127:MFT983127 MPN983127:MPP983127 MZJ983127:MZL983127 NJF983127:NJH983127 NTB983127:NTD983127 OCX983127:OCZ983127 OMT983127:OMV983127 OWP983127:OWR983127 PGL983127:PGN983127 PQH983127:PQJ983127 QAD983127:QAF983127 QJZ983127:QKB983127 QTV983127:QTX983127 RDR983127:RDT983127 RNN983127:RNP983127 RXJ983127:RXL983127 SHF983127:SHH983127 SRB983127:SRD983127 TAX983127:TAZ983127 TKT983127:TKV983127 TUP983127:TUR983127 UEL983127:UEN983127 UOH983127:UOJ983127 UYD983127:UYF983127 VHZ983127:VIB983127 VRV983127:VRX983127 WBR983127:WBT983127 WLN983127:WLP983127 WVJ983127:WVL983127 B91:D91 IX91:IZ91 ST91:SV91 ACP91:ACR91 AML91:AMN91 AWH91:AWJ91 BGD91:BGF91 BPZ91:BQB91 BZV91:BZX91 CJR91:CJT91 CTN91:CTP91 DDJ91:DDL91 DNF91:DNH91 DXB91:DXD91 EGX91:EGZ91 EQT91:EQV91 FAP91:FAR91 FKL91:FKN91 FUH91:FUJ91 GED91:GEF91 GNZ91:GOB91 GXV91:GXX91 HHR91:HHT91 HRN91:HRP91 IBJ91:IBL91 ILF91:ILH91 IVB91:IVD91 JEX91:JEZ91 JOT91:JOV91 JYP91:JYR91 KIL91:KIN91 KSH91:KSJ91 LCD91:LCF91 LLZ91:LMB91 LVV91:LVX91 MFR91:MFT91 MPN91:MPP91 MZJ91:MZL91 NJF91:NJH91 NTB91:NTD91 OCX91:OCZ91 OMT91:OMV91 OWP91:OWR91 PGL91:PGN91 PQH91:PQJ91 QAD91:QAF91 QJZ91:QKB91 QTV91:QTX91 RDR91:RDT91 RNN91:RNP91 RXJ91:RXL91 SHF91:SHH91 SRB91:SRD91 TAX91:TAZ91 TKT91:TKV91 TUP91:TUR91 UEL91:UEN91 UOH91:UOJ91 UYD91:UYF91 VHZ91:VIB91 VRV91:VRX91 WBR91:WBT91 WLN91:WLP91 WVJ91:WVL91 B65627:D65627 IX65627:IZ65627 ST65627:SV65627 ACP65627:ACR65627 AML65627:AMN65627 AWH65627:AWJ65627 BGD65627:BGF65627 BPZ65627:BQB65627 BZV65627:BZX65627 CJR65627:CJT65627 CTN65627:CTP65627 DDJ65627:DDL65627 DNF65627:DNH65627 DXB65627:DXD65627 EGX65627:EGZ65627 EQT65627:EQV65627 FAP65627:FAR65627 FKL65627:FKN65627 FUH65627:FUJ65627 GED65627:GEF65627 GNZ65627:GOB65627 GXV65627:GXX65627 HHR65627:HHT65627 HRN65627:HRP65627 IBJ65627:IBL65627 ILF65627:ILH65627 IVB65627:IVD65627 JEX65627:JEZ65627 JOT65627:JOV65627 JYP65627:JYR65627 KIL65627:KIN65627 KSH65627:KSJ65627 LCD65627:LCF65627 LLZ65627:LMB65627 LVV65627:LVX65627 MFR65627:MFT65627 MPN65627:MPP65627 MZJ65627:MZL65627 NJF65627:NJH65627 NTB65627:NTD65627 OCX65627:OCZ65627 OMT65627:OMV65627 OWP65627:OWR65627 PGL65627:PGN65627 PQH65627:PQJ65627 QAD65627:QAF65627 QJZ65627:QKB65627 QTV65627:QTX65627 RDR65627:RDT65627 RNN65627:RNP65627 RXJ65627:RXL65627 SHF65627:SHH65627 SRB65627:SRD65627 TAX65627:TAZ65627 TKT65627:TKV65627 TUP65627:TUR65627 UEL65627:UEN65627 UOH65627:UOJ65627 UYD65627:UYF65627 VHZ65627:VIB65627 VRV65627:VRX65627 WBR65627:WBT65627 WLN65627:WLP65627 WVJ65627:WVL65627 B131163:D131163 IX131163:IZ131163 ST131163:SV131163 ACP131163:ACR131163 AML131163:AMN131163 AWH131163:AWJ131163 BGD131163:BGF131163 BPZ131163:BQB131163 BZV131163:BZX131163 CJR131163:CJT131163 CTN131163:CTP131163 DDJ131163:DDL131163 DNF131163:DNH131163 DXB131163:DXD131163 EGX131163:EGZ131163 EQT131163:EQV131163 FAP131163:FAR131163 FKL131163:FKN131163 FUH131163:FUJ131163 GED131163:GEF131163 GNZ131163:GOB131163 GXV131163:GXX131163 HHR131163:HHT131163 HRN131163:HRP131163 IBJ131163:IBL131163 ILF131163:ILH131163 IVB131163:IVD131163 JEX131163:JEZ131163 JOT131163:JOV131163 JYP131163:JYR131163 KIL131163:KIN131163 KSH131163:KSJ131163 LCD131163:LCF131163 LLZ131163:LMB131163 LVV131163:LVX131163 MFR131163:MFT131163 MPN131163:MPP131163 MZJ131163:MZL131163 NJF131163:NJH131163 NTB131163:NTD131163 OCX131163:OCZ131163 OMT131163:OMV131163 OWP131163:OWR131163 PGL131163:PGN131163 PQH131163:PQJ131163 QAD131163:QAF131163 QJZ131163:QKB131163 QTV131163:QTX131163 RDR131163:RDT131163 RNN131163:RNP131163 RXJ131163:RXL131163 SHF131163:SHH131163 SRB131163:SRD131163 TAX131163:TAZ131163 TKT131163:TKV131163 TUP131163:TUR131163 UEL131163:UEN131163 UOH131163:UOJ131163 UYD131163:UYF131163 VHZ131163:VIB131163 VRV131163:VRX131163 WBR131163:WBT131163 WLN131163:WLP131163 WVJ131163:WVL131163 B196699:D196699 IX196699:IZ196699 ST196699:SV196699 ACP196699:ACR196699 AML196699:AMN196699 AWH196699:AWJ196699 BGD196699:BGF196699 BPZ196699:BQB196699 BZV196699:BZX196699 CJR196699:CJT196699 CTN196699:CTP196699 DDJ196699:DDL196699 DNF196699:DNH196699 DXB196699:DXD196699 EGX196699:EGZ196699 EQT196699:EQV196699 FAP196699:FAR196699 FKL196699:FKN196699 FUH196699:FUJ196699 GED196699:GEF196699 GNZ196699:GOB196699 GXV196699:GXX196699 HHR196699:HHT196699 HRN196699:HRP196699 IBJ196699:IBL196699 ILF196699:ILH196699 IVB196699:IVD196699 JEX196699:JEZ196699 JOT196699:JOV196699 JYP196699:JYR196699 KIL196699:KIN196699 KSH196699:KSJ196699 LCD196699:LCF196699 LLZ196699:LMB196699 LVV196699:LVX196699 MFR196699:MFT196699 MPN196699:MPP196699 MZJ196699:MZL196699 NJF196699:NJH196699 NTB196699:NTD196699 OCX196699:OCZ196699 OMT196699:OMV196699 OWP196699:OWR196699 PGL196699:PGN196699 PQH196699:PQJ196699 QAD196699:QAF196699 QJZ196699:QKB196699 QTV196699:QTX196699 RDR196699:RDT196699 RNN196699:RNP196699 RXJ196699:RXL196699 SHF196699:SHH196699 SRB196699:SRD196699 TAX196699:TAZ196699 TKT196699:TKV196699 TUP196699:TUR196699 UEL196699:UEN196699 UOH196699:UOJ196699 UYD196699:UYF196699 VHZ196699:VIB196699 VRV196699:VRX196699 WBR196699:WBT196699 WLN196699:WLP196699 WVJ196699:WVL196699 B262235:D262235 IX262235:IZ262235 ST262235:SV262235 ACP262235:ACR262235 AML262235:AMN262235 AWH262235:AWJ262235 BGD262235:BGF262235 BPZ262235:BQB262235 BZV262235:BZX262235 CJR262235:CJT262235 CTN262235:CTP262235 DDJ262235:DDL262235 DNF262235:DNH262235 DXB262235:DXD262235 EGX262235:EGZ262235 EQT262235:EQV262235 FAP262235:FAR262235 FKL262235:FKN262235 FUH262235:FUJ262235 GED262235:GEF262235 GNZ262235:GOB262235 GXV262235:GXX262235 HHR262235:HHT262235 HRN262235:HRP262235 IBJ262235:IBL262235 ILF262235:ILH262235 IVB262235:IVD262235 JEX262235:JEZ262235 JOT262235:JOV262235 JYP262235:JYR262235 KIL262235:KIN262235 KSH262235:KSJ262235 LCD262235:LCF262235 LLZ262235:LMB262235 LVV262235:LVX262235 MFR262235:MFT262235 MPN262235:MPP262235 MZJ262235:MZL262235 NJF262235:NJH262235 NTB262235:NTD262235 OCX262235:OCZ262235 OMT262235:OMV262235 OWP262235:OWR262235 PGL262235:PGN262235 PQH262235:PQJ262235 QAD262235:QAF262235 QJZ262235:QKB262235 QTV262235:QTX262235 RDR262235:RDT262235 RNN262235:RNP262235 RXJ262235:RXL262235 SHF262235:SHH262235 SRB262235:SRD262235 TAX262235:TAZ262235 TKT262235:TKV262235 TUP262235:TUR262235 UEL262235:UEN262235 UOH262235:UOJ262235 UYD262235:UYF262235 VHZ262235:VIB262235 VRV262235:VRX262235 WBR262235:WBT262235 WLN262235:WLP262235 WVJ262235:WVL262235 B327771:D327771 IX327771:IZ327771 ST327771:SV327771 ACP327771:ACR327771 AML327771:AMN327771 AWH327771:AWJ327771 BGD327771:BGF327771 BPZ327771:BQB327771 BZV327771:BZX327771 CJR327771:CJT327771 CTN327771:CTP327771 DDJ327771:DDL327771 DNF327771:DNH327771 DXB327771:DXD327771 EGX327771:EGZ327771 EQT327771:EQV327771 FAP327771:FAR327771 FKL327771:FKN327771 FUH327771:FUJ327771 GED327771:GEF327771 GNZ327771:GOB327771 GXV327771:GXX327771 HHR327771:HHT327771 HRN327771:HRP327771 IBJ327771:IBL327771 ILF327771:ILH327771 IVB327771:IVD327771 JEX327771:JEZ327771 JOT327771:JOV327771 JYP327771:JYR327771 KIL327771:KIN327771 KSH327771:KSJ327771 LCD327771:LCF327771 LLZ327771:LMB327771 LVV327771:LVX327771 MFR327771:MFT327771 MPN327771:MPP327771 MZJ327771:MZL327771 NJF327771:NJH327771 NTB327771:NTD327771 OCX327771:OCZ327771 OMT327771:OMV327771 OWP327771:OWR327771 PGL327771:PGN327771 PQH327771:PQJ327771 QAD327771:QAF327771 QJZ327771:QKB327771 QTV327771:QTX327771 RDR327771:RDT327771 RNN327771:RNP327771 RXJ327771:RXL327771 SHF327771:SHH327771 SRB327771:SRD327771 TAX327771:TAZ327771 TKT327771:TKV327771 TUP327771:TUR327771 UEL327771:UEN327771 UOH327771:UOJ327771 UYD327771:UYF327771 VHZ327771:VIB327771 VRV327771:VRX327771 WBR327771:WBT327771 WLN327771:WLP327771 WVJ327771:WVL327771 B393307:D393307 IX393307:IZ393307 ST393307:SV393307 ACP393307:ACR393307 AML393307:AMN393307 AWH393307:AWJ393307 BGD393307:BGF393307 BPZ393307:BQB393307 BZV393307:BZX393307 CJR393307:CJT393307 CTN393307:CTP393307 DDJ393307:DDL393307 DNF393307:DNH393307 DXB393307:DXD393307 EGX393307:EGZ393307 EQT393307:EQV393307 FAP393307:FAR393307 FKL393307:FKN393307 FUH393307:FUJ393307 GED393307:GEF393307 GNZ393307:GOB393307 GXV393307:GXX393307 HHR393307:HHT393307 HRN393307:HRP393307 IBJ393307:IBL393307 ILF393307:ILH393307 IVB393307:IVD393307 JEX393307:JEZ393307 JOT393307:JOV393307 JYP393307:JYR393307 KIL393307:KIN393307 KSH393307:KSJ393307 LCD393307:LCF393307 LLZ393307:LMB393307 LVV393307:LVX393307 MFR393307:MFT393307 MPN393307:MPP393307 MZJ393307:MZL393307 NJF393307:NJH393307 NTB393307:NTD393307 OCX393307:OCZ393307 OMT393307:OMV393307 OWP393307:OWR393307 PGL393307:PGN393307 PQH393307:PQJ393307 QAD393307:QAF393307 QJZ393307:QKB393307 QTV393307:QTX393307 RDR393307:RDT393307 RNN393307:RNP393307 RXJ393307:RXL393307 SHF393307:SHH393307 SRB393307:SRD393307 TAX393307:TAZ393307 TKT393307:TKV393307 TUP393307:TUR393307 UEL393307:UEN393307 UOH393307:UOJ393307 UYD393307:UYF393307 VHZ393307:VIB393307 VRV393307:VRX393307 WBR393307:WBT393307 WLN393307:WLP393307 WVJ393307:WVL393307 B458843:D458843 IX458843:IZ458843 ST458843:SV458843 ACP458843:ACR458843 AML458843:AMN458843 AWH458843:AWJ458843 BGD458843:BGF458843 BPZ458843:BQB458843 BZV458843:BZX458843 CJR458843:CJT458843 CTN458843:CTP458843 DDJ458843:DDL458843 DNF458843:DNH458843 DXB458843:DXD458843 EGX458843:EGZ458843 EQT458843:EQV458843 FAP458843:FAR458843 FKL458843:FKN458843 FUH458843:FUJ458843 GED458843:GEF458843 GNZ458843:GOB458843 GXV458843:GXX458843 HHR458843:HHT458843 HRN458843:HRP458843 IBJ458843:IBL458843 ILF458843:ILH458843 IVB458843:IVD458843 JEX458843:JEZ458843 JOT458843:JOV458843 JYP458843:JYR458843 KIL458843:KIN458843 KSH458843:KSJ458843 LCD458843:LCF458843 LLZ458843:LMB458843 LVV458843:LVX458843 MFR458843:MFT458843 MPN458843:MPP458843 MZJ458843:MZL458843 NJF458843:NJH458843 NTB458843:NTD458843 OCX458843:OCZ458843 OMT458843:OMV458843 OWP458843:OWR458843 PGL458843:PGN458843 PQH458843:PQJ458843 QAD458843:QAF458843 QJZ458843:QKB458843 QTV458843:QTX458843 RDR458843:RDT458843 RNN458843:RNP458843 RXJ458843:RXL458843 SHF458843:SHH458843 SRB458843:SRD458843 TAX458843:TAZ458843 TKT458843:TKV458843 TUP458843:TUR458843 UEL458843:UEN458843 UOH458843:UOJ458843 UYD458843:UYF458843 VHZ458843:VIB458843 VRV458843:VRX458843 WBR458843:WBT458843 WLN458843:WLP458843 WVJ458843:WVL458843 B524379:D524379 IX524379:IZ524379 ST524379:SV524379 ACP524379:ACR524379 AML524379:AMN524379 AWH524379:AWJ524379 BGD524379:BGF524379 BPZ524379:BQB524379 BZV524379:BZX524379 CJR524379:CJT524379 CTN524379:CTP524379 DDJ524379:DDL524379 DNF524379:DNH524379 DXB524379:DXD524379 EGX524379:EGZ524379 EQT524379:EQV524379 FAP524379:FAR524379 FKL524379:FKN524379 FUH524379:FUJ524379 GED524379:GEF524379 GNZ524379:GOB524379 GXV524379:GXX524379 HHR524379:HHT524379 HRN524379:HRP524379 IBJ524379:IBL524379 ILF524379:ILH524379 IVB524379:IVD524379 JEX524379:JEZ524379 JOT524379:JOV524379 JYP524379:JYR524379 KIL524379:KIN524379 KSH524379:KSJ524379 LCD524379:LCF524379 LLZ524379:LMB524379 LVV524379:LVX524379 MFR524379:MFT524379 MPN524379:MPP524379 MZJ524379:MZL524379 NJF524379:NJH524379 NTB524379:NTD524379 OCX524379:OCZ524379 OMT524379:OMV524379 OWP524379:OWR524379 PGL524379:PGN524379 PQH524379:PQJ524379 QAD524379:QAF524379 QJZ524379:QKB524379 QTV524379:QTX524379 RDR524379:RDT524379 RNN524379:RNP524379 RXJ524379:RXL524379 SHF524379:SHH524379 SRB524379:SRD524379 TAX524379:TAZ524379 TKT524379:TKV524379 TUP524379:TUR524379 UEL524379:UEN524379 UOH524379:UOJ524379 UYD524379:UYF524379 VHZ524379:VIB524379 VRV524379:VRX524379 WBR524379:WBT524379 WLN524379:WLP524379 WVJ524379:WVL524379 B589915:D589915 IX589915:IZ589915 ST589915:SV589915 ACP589915:ACR589915 AML589915:AMN589915 AWH589915:AWJ589915 BGD589915:BGF589915 BPZ589915:BQB589915 BZV589915:BZX589915 CJR589915:CJT589915 CTN589915:CTP589915 DDJ589915:DDL589915 DNF589915:DNH589915 DXB589915:DXD589915 EGX589915:EGZ589915 EQT589915:EQV589915 FAP589915:FAR589915 FKL589915:FKN589915 FUH589915:FUJ589915 GED589915:GEF589915 GNZ589915:GOB589915 GXV589915:GXX589915 HHR589915:HHT589915 HRN589915:HRP589915 IBJ589915:IBL589915 ILF589915:ILH589915 IVB589915:IVD589915 JEX589915:JEZ589915 JOT589915:JOV589915 JYP589915:JYR589915 KIL589915:KIN589915 KSH589915:KSJ589915 LCD589915:LCF589915 LLZ589915:LMB589915 LVV589915:LVX589915 MFR589915:MFT589915 MPN589915:MPP589915 MZJ589915:MZL589915 NJF589915:NJH589915 NTB589915:NTD589915 OCX589915:OCZ589915 OMT589915:OMV589915 OWP589915:OWR589915 PGL589915:PGN589915 PQH589915:PQJ589915 QAD589915:QAF589915 QJZ589915:QKB589915 QTV589915:QTX589915 RDR589915:RDT589915 RNN589915:RNP589915 RXJ589915:RXL589915 SHF589915:SHH589915 SRB589915:SRD589915 TAX589915:TAZ589915 TKT589915:TKV589915 TUP589915:TUR589915 UEL589915:UEN589915 UOH589915:UOJ589915 UYD589915:UYF589915 VHZ589915:VIB589915 VRV589915:VRX589915 WBR589915:WBT589915 WLN589915:WLP589915 WVJ589915:WVL589915 B655451:D655451 IX655451:IZ655451 ST655451:SV655451 ACP655451:ACR655451 AML655451:AMN655451 AWH655451:AWJ655451 BGD655451:BGF655451 BPZ655451:BQB655451 BZV655451:BZX655451 CJR655451:CJT655451 CTN655451:CTP655451 DDJ655451:DDL655451 DNF655451:DNH655451 DXB655451:DXD655451 EGX655451:EGZ655451 EQT655451:EQV655451 FAP655451:FAR655451 FKL655451:FKN655451 FUH655451:FUJ655451 GED655451:GEF655451 GNZ655451:GOB655451 GXV655451:GXX655451 HHR655451:HHT655451 HRN655451:HRP655451 IBJ655451:IBL655451 ILF655451:ILH655451 IVB655451:IVD655451 JEX655451:JEZ655451 JOT655451:JOV655451 JYP655451:JYR655451 KIL655451:KIN655451 KSH655451:KSJ655451 LCD655451:LCF655451 LLZ655451:LMB655451 LVV655451:LVX655451 MFR655451:MFT655451 MPN655451:MPP655451 MZJ655451:MZL655451 NJF655451:NJH655451 NTB655451:NTD655451 OCX655451:OCZ655451 OMT655451:OMV655451 OWP655451:OWR655451 PGL655451:PGN655451 PQH655451:PQJ655451 QAD655451:QAF655451 QJZ655451:QKB655451 QTV655451:QTX655451 RDR655451:RDT655451 RNN655451:RNP655451 RXJ655451:RXL655451 SHF655451:SHH655451 SRB655451:SRD655451 TAX655451:TAZ655451 TKT655451:TKV655451 TUP655451:TUR655451 UEL655451:UEN655451 UOH655451:UOJ655451 UYD655451:UYF655451 VHZ655451:VIB655451 VRV655451:VRX655451 WBR655451:WBT655451 WLN655451:WLP655451 WVJ655451:WVL655451 B720987:D720987 IX720987:IZ720987 ST720987:SV720987 ACP720987:ACR720987 AML720987:AMN720987 AWH720987:AWJ720987 BGD720987:BGF720987 BPZ720987:BQB720987 BZV720987:BZX720987 CJR720987:CJT720987 CTN720987:CTP720987 DDJ720987:DDL720987 DNF720987:DNH720987 DXB720987:DXD720987 EGX720987:EGZ720987 EQT720987:EQV720987 FAP720987:FAR720987 FKL720987:FKN720987 FUH720987:FUJ720987 GED720987:GEF720987 GNZ720987:GOB720987 GXV720987:GXX720987 HHR720987:HHT720987 HRN720987:HRP720987 IBJ720987:IBL720987 ILF720987:ILH720987 IVB720987:IVD720987 JEX720987:JEZ720987 JOT720987:JOV720987 JYP720987:JYR720987 KIL720987:KIN720987 KSH720987:KSJ720987 LCD720987:LCF720987 LLZ720987:LMB720987 LVV720987:LVX720987 MFR720987:MFT720987 MPN720987:MPP720987 MZJ720987:MZL720987 NJF720987:NJH720987 NTB720987:NTD720987 OCX720987:OCZ720987 OMT720987:OMV720987 OWP720987:OWR720987 PGL720987:PGN720987 PQH720987:PQJ720987 QAD720987:QAF720987 QJZ720987:QKB720987 QTV720987:QTX720987 RDR720987:RDT720987 RNN720987:RNP720987 RXJ720987:RXL720987 SHF720987:SHH720987 SRB720987:SRD720987 TAX720987:TAZ720987 TKT720987:TKV720987 TUP720987:TUR720987 UEL720987:UEN720987 UOH720987:UOJ720987 UYD720987:UYF720987 VHZ720987:VIB720987 VRV720987:VRX720987 WBR720987:WBT720987 WLN720987:WLP720987 WVJ720987:WVL720987 B786523:D786523 IX786523:IZ786523 ST786523:SV786523 ACP786523:ACR786523 AML786523:AMN786523 AWH786523:AWJ786523 BGD786523:BGF786523 BPZ786523:BQB786523 BZV786523:BZX786523 CJR786523:CJT786523 CTN786523:CTP786523 DDJ786523:DDL786523 DNF786523:DNH786523 DXB786523:DXD786523 EGX786523:EGZ786523 EQT786523:EQV786523 FAP786523:FAR786523 FKL786523:FKN786523 FUH786523:FUJ786523 GED786523:GEF786523 GNZ786523:GOB786523 GXV786523:GXX786523 HHR786523:HHT786523 HRN786523:HRP786523 IBJ786523:IBL786523 ILF786523:ILH786523 IVB786523:IVD786523 JEX786523:JEZ786523 JOT786523:JOV786523 JYP786523:JYR786523 KIL786523:KIN786523 KSH786523:KSJ786523 LCD786523:LCF786523 LLZ786523:LMB786523 LVV786523:LVX786523 MFR786523:MFT786523 MPN786523:MPP786523 MZJ786523:MZL786523 NJF786523:NJH786523 NTB786523:NTD786523 OCX786523:OCZ786523 OMT786523:OMV786523 OWP786523:OWR786523 PGL786523:PGN786523 PQH786523:PQJ786523 QAD786523:QAF786523 QJZ786523:QKB786523 QTV786523:QTX786523 RDR786523:RDT786523 RNN786523:RNP786523 RXJ786523:RXL786523 SHF786523:SHH786523 SRB786523:SRD786523 TAX786523:TAZ786523 TKT786523:TKV786523 TUP786523:TUR786523 UEL786523:UEN786523 UOH786523:UOJ786523 UYD786523:UYF786523 VHZ786523:VIB786523 VRV786523:VRX786523 WBR786523:WBT786523 WLN786523:WLP786523 WVJ786523:WVL786523 B852059:D852059 IX852059:IZ852059 ST852059:SV852059 ACP852059:ACR852059 AML852059:AMN852059 AWH852059:AWJ852059 BGD852059:BGF852059 BPZ852059:BQB852059 BZV852059:BZX852059 CJR852059:CJT852059 CTN852059:CTP852059 DDJ852059:DDL852059 DNF852059:DNH852059 DXB852059:DXD852059 EGX852059:EGZ852059 EQT852059:EQV852059 FAP852059:FAR852059 FKL852059:FKN852059 FUH852059:FUJ852059 GED852059:GEF852059 GNZ852059:GOB852059 GXV852059:GXX852059 HHR852059:HHT852059 HRN852059:HRP852059 IBJ852059:IBL852059 ILF852059:ILH852059 IVB852059:IVD852059 JEX852059:JEZ852059 JOT852059:JOV852059 JYP852059:JYR852059 KIL852059:KIN852059 KSH852059:KSJ852059 LCD852059:LCF852059 LLZ852059:LMB852059 LVV852059:LVX852059 MFR852059:MFT852059 MPN852059:MPP852059 MZJ852059:MZL852059 NJF852059:NJH852059 NTB852059:NTD852059 OCX852059:OCZ852059 OMT852059:OMV852059 OWP852059:OWR852059 PGL852059:PGN852059 PQH852059:PQJ852059 QAD852059:QAF852059 QJZ852059:QKB852059 QTV852059:QTX852059 RDR852059:RDT852059 RNN852059:RNP852059 RXJ852059:RXL852059 SHF852059:SHH852059 SRB852059:SRD852059 TAX852059:TAZ852059 TKT852059:TKV852059 TUP852059:TUR852059 UEL852059:UEN852059 UOH852059:UOJ852059 UYD852059:UYF852059 VHZ852059:VIB852059 VRV852059:VRX852059 WBR852059:WBT852059 WLN852059:WLP852059 WVJ852059:WVL852059 B917595:D917595 IX917595:IZ917595 ST917595:SV917595 ACP917595:ACR917595 AML917595:AMN917595 AWH917595:AWJ917595 BGD917595:BGF917595 BPZ917595:BQB917595 BZV917595:BZX917595 CJR917595:CJT917595 CTN917595:CTP917595 DDJ917595:DDL917595 DNF917595:DNH917595 DXB917595:DXD917595 EGX917595:EGZ917595 EQT917595:EQV917595 FAP917595:FAR917595 FKL917595:FKN917595 FUH917595:FUJ917595 GED917595:GEF917595 GNZ917595:GOB917595 GXV917595:GXX917595 HHR917595:HHT917595 HRN917595:HRP917595 IBJ917595:IBL917595 ILF917595:ILH917595 IVB917595:IVD917595 JEX917595:JEZ917595 JOT917595:JOV917595 JYP917595:JYR917595 KIL917595:KIN917595 KSH917595:KSJ917595 LCD917595:LCF917595 LLZ917595:LMB917595 LVV917595:LVX917595 MFR917595:MFT917595 MPN917595:MPP917595 MZJ917595:MZL917595 NJF917595:NJH917595 NTB917595:NTD917595 OCX917595:OCZ917595 OMT917595:OMV917595 OWP917595:OWR917595 PGL917595:PGN917595 PQH917595:PQJ917595 QAD917595:QAF917595 QJZ917595:QKB917595 QTV917595:QTX917595 RDR917595:RDT917595 RNN917595:RNP917595 RXJ917595:RXL917595 SHF917595:SHH917595 SRB917595:SRD917595 TAX917595:TAZ917595 TKT917595:TKV917595 TUP917595:TUR917595 UEL917595:UEN917595 UOH917595:UOJ917595 UYD917595:UYF917595 VHZ917595:VIB917595 VRV917595:VRX917595 WBR917595:WBT917595 WLN917595:WLP917595 WVJ917595:WVL917595 B983131:D983131 IX983131:IZ983131 ST983131:SV983131 ACP983131:ACR983131 AML983131:AMN983131 AWH983131:AWJ983131 BGD983131:BGF983131 BPZ983131:BQB983131 BZV983131:BZX983131 CJR983131:CJT983131 CTN983131:CTP983131 DDJ983131:DDL983131 DNF983131:DNH983131 DXB983131:DXD983131 EGX983131:EGZ983131 EQT983131:EQV983131 FAP983131:FAR983131 FKL983131:FKN983131 FUH983131:FUJ983131 GED983131:GEF983131 GNZ983131:GOB983131 GXV983131:GXX983131 HHR983131:HHT983131 HRN983131:HRP983131 IBJ983131:IBL983131 ILF983131:ILH983131 IVB983131:IVD983131 JEX983131:JEZ983131 JOT983131:JOV983131 JYP983131:JYR983131 KIL983131:KIN983131 KSH983131:KSJ983131 LCD983131:LCF983131 LLZ983131:LMB983131 LVV983131:LVX983131 MFR983131:MFT983131 MPN983131:MPP983131 MZJ983131:MZL983131 NJF983131:NJH983131 NTB983131:NTD983131 OCX983131:OCZ983131 OMT983131:OMV983131 OWP983131:OWR983131 PGL983131:PGN983131 PQH983131:PQJ983131 QAD983131:QAF983131 QJZ983131:QKB983131 QTV983131:QTX983131 RDR983131:RDT983131 RNN983131:RNP983131 RXJ983131:RXL983131 SHF983131:SHH983131 SRB983131:SRD983131 TAX983131:TAZ983131 TKT983131:TKV983131 TUP983131:TUR983131 UEL983131:UEN983131 UOH983131:UOJ983131 UYD983131:UYF983131 VHZ983131:VIB983131 VRV983131:VRX983131 WBR983131:WBT983131 WLN983131:WLP983131 WVJ983131:WVL983131" xr:uid="{55A12513-F8F5-4DC3-8DA5-F50E26FF1BEF}">
      <formula1>#N/A</formula1>
    </dataValidation>
    <dataValidation type="list" allowBlank="1" showInputMessage="1" showErrorMessage="1" sqref="B57:C57 IX57:IY57 ST57:SU57 ACP57:ACQ57 AML57:AMM57 AWH57:AWI57 BGD57:BGE57 BPZ57:BQA57 BZV57:BZW57 CJR57:CJS57 CTN57:CTO57 DDJ57:DDK57 DNF57:DNG57 DXB57:DXC57 EGX57:EGY57 EQT57:EQU57 FAP57:FAQ57 FKL57:FKM57 FUH57:FUI57 GED57:GEE57 GNZ57:GOA57 GXV57:GXW57 HHR57:HHS57 HRN57:HRO57 IBJ57:IBK57 ILF57:ILG57 IVB57:IVC57 JEX57:JEY57 JOT57:JOU57 JYP57:JYQ57 KIL57:KIM57 KSH57:KSI57 LCD57:LCE57 LLZ57:LMA57 LVV57:LVW57 MFR57:MFS57 MPN57:MPO57 MZJ57:MZK57 NJF57:NJG57 NTB57:NTC57 OCX57:OCY57 OMT57:OMU57 OWP57:OWQ57 PGL57:PGM57 PQH57:PQI57 QAD57:QAE57 QJZ57:QKA57 QTV57:QTW57 RDR57:RDS57 RNN57:RNO57 RXJ57:RXK57 SHF57:SHG57 SRB57:SRC57 TAX57:TAY57 TKT57:TKU57 TUP57:TUQ57 UEL57:UEM57 UOH57:UOI57 UYD57:UYE57 VHZ57:VIA57 VRV57:VRW57 WBR57:WBS57 WLN57:WLO57 WVJ57:WVK57 B65593:C65593 IX65593:IY65593 ST65593:SU65593 ACP65593:ACQ65593 AML65593:AMM65593 AWH65593:AWI65593 BGD65593:BGE65593 BPZ65593:BQA65593 BZV65593:BZW65593 CJR65593:CJS65593 CTN65593:CTO65593 DDJ65593:DDK65593 DNF65593:DNG65593 DXB65593:DXC65593 EGX65593:EGY65593 EQT65593:EQU65593 FAP65593:FAQ65593 FKL65593:FKM65593 FUH65593:FUI65593 GED65593:GEE65593 GNZ65593:GOA65593 GXV65593:GXW65593 HHR65593:HHS65593 HRN65593:HRO65593 IBJ65593:IBK65593 ILF65593:ILG65593 IVB65593:IVC65593 JEX65593:JEY65593 JOT65593:JOU65593 JYP65593:JYQ65593 KIL65593:KIM65593 KSH65593:KSI65593 LCD65593:LCE65593 LLZ65593:LMA65593 LVV65593:LVW65593 MFR65593:MFS65593 MPN65593:MPO65593 MZJ65593:MZK65593 NJF65593:NJG65593 NTB65593:NTC65593 OCX65593:OCY65593 OMT65593:OMU65593 OWP65593:OWQ65593 PGL65593:PGM65593 PQH65593:PQI65593 QAD65593:QAE65593 QJZ65593:QKA65593 QTV65593:QTW65593 RDR65593:RDS65593 RNN65593:RNO65593 RXJ65593:RXK65593 SHF65593:SHG65593 SRB65593:SRC65593 TAX65593:TAY65593 TKT65593:TKU65593 TUP65593:TUQ65593 UEL65593:UEM65593 UOH65593:UOI65593 UYD65593:UYE65593 VHZ65593:VIA65593 VRV65593:VRW65593 WBR65593:WBS65593 WLN65593:WLO65593 WVJ65593:WVK65593 B131129:C131129 IX131129:IY131129 ST131129:SU131129 ACP131129:ACQ131129 AML131129:AMM131129 AWH131129:AWI131129 BGD131129:BGE131129 BPZ131129:BQA131129 BZV131129:BZW131129 CJR131129:CJS131129 CTN131129:CTO131129 DDJ131129:DDK131129 DNF131129:DNG131129 DXB131129:DXC131129 EGX131129:EGY131129 EQT131129:EQU131129 FAP131129:FAQ131129 FKL131129:FKM131129 FUH131129:FUI131129 GED131129:GEE131129 GNZ131129:GOA131129 GXV131129:GXW131129 HHR131129:HHS131129 HRN131129:HRO131129 IBJ131129:IBK131129 ILF131129:ILG131129 IVB131129:IVC131129 JEX131129:JEY131129 JOT131129:JOU131129 JYP131129:JYQ131129 KIL131129:KIM131129 KSH131129:KSI131129 LCD131129:LCE131129 LLZ131129:LMA131129 LVV131129:LVW131129 MFR131129:MFS131129 MPN131129:MPO131129 MZJ131129:MZK131129 NJF131129:NJG131129 NTB131129:NTC131129 OCX131129:OCY131129 OMT131129:OMU131129 OWP131129:OWQ131129 PGL131129:PGM131129 PQH131129:PQI131129 QAD131129:QAE131129 QJZ131129:QKA131129 QTV131129:QTW131129 RDR131129:RDS131129 RNN131129:RNO131129 RXJ131129:RXK131129 SHF131129:SHG131129 SRB131129:SRC131129 TAX131129:TAY131129 TKT131129:TKU131129 TUP131129:TUQ131129 UEL131129:UEM131129 UOH131129:UOI131129 UYD131129:UYE131129 VHZ131129:VIA131129 VRV131129:VRW131129 WBR131129:WBS131129 WLN131129:WLO131129 WVJ131129:WVK131129 B196665:C196665 IX196665:IY196665 ST196665:SU196665 ACP196665:ACQ196665 AML196665:AMM196665 AWH196665:AWI196665 BGD196665:BGE196665 BPZ196665:BQA196665 BZV196665:BZW196665 CJR196665:CJS196665 CTN196665:CTO196665 DDJ196665:DDK196665 DNF196665:DNG196665 DXB196665:DXC196665 EGX196665:EGY196665 EQT196665:EQU196665 FAP196665:FAQ196665 FKL196665:FKM196665 FUH196665:FUI196665 GED196665:GEE196665 GNZ196665:GOA196665 GXV196665:GXW196665 HHR196665:HHS196665 HRN196665:HRO196665 IBJ196665:IBK196665 ILF196665:ILG196665 IVB196665:IVC196665 JEX196665:JEY196665 JOT196665:JOU196665 JYP196665:JYQ196665 KIL196665:KIM196665 KSH196665:KSI196665 LCD196665:LCE196665 LLZ196665:LMA196665 LVV196665:LVW196665 MFR196665:MFS196665 MPN196665:MPO196665 MZJ196665:MZK196665 NJF196665:NJG196665 NTB196665:NTC196665 OCX196665:OCY196665 OMT196665:OMU196665 OWP196665:OWQ196665 PGL196665:PGM196665 PQH196665:PQI196665 QAD196665:QAE196665 QJZ196665:QKA196665 QTV196665:QTW196665 RDR196665:RDS196665 RNN196665:RNO196665 RXJ196665:RXK196665 SHF196665:SHG196665 SRB196665:SRC196665 TAX196665:TAY196665 TKT196665:TKU196665 TUP196665:TUQ196665 UEL196665:UEM196665 UOH196665:UOI196665 UYD196665:UYE196665 VHZ196665:VIA196665 VRV196665:VRW196665 WBR196665:WBS196665 WLN196665:WLO196665 WVJ196665:WVK196665 B262201:C262201 IX262201:IY262201 ST262201:SU262201 ACP262201:ACQ262201 AML262201:AMM262201 AWH262201:AWI262201 BGD262201:BGE262201 BPZ262201:BQA262201 BZV262201:BZW262201 CJR262201:CJS262201 CTN262201:CTO262201 DDJ262201:DDK262201 DNF262201:DNG262201 DXB262201:DXC262201 EGX262201:EGY262201 EQT262201:EQU262201 FAP262201:FAQ262201 FKL262201:FKM262201 FUH262201:FUI262201 GED262201:GEE262201 GNZ262201:GOA262201 GXV262201:GXW262201 HHR262201:HHS262201 HRN262201:HRO262201 IBJ262201:IBK262201 ILF262201:ILG262201 IVB262201:IVC262201 JEX262201:JEY262201 JOT262201:JOU262201 JYP262201:JYQ262201 KIL262201:KIM262201 KSH262201:KSI262201 LCD262201:LCE262201 LLZ262201:LMA262201 LVV262201:LVW262201 MFR262201:MFS262201 MPN262201:MPO262201 MZJ262201:MZK262201 NJF262201:NJG262201 NTB262201:NTC262201 OCX262201:OCY262201 OMT262201:OMU262201 OWP262201:OWQ262201 PGL262201:PGM262201 PQH262201:PQI262201 QAD262201:QAE262201 QJZ262201:QKA262201 QTV262201:QTW262201 RDR262201:RDS262201 RNN262201:RNO262201 RXJ262201:RXK262201 SHF262201:SHG262201 SRB262201:SRC262201 TAX262201:TAY262201 TKT262201:TKU262201 TUP262201:TUQ262201 UEL262201:UEM262201 UOH262201:UOI262201 UYD262201:UYE262201 VHZ262201:VIA262201 VRV262201:VRW262201 WBR262201:WBS262201 WLN262201:WLO262201 WVJ262201:WVK262201 B327737:C327737 IX327737:IY327737 ST327737:SU327737 ACP327737:ACQ327737 AML327737:AMM327737 AWH327737:AWI327737 BGD327737:BGE327737 BPZ327737:BQA327737 BZV327737:BZW327737 CJR327737:CJS327737 CTN327737:CTO327737 DDJ327737:DDK327737 DNF327737:DNG327737 DXB327737:DXC327737 EGX327737:EGY327737 EQT327737:EQU327737 FAP327737:FAQ327737 FKL327737:FKM327737 FUH327737:FUI327737 GED327737:GEE327737 GNZ327737:GOA327737 GXV327737:GXW327737 HHR327737:HHS327737 HRN327737:HRO327737 IBJ327737:IBK327737 ILF327737:ILG327737 IVB327737:IVC327737 JEX327737:JEY327737 JOT327737:JOU327737 JYP327737:JYQ327737 KIL327737:KIM327737 KSH327737:KSI327737 LCD327737:LCE327737 LLZ327737:LMA327737 LVV327737:LVW327737 MFR327737:MFS327737 MPN327737:MPO327737 MZJ327737:MZK327737 NJF327737:NJG327737 NTB327737:NTC327737 OCX327737:OCY327737 OMT327737:OMU327737 OWP327737:OWQ327737 PGL327737:PGM327737 PQH327737:PQI327737 QAD327737:QAE327737 QJZ327737:QKA327737 QTV327737:QTW327737 RDR327737:RDS327737 RNN327737:RNO327737 RXJ327737:RXK327737 SHF327737:SHG327737 SRB327737:SRC327737 TAX327737:TAY327737 TKT327737:TKU327737 TUP327737:TUQ327737 UEL327737:UEM327737 UOH327737:UOI327737 UYD327737:UYE327737 VHZ327737:VIA327737 VRV327737:VRW327737 WBR327737:WBS327737 WLN327737:WLO327737 WVJ327737:WVK327737 B393273:C393273 IX393273:IY393273 ST393273:SU393273 ACP393273:ACQ393273 AML393273:AMM393273 AWH393273:AWI393273 BGD393273:BGE393273 BPZ393273:BQA393273 BZV393273:BZW393273 CJR393273:CJS393273 CTN393273:CTO393273 DDJ393273:DDK393273 DNF393273:DNG393273 DXB393273:DXC393273 EGX393273:EGY393273 EQT393273:EQU393273 FAP393273:FAQ393273 FKL393273:FKM393273 FUH393273:FUI393273 GED393273:GEE393273 GNZ393273:GOA393273 GXV393273:GXW393273 HHR393273:HHS393273 HRN393273:HRO393273 IBJ393273:IBK393273 ILF393273:ILG393273 IVB393273:IVC393273 JEX393273:JEY393273 JOT393273:JOU393273 JYP393273:JYQ393273 KIL393273:KIM393273 KSH393273:KSI393273 LCD393273:LCE393273 LLZ393273:LMA393273 LVV393273:LVW393273 MFR393273:MFS393273 MPN393273:MPO393273 MZJ393273:MZK393273 NJF393273:NJG393273 NTB393273:NTC393273 OCX393273:OCY393273 OMT393273:OMU393273 OWP393273:OWQ393273 PGL393273:PGM393273 PQH393273:PQI393273 QAD393273:QAE393273 QJZ393273:QKA393273 QTV393273:QTW393273 RDR393273:RDS393273 RNN393273:RNO393273 RXJ393273:RXK393273 SHF393273:SHG393273 SRB393273:SRC393273 TAX393273:TAY393273 TKT393273:TKU393273 TUP393273:TUQ393273 UEL393273:UEM393273 UOH393273:UOI393273 UYD393273:UYE393273 VHZ393273:VIA393273 VRV393273:VRW393273 WBR393273:WBS393273 WLN393273:WLO393273 WVJ393273:WVK393273 B458809:C458809 IX458809:IY458809 ST458809:SU458809 ACP458809:ACQ458809 AML458809:AMM458809 AWH458809:AWI458809 BGD458809:BGE458809 BPZ458809:BQA458809 BZV458809:BZW458809 CJR458809:CJS458809 CTN458809:CTO458809 DDJ458809:DDK458809 DNF458809:DNG458809 DXB458809:DXC458809 EGX458809:EGY458809 EQT458809:EQU458809 FAP458809:FAQ458809 FKL458809:FKM458809 FUH458809:FUI458809 GED458809:GEE458809 GNZ458809:GOA458809 GXV458809:GXW458809 HHR458809:HHS458809 HRN458809:HRO458809 IBJ458809:IBK458809 ILF458809:ILG458809 IVB458809:IVC458809 JEX458809:JEY458809 JOT458809:JOU458809 JYP458809:JYQ458809 KIL458809:KIM458809 KSH458809:KSI458809 LCD458809:LCE458809 LLZ458809:LMA458809 LVV458809:LVW458809 MFR458809:MFS458809 MPN458809:MPO458809 MZJ458809:MZK458809 NJF458809:NJG458809 NTB458809:NTC458809 OCX458809:OCY458809 OMT458809:OMU458809 OWP458809:OWQ458809 PGL458809:PGM458809 PQH458809:PQI458809 QAD458809:QAE458809 QJZ458809:QKA458809 QTV458809:QTW458809 RDR458809:RDS458809 RNN458809:RNO458809 RXJ458809:RXK458809 SHF458809:SHG458809 SRB458809:SRC458809 TAX458809:TAY458809 TKT458809:TKU458809 TUP458809:TUQ458809 UEL458809:UEM458809 UOH458809:UOI458809 UYD458809:UYE458809 VHZ458809:VIA458809 VRV458809:VRW458809 WBR458809:WBS458809 WLN458809:WLO458809 WVJ458809:WVK458809 B524345:C524345 IX524345:IY524345 ST524345:SU524345 ACP524345:ACQ524345 AML524345:AMM524345 AWH524345:AWI524345 BGD524345:BGE524345 BPZ524345:BQA524345 BZV524345:BZW524345 CJR524345:CJS524345 CTN524345:CTO524345 DDJ524345:DDK524345 DNF524345:DNG524345 DXB524345:DXC524345 EGX524345:EGY524345 EQT524345:EQU524345 FAP524345:FAQ524345 FKL524345:FKM524345 FUH524345:FUI524345 GED524345:GEE524345 GNZ524345:GOA524345 GXV524345:GXW524345 HHR524345:HHS524345 HRN524345:HRO524345 IBJ524345:IBK524345 ILF524345:ILG524345 IVB524345:IVC524345 JEX524345:JEY524345 JOT524345:JOU524345 JYP524345:JYQ524345 KIL524345:KIM524345 KSH524345:KSI524345 LCD524345:LCE524345 LLZ524345:LMA524345 LVV524345:LVW524345 MFR524345:MFS524345 MPN524345:MPO524345 MZJ524345:MZK524345 NJF524345:NJG524345 NTB524345:NTC524345 OCX524345:OCY524345 OMT524345:OMU524345 OWP524345:OWQ524345 PGL524345:PGM524345 PQH524345:PQI524345 QAD524345:QAE524345 QJZ524345:QKA524345 QTV524345:QTW524345 RDR524345:RDS524345 RNN524345:RNO524345 RXJ524345:RXK524345 SHF524345:SHG524345 SRB524345:SRC524345 TAX524345:TAY524345 TKT524345:TKU524345 TUP524345:TUQ524345 UEL524345:UEM524345 UOH524345:UOI524345 UYD524345:UYE524345 VHZ524345:VIA524345 VRV524345:VRW524345 WBR524345:WBS524345 WLN524345:WLO524345 WVJ524345:WVK524345 B589881:C589881 IX589881:IY589881 ST589881:SU589881 ACP589881:ACQ589881 AML589881:AMM589881 AWH589881:AWI589881 BGD589881:BGE589881 BPZ589881:BQA589881 BZV589881:BZW589881 CJR589881:CJS589881 CTN589881:CTO589881 DDJ589881:DDK589881 DNF589881:DNG589881 DXB589881:DXC589881 EGX589881:EGY589881 EQT589881:EQU589881 FAP589881:FAQ589881 FKL589881:FKM589881 FUH589881:FUI589881 GED589881:GEE589881 GNZ589881:GOA589881 GXV589881:GXW589881 HHR589881:HHS589881 HRN589881:HRO589881 IBJ589881:IBK589881 ILF589881:ILG589881 IVB589881:IVC589881 JEX589881:JEY589881 JOT589881:JOU589881 JYP589881:JYQ589881 KIL589881:KIM589881 KSH589881:KSI589881 LCD589881:LCE589881 LLZ589881:LMA589881 LVV589881:LVW589881 MFR589881:MFS589881 MPN589881:MPO589881 MZJ589881:MZK589881 NJF589881:NJG589881 NTB589881:NTC589881 OCX589881:OCY589881 OMT589881:OMU589881 OWP589881:OWQ589881 PGL589881:PGM589881 PQH589881:PQI589881 QAD589881:QAE589881 QJZ589881:QKA589881 QTV589881:QTW589881 RDR589881:RDS589881 RNN589881:RNO589881 RXJ589881:RXK589881 SHF589881:SHG589881 SRB589881:SRC589881 TAX589881:TAY589881 TKT589881:TKU589881 TUP589881:TUQ589881 UEL589881:UEM589881 UOH589881:UOI589881 UYD589881:UYE589881 VHZ589881:VIA589881 VRV589881:VRW589881 WBR589881:WBS589881 WLN589881:WLO589881 WVJ589881:WVK589881 B655417:C655417 IX655417:IY655417 ST655417:SU655417 ACP655417:ACQ655417 AML655417:AMM655417 AWH655417:AWI655417 BGD655417:BGE655417 BPZ655417:BQA655417 BZV655417:BZW655417 CJR655417:CJS655417 CTN655417:CTO655417 DDJ655417:DDK655417 DNF655417:DNG655417 DXB655417:DXC655417 EGX655417:EGY655417 EQT655417:EQU655417 FAP655417:FAQ655417 FKL655417:FKM655417 FUH655417:FUI655417 GED655417:GEE655417 GNZ655417:GOA655417 GXV655417:GXW655417 HHR655417:HHS655417 HRN655417:HRO655417 IBJ655417:IBK655417 ILF655417:ILG655417 IVB655417:IVC655417 JEX655417:JEY655417 JOT655417:JOU655417 JYP655417:JYQ655417 KIL655417:KIM655417 KSH655417:KSI655417 LCD655417:LCE655417 LLZ655417:LMA655417 LVV655417:LVW655417 MFR655417:MFS655417 MPN655417:MPO655417 MZJ655417:MZK655417 NJF655417:NJG655417 NTB655417:NTC655417 OCX655417:OCY655417 OMT655417:OMU655417 OWP655417:OWQ655417 PGL655417:PGM655417 PQH655417:PQI655417 QAD655417:QAE655417 QJZ655417:QKA655417 QTV655417:QTW655417 RDR655417:RDS655417 RNN655417:RNO655417 RXJ655417:RXK655417 SHF655417:SHG655417 SRB655417:SRC655417 TAX655417:TAY655417 TKT655417:TKU655417 TUP655417:TUQ655417 UEL655417:UEM655417 UOH655417:UOI655417 UYD655417:UYE655417 VHZ655417:VIA655417 VRV655417:VRW655417 WBR655417:WBS655417 WLN655417:WLO655417 WVJ655417:WVK655417 B720953:C720953 IX720953:IY720953 ST720953:SU720953 ACP720953:ACQ720953 AML720953:AMM720953 AWH720953:AWI720953 BGD720953:BGE720953 BPZ720953:BQA720953 BZV720953:BZW720953 CJR720953:CJS720953 CTN720953:CTO720953 DDJ720953:DDK720953 DNF720953:DNG720953 DXB720953:DXC720953 EGX720953:EGY720953 EQT720953:EQU720953 FAP720953:FAQ720953 FKL720953:FKM720953 FUH720953:FUI720953 GED720953:GEE720953 GNZ720953:GOA720953 GXV720953:GXW720953 HHR720953:HHS720953 HRN720953:HRO720953 IBJ720953:IBK720953 ILF720953:ILG720953 IVB720953:IVC720953 JEX720953:JEY720953 JOT720953:JOU720953 JYP720953:JYQ720953 KIL720953:KIM720953 KSH720953:KSI720953 LCD720953:LCE720953 LLZ720953:LMA720953 LVV720953:LVW720953 MFR720953:MFS720953 MPN720953:MPO720953 MZJ720953:MZK720953 NJF720953:NJG720953 NTB720953:NTC720953 OCX720953:OCY720953 OMT720953:OMU720953 OWP720953:OWQ720953 PGL720953:PGM720953 PQH720953:PQI720953 QAD720953:QAE720953 QJZ720953:QKA720953 QTV720953:QTW720953 RDR720953:RDS720953 RNN720953:RNO720953 RXJ720953:RXK720953 SHF720953:SHG720953 SRB720953:SRC720953 TAX720953:TAY720953 TKT720953:TKU720953 TUP720953:TUQ720953 UEL720953:UEM720953 UOH720953:UOI720953 UYD720953:UYE720953 VHZ720953:VIA720953 VRV720953:VRW720953 WBR720953:WBS720953 WLN720953:WLO720953 WVJ720953:WVK720953 B786489:C786489 IX786489:IY786489 ST786489:SU786489 ACP786489:ACQ786489 AML786489:AMM786489 AWH786489:AWI786489 BGD786489:BGE786489 BPZ786489:BQA786489 BZV786489:BZW786489 CJR786489:CJS786489 CTN786489:CTO786489 DDJ786489:DDK786489 DNF786489:DNG786489 DXB786489:DXC786489 EGX786489:EGY786489 EQT786489:EQU786489 FAP786489:FAQ786489 FKL786489:FKM786489 FUH786489:FUI786489 GED786489:GEE786489 GNZ786489:GOA786489 GXV786489:GXW786489 HHR786489:HHS786489 HRN786489:HRO786489 IBJ786489:IBK786489 ILF786489:ILG786489 IVB786489:IVC786489 JEX786489:JEY786489 JOT786489:JOU786489 JYP786489:JYQ786489 KIL786489:KIM786489 KSH786489:KSI786489 LCD786489:LCE786489 LLZ786489:LMA786489 LVV786489:LVW786489 MFR786489:MFS786489 MPN786489:MPO786489 MZJ786489:MZK786489 NJF786489:NJG786489 NTB786489:NTC786489 OCX786489:OCY786489 OMT786489:OMU786489 OWP786489:OWQ786489 PGL786489:PGM786489 PQH786489:PQI786489 QAD786489:QAE786489 QJZ786489:QKA786489 QTV786489:QTW786489 RDR786489:RDS786489 RNN786489:RNO786489 RXJ786489:RXK786489 SHF786489:SHG786489 SRB786489:SRC786489 TAX786489:TAY786489 TKT786489:TKU786489 TUP786489:TUQ786489 UEL786489:UEM786489 UOH786489:UOI786489 UYD786489:UYE786489 VHZ786489:VIA786489 VRV786489:VRW786489 WBR786489:WBS786489 WLN786489:WLO786489 WVJ786489:WVK786489 B852025:C852025 IX852025:IY852025 ST852025:SU852025 ACP852025:ACQ852025 AML852025:AMM852025 AWH852025:AWI852025 BGD852025:BGE852025 BPZ852025:BQA852025 BZV852025:BZW852025 CJR852025:CJS852025 CTN852025:CTO852025 DDJ852025:DDK852025 DNF852025:DNG852025 DXB852025:DXC852025 EGX852025:EGY852025 EQT852025:EQU852025 FAP852025:FAQ852025 FKL852025:FKM852025 FUH852025:FUI852025 GED852025:GEE852025 GNZ852025:GOA852025 GXV852025:GXW852025 HHR852025:HHS852025 HRN852025:HRO852025 IBJ852025:IBK852025 ILF852025:ILG852025 IVB852025:IVC852025 JEX852025:JEY852025 JOT852025:JOU852025 JYP852025:JYQ852025 KIL852025:KIM852025 KSH852025:KSI852025 LCD852025:LCE852025 LLZ852025:LMA852025 LVV852025:LVW852025 MFR852025:MFS852025 MPN852025:MPO852025 MZJ852025:MZK852025 NJF852025:NJG852025 NTB852025:NTC852025 OCX852025:OCY852025 OMT852025:OMU852025 OWP852025:OWQ852025 PGL852025:PGM852025 PQH852025:PQI852025 QAD852025:QAE852025 QJZ852025:QKA852025 QTV852025:QTW852025 RDR852025:RDS852025 RNN852025:RNO852025 RXJ852025:RXK852025 SHF852025:SHG852025 SRB852025:SRC852025 TAX852025:TAY852025 TKT852025:TKU852025 TUP852025:TUQ852025 UEL852025:UEM852025 UOH852025:UOI852025 UYD852025:UYE852025 VHZ852025:VIA852025 VRV852025:VRW852025 WBR852025:WBS852025 WLN852025:WLO852025 WVJ852025:WVK852025 B917561:C917561 IX917561:IY917561 ST917561:SU917561 ACP917561:ACQ917561 AML917561:AMM917561 AWH917561:AWI917561 BGD917561:BGE917561 BPZ917561:BQA917561 BZV917561:BZW917561 CJR917561:CJS917561 CTN917561:CTO917561 DDJ917561:DDK917561 DNF917561:DNG917561 DXB917561:DXC917561 EGX917561:EGY917561 EQT917561:EQU917561 FAP917561:FAQ917561 FKL917561:FKM917561 FUH917561:FUI917561 GED917561:GEE917561 GNZ917561:GOA917561 GXV917561:GXW917561 HHR917561:HHS917561 HRN917561:HRO917561 IBJ917561:IBK917561 ILF917561:ILG917561 IVB917561:IVC917561 JEX917561:JEY917561 JOT917561:JOU917561 JYP917561:JYQ917561 KIL917561:KIM917561 KSH917561:KSI917561 LCD917561:LCE917561 LLZ917561:LMA917561 LVV917561:LVW917561 MFR917561:MFS917561 MPN917561:MPO917561 MZJ917561:MZK917561 NJF917561:NJG917561 NTB917561:NTC917561 OCX917561:OCY917561 OMT917561:OMU917561 OWP917561:OWQ917561 PGL917561:PGM917561 PQH917561:PQI917561 QAD917561:QAE917561 QJZ917561:QKA917561 QTV917561:QTW917561 RDR917561:RDS917561 RNN917561:RNO917561 RXJ917561:RXK917561 SHF917561:SHG917561 SRB917561:SRC917561 TAX917561:TAY917561 TKT917561:TKU917561 TUP917561:TUQ917561 UEL917561:UEM917561 UOH917561:UOI917561 UYD917561:UYE917561 VHZ917561:VIA917561 VRV917561:VRW917561 WBR917561:WBS917561 WLN917561:WLO917561 WVJ917561:WVK917561 B983097:C983097 IX983097:IY983097 ST983097:SU983097 ACP983097:ACQ983097 AML983097:AMM983097 AWH983097:AWI983097 BGD983097:BGE983097 BPZ983097:BQA983097 BZV983097:BZW983097 CJR983097:CJS983097 CTN983097:CTO983097 DDJ983097:DDK983097 DNF983097:DNG983097 DXB983097:DXC983097 EGX983097:EGY983097 EQT983097:EQU983097 FAP983097:FAQ983097 FKL983097:FKM983097 FUH983097:FUI983097 GED983097:GEE983097 GNZ983097:GOA983097 GXV983097:GXW983097 HHR983097:HHS983097 HRN983097:HRO983097 IBJ983097:IBK983097 ILF983097:ILG983097 IVB983097:IVC983097 JEX983097:JEY983097 JOT983097:JOU983097 JYP983097:JYQ983097 KIL983097:KIM983097 KSH983097:KSI983097 LCD983097:LCE983097 LLZ983097:LMA983097 LVV983097:LVW983097 MFR983097:MFS983097 MPN983097:MPO983097 MZJ983097:MZK983097 NJF983097:NJG983097 NTB983097:NTC983097 OCX983097:OCY983097 OMT983097:OMU983097 OWP983097:OWQ983097 PGL983097:PGM983097 PQH983097:PQI983097 QAD983097:QAE983097 QJZ983097:QKA983097 QTV983097:QTW983097 RDR983097:RDS983097 RNN983097:RNO983097 RXJ983097:RXK983097 SHF983097:SHG983097 SRB983097:SRC983097 TAX983097:TAY983097 TKT983097:TKU983097 TUP983097:TUQ983097 UEL983097:UEM983097 UOH983097:UOI983097 UYD983097:UYE983097 VHZ983097:VIA983097 VRV983097:VRW983097 WBR983097:WBS983097 WLN983097:WLO983097 WVJ983097:WVK983097 P18:P20 JL18:JL20 TH18:TH20 ADD18:ADD20 AMZ18:AMZ20 AWV18:AWV20 BGR18:BGR20 BQN18:BQN20 CAJ18:CAJ20 CKF18:CKF20 CUB18:CUB20 DDX18:DDX20 DNT18:DNT20 DXP18:DXP20 EHL18:EHL20 ERH18:ERH20 FBD18:FBD20 FKZ18:FKZ20 FUV18:FUV20 GER18:GER20 GON18:GON20 GYJ18:GYJ20 HIF18:HIF20 HSB18:HSB20 IBX18:IBX20 ILT18:ILT20 IVP18:IVP20 JFL18:JFL20 JPH18:JPH20 JZD18:JZD20 KIZ18:KIZ20 KSV18:KSV20 LCR18:LCR20 LMN18:LMN20 LWJ18:LWJ20 MGF18:MGF20 MQB18:MQB20 MZX18:MZX20 NJT18:NJT20 NTP18:NTP20 ODL18:ODL20 ONH18:ONH20 OXD18:OXD20 PGZ18:PGZ20 PQV18:PQV20 QAR18:QAR20 QKN18:QKN20 QUJ18:QUJ20 REF18:REF20 ROB18:ROB20 RXX18:RXX20 SHT18:SHT20 SRP18:SRP20 TBL18:TBL20 TLH18:TLH20 TVD18:TVD20 UEZ18:UEZ20 UOV18:UOV20 UYR18:UYR20 VIN18:VIN20 VSJ18:VSJ20 WCF18:WCF20 WMB18:WMB20 WVX18:WVX20 P65554:P65556 JL65554:JL65556 TH65554:TH65556 ADD65554:ADD65556 AMZ65554:AMZ65556 AWV65554:AWV65556 BGR65554:BGR65556 BQN65554:BQN65556 CAJ65554:CAJ65556 CKF65554:CKF65556 CUB65554:CUB65556 DDX65554:DDX65556 DNT65554:DNT65556 DXP65554:DXP65556 EHL65554:EHL65556 ERH65554:ERH65556 FBD65554:FBD65556 FKZ65554:FKZ65556 FUV65554:FUV65556 GER65554:GER65556 GON65554:GON65556 GYJ65554:GYJ65556 HIF65554:HIF65556 HSB65554:HSB65556 IBX65554:IBX65556 ILT65554:ILT65556 IVP65554:IVP65556 JFL65554:JFL65556 JPH65554:JPH65556 JZD65554:JZD65556 KIZ65554:KIZ65556 KSV65554:KSV65556 LCR65554:LCR65556 LMN65554:LMN65556 LWJ65554:LWJ65556 MGF65554:MGF65556 MQB65554:MQB65556 MZX65554:MZX65556 NJT65554:NJT65556 NTP65554:NTP65556 ODL65554:ODL65556 ONH65554:ONH65556 OXD65554:OXD65556 PGZ65554:PGZ65556 PQV65554:PQV65556 QAR65554:QAR65556 QKN65554:QKN65556 QUJ65554:QUJ65556 REF65554:REF65556 ROB65554:ROB65556 RXX65554:RXX65556 SHT65554:SHT65556 SRP65554:SRP65556 TBL65554:TBL65556 TLH65554:TLH65556 TVD65554:TVD65556 UEZ65554:UEZ65556 UOV65554:UOV65556 UYR65554:UYR65556 VIN65554:VIN65556 VSJ65554:VSJ65556 WCF65554:WCF65556 WMB65554:WMB65556 WVX65554:WVX65556 P131090:P131092 JL131090:JL131092 TH131090:TH131092 ADD131090:ADD131092 AMZ131090:AMZ131092 AWV131090:AWV131092 BGR131090:BGR131092 BQN131090:BQN131092 CAJ131090:CAJ131092 CKF131090:CKF131092 CUB131090:CUB131092 DDX131090:DDX131092 DNT131090:DNT131092 DXP131090:DXP131092 EHL131090:EHL131092 ERH131090:ERH131092 FBD131090:FBD131092 FKZ131090:FKZ131092 FUV131090:FUV131092 GER131090:GER131092 GON131090:GON131092 GYJ131090:GYJ131092 HIF131090:HIF131092 HSB131090:HSB131092 IBX131090:IBX131092 ILT131090:ILT131092 IVP131090:IVP131092 JFL131090:JFL131092 JPH131090:JPH131092 JZD131090:JZD131092 KIZ131090:KIZ131092 KSV131090:KSV131092 LCR131090:LCR131092 LMN131090:LMN131092 LWJ131090:LWJ131092 MGF131090:MGF131092 MQB131090:MQB131092 MZX131090:MZX131092 NJT131090:NJT131092 NTP131090:NTP131092 ODL131090:ODL131092 ONH131090:ONH131092 OXD131090:OXD131092 PGZ131090:PGZ131092 PQV131090:PQV131092 QAR131090:QAR131092 QKN131090:QKN131092 QUJ131090:QUJ131092 REF131090:REF131092 ROB131090:ROB131092 RXX131090:RXX131092 SHT131090:SHT131092 SRP131090:SRP131092 TBL131090:TBL131092 TLH131090:TLH131092 TVD131090:TVD131092 UEZ131090:UEZ131092 UOV131090:UOV131092 UYR131090:UYR131092 VIN131090:VIN131092 VSJ131090:VSJ131092 WCF131090:WCF131092 WMB131090:WMB131092 WVX131090:WVX131092 P196626:P196628 JL196626:JL196628 TH196626:TH196628 ADD196626:ADD196628 AMZ196626:AMZ196628 AWV196626:AWV196628 BGR196626:BGR196628 BQN196626:BQN196628 CAJ196626:CAJ196628 CKF196626:CKF196628 CUB196626:CUB196628 DDX196626:DDX196628 DNT196626:DNT196628 DXP196626:DXP196628 EHL196626:EHL196628 ERH196626:ERH196628 FBD196626:FBD196628 FKZ196626:FKZ196628 FUV196626:FUV196628 GER196626:GER196628 GON196626:GON196628 GYJ196626:GYJ196628 HIF196626:HIF196628 HSB196626:HSB196628 IBX196626:IBX196628 ILT196626:ILT196628 IVP196626:IVP196628 JFL196626:JFL196628 JPH196626:JPH196628 JZD196626:JZD196628 KIZ196626:KIZ196628 KSV196626:KSV196628 LCR196626:LCR196628 LMN196626:LMN196628 LWJ196626:LWJ196628 MGF196626:MGF196628 MQB196626:MQB196628 MZX196626:MZX196628 NJT196626:NJT196628 NTP196626:NTP196628 ODL196626:ODL196628 ONH196626:ONH196628 OXD196626:OXD196628 PGZ196626:PGZ196628 PQV196626:PQV196628 QAR196626:QAR196628 QKN196626:QKN196628 QUJ196626:QUJ196628 REF196626:REF196628 ROB196626:ROB196628 RXX196626:RXX196628 SHT196626:SHT196628 SRP196626:SRP196628 TBL196626:TBL196628 TLH196626:TLH196628 TVD196626:TVD196628 UEZ196626:UEZ196628 UOV196626:UOV196628 UYR196626:UYR196628 VIN196626:VIN196628 VSJ196626:VSJ196628 WCF196626:WCF196628 WMB196626:WMB196628 WVX196626:WVX196628 P262162:P262164 JL262162:JL262164 TH262162:TH262164 ADD262162:ADD262164 AMZ262162:AMZ262164 AWV262162:AWV262164 BGR262162:BGR262164 BQN262162:BQN262164 CAJ262162:CAJ262164 CKF262162:CKF262164 CUB262162:CUB262164 DDX262162:DDX262164 DNT262162:DNT262164 DXP262162:DXP262164 EHL262162:EHL262164 ERH262162:ERH262164 FBD262162:FBD262164 FKZ262162:FKZ262164 FUV262162:FUV262164 GER262162:GER262164 GON262162:GON262164 GYJ262162:GYJ262164 HIF262162:HIF262164 HSB262162:HSB262164 IBX262162:IBX262164 ILT262162:ILT262164 IVP262162:IVP262164 JFL262162:JFL262164 JPH262162:JPH262164 JZD262162:JZD262164 KIZ262162:KIZ262164 KSV262162:KSV262164 LCR262162:LCR262164 LMN262162:LMN262164 LWJ262162:LWJ262164 MGF262162:MGF262164 MQB262162:MQB262164 MZX262162:MZX262164 NJT262162:NJT262164 NTP262162:NTP262164 ODL262162:ODL262164 ONH262162:ONH262164 OXD262162:OXD262164 PGZ262162:PGZ262164 PQV262162:PQV262164 QAR262162:QAR262164 QKN262162:QKN262164 QUJ262162:QUJ262164 REF262162:REF262164 ROB262162:ROB262164 RXX262162:RXX262164 SHT262162:SHT262164 SRP262162:SRP262164 TBL262162:TBL262164 TLH262162:TLH262164 TVD262162:TVD262164 UEZ262162:UEZ262164 UOV262162:UOV262164 UYR262162:UYR262164 VIN262162:VIN262164 VSJ262162:VSJ262164 WCF262162:WCF262164 WMB262162:WMB262164 WVX262162:WVX262164 P327698:P327700 JL327698:JL327700 TH327698:TH327700 ADD327698:ADD327700 AMZ327698:AMZ327700 AWV327698:AWV327700 BGR327698:BGR327700 BQN327698:BQN327700 CAJ327698:CAJ327700 CKF327698:CKF327700 CUB327698:CUB327700 DDX327698:DDX327700 DNT327698:DNT327700 DXP327698:DXP327700 EHL327698:EHL327700 ERH327698:ERH327700 FBD327698:FBD327700 FKZ327698:FKZ327700 FUV327698:FUV327700 GER327698:GER327700 GON327698:GON327700 GYJ327698:GYJ327700 HIF327698:HIF327700 HSB327698:HSB327700 IBX327698:IBX327700 ILT327698:ILT327700 IVP327698:IVP327700 JFL327698:JFL327700 JPH327698:JPH327700 JZD327698:JZD327700 KIZ327698:KIZ327700 KSV327698:KSV327700 LCR327698:LCR327700 LMN327698:LMN327700 LWJ327698:LWJ327700 MGF327698:MGF327700 MQB327698:MQB327700 MZX327698:MZX327700 NJT327698:NJT327700 NTP327698:NTP327700 ODL327698:ODL327700 ONH327698:ONH327700 OXD327698:OXD327700 PGZ327698:PGZ327700 PQV327698:PQV327700 QAR327698:QAR327700 QKN327698:QKN327700 QUJ327698:QUJ327700 REF327698:REF327700 ROB327698:ROB327700 RXX327698:RXX327700 SHT327698:SHT327700 SRP327698:SRP327700 TBL327698:TBL327700 TLH327698:TLH327700 TVD327698:TVD327700 UEZ327698:UEZ327700 UOV327698:UOV327700 UYR327698:UYR327700 VIN327698:VIN327700 VSJ327698:VSJ327700 WCF327698:WCF327700 WMB327698:WMB327700 WVX327698:WVX327700 P393234:P393236 JL393234:JL393236 TH393234:TH393236 ADD393234:ADD393236 AMZ393234:AMZ393236 AWV393234:AWV393236 BGR393234:BGR393236 BQN393234:BQN393236 CAJ393234:CAJ393236 CKF393234:CKF393236 CUB393234:CUB393236 DDX393234:DDX393236 DNT393234:DNT393236 DXP393234:DXP393236 EHL393234:EHL393236 ERH393234:ERH393236 FBD393234:FBD393236 FKZ393234:FKZ393236 FUV393234:FUV393236 GER393234:GER393236 GON393234:GON393236 GYJ393234:GYJ393236 HIF393234:HIF393236 HSB393234:HSB393236 IBX393234:IBX393236 ILT393234:ILT393236 IVP393234:IVP393236 JFL393234:JFL393236 JPH393234:JPH393236 JZD393234:JZD393236 KIZ393234:KIZ393236 KSV393234:KSV393236 LCR393234:LCR393236 LMN393234:LMN393236 LWJ393234:LWJ393236 MGF393234:MGF393236 MQB393234:MQB393236 MZX393234:MZX393236 NJT393234:NJT393236 NTP393234:NTP393236 ODL393234:ODL393236 ONH393234:ONH393236 OXD393234:OXD393236 PGZ393234:PGZ393236 PQV393234:PQV393236 QAR393234:QAR393236 QKN393234:QKN393236 QUJ393234:QUJ393236 REF393234:REF393236 ROB393234:ROB393236 RXX393234:RXX393236 SHT393234:SHT393236 SRP393234:SRP393236 TBL393234:TBL393236 TLH393234:TLH393236 TVD393234:TVD393236 UEZ393234:UEZ393236 UOV393234:UOV393236 UYR393234:UYR393236 VIN393234:VIN393236 VSJ393234:VSJ393236 WCF393234:WCF393236 WMB393234:WMB393236 WVX393234:WVX393236 P458770:P458772 JL458770:JL458772 TH458770:TH458772 ADD458770:ADD458772 AMZ458770:AMZ458772 AWV458770:AWV458772 BGR458770:BGR458772 BQN458770:BQN458772 CAJ458770:CAJ458772 CKF458770:CKF458772 CUB458770:CUB458772 DDX458770:DDX458772 DNT458770:DNT458772 DXP458770:DXP458772 EHL458770:EHL458772 ERH458770:ERH458772 FBD458770:FBD458772 FKZ458770:FKZ458772 FUV458770:FUV458772 GER458770:GER458772 GON458770:GON458772 GYJ458770:GYJ458772 HIF458770:HIF458772 HSB458770:HSB458772 IBX458770:IBX458772 ILT458770:ILT458772 IVP458770:IVP458772 JFL458770:JFL458772 JPH458770:JPH458772 JZD458770:JZD458772 KIZ458770:KIZ458772 KSV458770:KSV458772 LCR458770:LCR458772 LMN458770:LMN458772 LWJ458770:LWJ458772 MGF458770:MGF458772 MQB458770:MQB458772 MZX458770:MZX458772 NJT458770:NJT458772 NTP458770:NTP458772 ODL458770:ODL458772 ONH458770:ONH458772 OXD458770:OXD458772 PGZ458770:PGZ458772 PQV458770:PQV458772 QAR458770:QAR458772 QKN458770:QKN458772 QUJ458770:QUJ458772 REF458770:REF458772 ROB458770:ROB458772 RXX458770:RXX458772 SHT458770:SHT458772 SRP458770:SRP458772 TBL458770:TBL458772 TLH458770:TLH458772 TVD458770:TVD458772 UEZ458770:UEZ458772 UOV458770:UOV458772 UYR458770:UYR458772 VIN458770:VIN458772 VSJ458770:VSJ458772 WCF458770:WCF458772 WMB458770:WMB458772 WVX458770:WVX458772 P524306:P524308 JL524306:JL524308 TH524306:TH524308 ADD524306:ADD524308 AMZ524306:AMZ524308 AWV524306:AWV524308 BGR524306:BGR524308 BQN524306:BQN524308 CAJ524306:CAJ524308 CKF524306:CKF524308 CUB524306:CUB524308 DDX524306:DDX524308 DNT524306:DNT524308 DXP524306:DXP524308 EHL524306:EHL524308 ERH524306:ERH524308 FBD524306:FBD524308 FKZ524306:FKZ524308 FUV524306:FUV524308 GER524306:GER524308 GON524306:GON524308 GYJ524306:GYJ524308 HIF524306:HIF524308 HSB524306:HSB524308 IBX524306:IBX524308 ILT524306:ILT524308 IVP524306:IVP524308 JFL524306:JFL524308 JPH524306:JPH524308 JZD524306:JZD524308 KIZ524306:KIZ524308 KSV524306:KSV524308 LCR524306:LCR524308 LMN524306:LMN524308 LWJ524306:LWJ524308 MGF524306:MGF524308 MQB524306:MQB524308 MZX524306:MZX524308 NJT524306:NJT524308 NTP524306:NTP524308 ODL524306:ODL524308 ONH524306:ONH524308 OXD524306:OXD524308 PGZ524306:PGZ524308 PQV524306:PQV524308 QAR524306:QAR524308 QKN524306:QKN524308 QUJ524306:QUJ524308 REF524306:REF524308 ROB524306:ROB524308 RXX524306:RXX524308 SHT524306:SHT524308 SRP524306:SRP524308 TBL524306:TBL524308 TLH524306:TLH524308 TVD524306:TVD524308 UEZ524306:UEZ524308 UOV524306:UOV524308 UYR524306:UYR524308 VIN524306:VIN524308 VSJ524306:VSJ524308 WCF524306:WCF524308 WMB524306:WMB524308 WVX524306:WVX524308 P589842:P589844 JL589842:JL589844 TH589842:TH589844 ADD589842:ADD589844 AMZ589842:AMZ589844 AWV589842:AWV589844 BGR589842:BGR589844 BQN589842:BQN589844 CAJ589842:CAJ589844 CKF589842:CKF589844 CUB589842:CUB589844 DDX589842:DDX589844 DNT589842:DNT589844 DXP589842:DXP589844 EHL589842:EHL589844 ERH589842:ERH589844 FBD589842:FBD589844 FKZ589842:FKZ589844 FUV589842:FUV589844 GER589842:GER589844 GON589842:GON589844 GYJ589842:GYJ589844 HIF589842:HIF589844 HSB589842:HSB589844 IBX589842:IBX589844 ILT589842:ILT589844 IVP589842:IVP589844 JFL589842:JFL589844 JPH589842:JPH589844 JZD589842:JZD589844 KIZ589842:KIZ589844 KSV589842:KSV589844 LCR589842:LCR589844 LMN589842:LMN589844 LWJ589842:LWJ589844 MGF589842:MGF589844 MQB589842:MQB589844 MZX589842:MZX589844 NJT589842:NJT589844 NTP589842:NTP589844 ODL589842:ODL589844 ONH589842:ONH589844 OXD589842:OXD589844 PGZ589842:PGZ589844 PQV589842:PQV589844 QAR589842:QAR589844 QKN589842:QKN589844 QUJ589842:QUJ589844 REF589842:REF589844 ROB589842:ROB589844 RXX589842:RXX589844 SHT589842:SHT589844 SRP589842:SRP589844 TBL589842:TBL589844 TLH589842:TLH589844 TVD589842:TVD589844 UEZ589842:UEZ589844 UOV589842:UOV589844 UYR589842:UYR589844 VIN589842:VIN589844 VSJ589842:VSJ589844 WCF589842:WCF589844 WMB589842:WMB589844 WVX589842:WVX589844 P655378:P655380 JL655378:JL655380 TH655378:TH655380 ADD655378:ADD655380 AMZ655378:AMZ655380 AWV655378:AWV655380 BGR655378:BGR655380 BQN655378:BQN655380 CAJ655378:CAJ655380 CKF655378:CKF655380 CUB655378:CUB655380 DDX655378:DDX655380 DNT655378:DNT655380 DXP655378:DXP655380 EHL655378:EHL655380 ERH655378:ERH655380 FBD655378:FBD655380 FKZ655378:FKZ655380 FUV655378:FUV655380 GER655378:GER655380 GON655378:GON655380 GYJ655378:GYJ655380 HIF655378:HIF655380 HSB655378:HSB655380 IBX655378:IBX655380 ILT655378:ILT655380 IVP655378:IVP655380 JFL655378:JFL655380 JPH655378:JPH655380 JZD655378:JZD655380 KIZ655378:KIZ655380 KSV655378:KSV655380 LCR655378:LCR655380 LMN655378:LMN655380 LWJ655378:LWJ655380 MGF655378:MGF655380 MQB655378:MQB655380 MZX655378:MZX655380 NJT655378:NJT655380 NTP655378:NTP655380 ODL655378:ODL655380 ONH655378:ONH655380 OXD655378:OXD655380 PGZ655378:PGZ655380 PQV655378:PQV655380 QAR655378:QAR655380 QKN655378:QKN655380 QUJ655378:QUJ655380 REF655378:REF655380 ROB655378:ROB655380 RXX655378:RXX655380 SHT655378:SHT655380 SRP655378:SRP655380 TBL655378:TBL655380 TLH655378:TLH655380 TVD655378:TVD655380 UEZ655378:UEZ655380 UOV655378:UOV655380 UYR655378:UYR655380 VIN655378:VIN655380 VSJ655378:VSJ655380 WCF655378:WCF655380 WMB655378:WMB655380 WVX655378:WVX655380 P720914:P720916 JL720914:JL720916 TH720914:TH720916 ADD720914:ADD720916 AMZ720914:AMZ720916 AWV720914:AWV720916 BGR720914:BGR720916 BQN720914:BQN720916 CAJ720914:CAJ720916 CKF720914:CKF720916 CUB720914:CUB720916 DDX720914:DDX720916 DNT720914:DNT720916 DXP720914:DXP720916 EHL720914:EHL720916 ERH720914:ERH720916 FBD720914:FBD720916 FKZ720914:FKZ720916 FUV720914:FUV720916 GER720914:GER720916 GON720914:GON720916 GYJ720914:GYJ720916 HIF720914:HIF720916 HSB720914:HSB720916 IBX720914:IBX720916 ILT720914:ILT720916 IVP720914:IVP720916 JFL720914:JFL720916 JPH720914:JPH720916 JZD720914:JZD720916 KIZ720914:KIZ720916 KSV720914:KSV720916 LCR720914:LCR720916 LMN720914:LMN720916 LWJ720914:LWJ720916 MGF720914:MGF720916 MQB720914:MQB720916 MZX720914:MZX720916 NJT720914:NJT720916 NTP720914:NTP720916 ODL720914:ODL720916 ONH720914:ONH720916 OXD720914:OXD720916 PGZ720914:PGZ720916 PQV720914:PQV720916 QAR720914:QAR720916 QKN720914:QKN720916 QUJ720914:QUJ720916 REF720914:REF720916 ROB720914:ROB720916 RXX720914:RXX720916 SHT720914:SHT720916 SRP720914:SRP720916 TBL720914:TBL720916 TLH720914:TLH720916 TVD720914:TVD720916 UEZ720914:UEZ720916 UOV720914:UOV720916 UYR720914:UYR720916 VIN720914:VIN720916 VSJ720914:VSJ720916 WCF720914:WCF720916 WMB720914:WMB720916 WVX720914:WVX720916 P786450:P786452 JL786450:JL786452 TH786450:TH786452 ADD786450:ADD786452 AMZ786450:AMZ786452 AWV786450:AWV786452 BGR786450:BGR786452 BQN786450:BQN786452 CAJ786450:CAJ786452 CKF786450:CKF786452 CUB786450:CUB786452 DDX786450:DDX786452 DNT786450:DNT786452 DXP786450:DXP786452 EHL786450:EHL786452 ERH786450:ERH786452 FBD786450:FBD786452 FKZ786450:FKZ786452 FUV786450:FUV786452 GER786450:GER786452 GON786450:GON786452 GYJ786450:GYJ786452 HIF786450:HIF786452 HSB786450:HSB786452 IBX786450:IBX786452 ILT786450:ILT786452 IVP786450:IVP786452 JFL786450:JFL786452 JPH786450:JPH786452 JZD786450:JZD786452 KIZ786450:KIZ786452 KSV786450:KSV786452 LCR786450:LCR786452 LMN786450:LMN786452 LWJ786450:LWJ786452 MGF786450:MGF786452 MQB786450:MQB786452 MZX786450:MZX786452 NJT786450:NJT786452 NTP786450:NTP786452 ODL786450:ODL786452 ONH786450:ONH786452 OXD786450:OXD786452 PGZ786450:PGZ786452 PQV786450:PQV786452 QAR786450:QAR786452 QKN786450:QKN786452 QUJ786450:QUJ786452 REF786450:REF786452 ROB786450:ROB786452 RXX786450:RXX786452 SHT786450:SHT786452 SRP786450:SRP786452 TBL786450:TBL786452 TLH786450:TLH786452 TVD786450:TVD786452 UEZ786450:UEZ786452 UOV786450:UOV786452 UYR786450:UYR786452 VIN786450:VIN786452 VSJ786450:VSJ786452 WCF786450:WCF786452 WMB786450:WMB786452 WVX786450:WVX786452 P851986:P851988 JL851986:JL851988 TH851986:TH851988 ADD851986:ADD851988 AMZ851986:AMZ851988 AWV851986:AWV851988 BGR851986:BGR851988 BQN851986:BQN851988 CAJ851986:CAJ851988 CKF851986:CKF851988 CUB851986:CUB851988 DDX851986:DDX851988 DNT851986:DNT851988 DXP851986:DXP851988 EHL851986:EHL851988 ERH851986:ERH851988 FBD851986:FBD851988 FKZ851986:FKZ851988 FUV851986:FUV851988 GER851986:GER851988 GON851986:GON851988 GYJ851986:GYJ851988 HIF851986:HIF851988 HSB851986:HSB851988 IBX851986:IBX851988 ILT851986:ILT851988 IVP851986:IVP851988 JFL851986:JFL851988 JPH851986:JPH851988 JZD851986:JZD851988 KIZ851986:KIZ851988 KSV851986:KSV851988 LCR851986:LCR851988 LMN851986:LMN851988 LWJ851986:LWJ851988 MGF851986:MGF851988 MQB851986:MQB851988 MZX851986:MZX851988 NJT851986:NJT851988 NTP851986:NTP851988 ODL851986:ODL851988 ONH851986:ONH851988 OXD851986:OXD851988 PGZ851986:PGZ851988 PQV851986:PQV851988 QAR851986:QAR851988 QKN851986:QKN851988 QUJ851986:QUJ851988 REF851986:REF851988 ROB851986:ROB851988 RXX851986:RXX851988 SHT851986:SHT851988 SRP851986:SRP851988 TBL851986:TBL851988 TLH851986:TLH851988 TVD851986:TVD851988 UEZ851986:UEZ851988 UOV851986:UOV851988 UYR851986:UYR851988 VIN851986:VIN851988 VSJ851986:VSJ851988 WCF851986:WCF851988 WMB851986:WMB851988 WVX851986:WVX851988 P917522:P917524 JL917522:JL917524 TH917522:TH917524 ADD917522:ADD917524 AMZ917522:AMZ917524 AWV917522:AWV917524 BGR917522:BGR917524 BQN917522:BQN917524 CAJ917522:CAJ917524 CKF917522:CKF917524 CUB917522:CUB917524 DDX917522:DDX917524 DNT917522:DNT917524 DXP917522:DXP917524 EHL917522:EHL917524 ERH917522:ERH917524 FBD917522:FBD917524 FKZ917522:FKZ917524 FUV917522:FUV917524 GER917522:GER917524 GON917522:GON917524 GYJ917522:GYJ917524 HIF917522:HIF917524 HSB917522:HSB917524 IBX917522:IBX917524 ILT917522:ILT917524 IVP917522:IVP917524 JFL917522:JFL917524 JPH917522:JPH917524 JZD917522:JZD917524 KIZ917522:KIZ917524 KSV917522:KSV917524 LCR917522:LCR917524 LMN917522:LMN917524 LWJ917522:LWJ917524 MGF917522:MGF917524 MQB917522:MQB917524 MZX917522:MZX917524 NJT917522:NJT917524 NTP917522:NTP917524 ODL917522:ODL917524 ONH917522:ONH917524 OXD917522:OXD917524 PGZ917522:PGZ917524 PQV917522:PQV917524 QAR917522:QAR917524 QKN917522:QKN917524 QUJ917522:QUJ917524 REF917522:REF917524 ROB917522:ROB917524 RXX917522:RXX917524 SHT917522:SHT917524 SRP917522:SRP917524 TBL917522:TBL917524 TLH917522:TLH917524 TVD917522:TVD917524 UEZ917522:UEZ917524 UOV917522:UOV917524 UYR917522:UYR917524 VIN917522:VIN917524 VSJ917522:VSJ917524 WCF917522:WCF917524 WMB917522:WMB917524 WVX917522:WVX917524 P983058:P983060 JL983058:JL983060 TH983058:TH983060 ADD983058:ADD983060 AMZ983058:AMZ983060 AWV983058:AWV983060 BGR983058:BGR983060 BQN983058:BQN983060 CAJ983058:CAJ983060 CKF983058:CKF983060 CUB983058:CUB983060 DDX983058:DDX983060 DNT983058:DNT983060 DXP983058:DXP983060 EHL983058:EHL983060 ERH983058:ERH983060 FBD983058:FBD983060 FKZ983058:FKZ983060 FUV983058:FUV983060 GER983058:GER983060 GON983058:GON983060 GYJ983058:GYJ983060 HIF983058:HIF983060 HSB983058:HSB983060 IBX983058:IBX983060 ILT983058:ILT983060 IVP983058:IVP983060 JFL983058:JFL983060 JPH983058:JPH983060 JZD983058:JZD983060 KIZ983058:KIZ983060 KSV983058:KSV983060 LCR983058:LCR983060 LMN983058:LMN983060 LWJ983058:LWJ983060 MGF983058:MGF983060 MQB983058:MQB983060 MZX983058:MZX983060 NJT983058:NJT983060 NTP983058:NTP983060 ODL983058:ODL983060 ONH983058:ONH983060 OXD983058:OXD983060 PGZ983058:PGZ983060 PQV983058:PQV983060 QAR983058:QAR983060 QKN983058:QKN983060 QUJ983058:QUJ983060 REF983058:REF983060 ROB983058:ROB983060 RXX983058:RXX983060 SHT983058:SHT983060 SRP983058:SRP983060 TBL983058:TBL983060 TLH983058:TLH983060 TVD983058:TVD983060 UEZ983058:UEZ983060 UOV983058:UOV983060 UYR983058:UYR983060 VIN983058:VIN983060 VSJ983058:VSJ983060 WCF983058:WCF983060 WMB983058:WMB983060 WVX983058:WVX983060" xr:uid="{F6F12BE0-C8A3-46E2-8C1D-A14B0E4B37DC}">
      <formula1>#REF!</formula1>
    </dataValidation>
    <dataValidation allowBlank="1" showInputMessage="1" showErrorMessage="1" promptTitle="Gràfica del indicador" prompt="De acuerdo a la periodicidad del indicador graficar su avance y tendencia, comparando lo ejecutado, contra lo programado y su meta, asi como, aisgnar el color y rango segun su resultado (&gt;= a 90%  verde, &gt; 70% y &lt; 90% amarillo y &lt;= 70% rojo)." sqref="CK12 MG12 WC12 AFY12 APU12 AZQ12 BJM12 BTI12 CDE12 CNA12 CWW12 DGS12 DQO12 EAK12 EKG12 EUC12 FDY12 FNU12 FXQ12 GHM12 GRI12 HBE12 HLA12 HUW12 IES12 IOO12 IYK12 JIG12 JSC12 KBY12 KLU12 KVQ12 LFM12 LPI12 LZE12 MJA12 MSW12 NCS12 NMO12 NWK12 OGG12 OQC12 OZY12 PJU12 PTQ12 QDM12 QNI12 QXE12 RHA12 RQW12 SAS12 SKO12 SUK12 TEG12 TOC12 TXY12 UHU12 URQ12 VBM12 VLI12 VVE12 WFA12 WOW12 WYS12 CK65548 MG65548 WC65548 AFY65548 APU65548 AZQ65548 BJM65548 BTI65548 CDE65548 CNA65548 CWW65548 DGS65548 DQO65548 EAK65548 EKG65548 EUC65548 FDY65548 FNU65548 FXQ65548 GHM65548 GRI65548 HBE65548 HLA65548 HUW65548 IES65548 IOO65548 IYK65548 JIG65548 JSC65548 KBY65548 KLU65548 KVQ65548 LFM65548 LPI65548 LZE65548 MJA65548 MSW65548 NCS65548 NMO65548 NWK65548 OGG65548 OQC65548 OZY65548 PJU65548 PTQ65548 QDM65548 QNI65548 QXE65548 RHA65548 RQW65548 SAS65548 SKO65548 SUK65548 TEG65548 TOC65548 TXY65548 UHU65548 URQ65548 VBM65548 VLI65548 VVE65548 WFA65548 WOW65548 WYS65548 CK131084 MG131084 WC131084 AFY131084 APU131084 AZQ131084 BJM131084 BTI131084 CDE131084 CNA131084 CWW131084 DGS131084 DQO131084 EAK131084 EKG131084 EUC131084 FDY131084 FNU131084 FXQ131084 GHM131084 GRI131084 HBE131084 HLA131084 HUW131084 IES131084 IOO131084 IYK131084 JIG131084 JSC131084 KBY131084 KLU131084 KVQ131084 LFM131084 LPI131084 LZE131084 MJA131084 MSW131084 NCS131084 NMO131084 NWK131084 OGG131084 OQC131084 OZY131084 PJU131084 PTQ131084 QDM131084 QNI131084 QXE131084 RHA131084 RQW131084 SAS131084 SKO131084 SUK131084 TEG131084 TOC131084 TXY131084 UHU131084 URQ131084 VBM131084 VLI131084 VVE131084 WFA131084 WOW131084 WYS131084 CK196620 MG196620 WC196620 AFY196620 APU196620 AZQ196620 BJM196620 BTI196620 CDE196620 CNA196620 CWW196620 DGS196620 DQO196620 EAK196620 EKG196620 EUC196620 FDY196620 FNU196620 FXQ196620 GHM196620 GRI196620 HBE196620 HLA196620 HUW196620 IES196620 IOO196620 IYK196620 JIG196620 JSC196620 KBY196620 KLU196620 KVQ196620 LFM196620 LPI196620 LZE196620 MJA196620 MSW196620 NCS196620 NMO196620 NWK196620 OGG196620 OQC196620 OZY196620 PJU196620 PTQ196620 QDM196620 QNI196620 QXE196620 RHA196620 RQW196620 SAS196620 SKO196620 SUK196620 TEG196620 TOC196620 TXY196620 UHU196620 URQ196620 VBM196620 VLI196620 VVE196620 WFA196620 WOW196620 WYS196620 CK262156 MG262156 WC262156 AFY262156 APU262156 AZQ262156 BJM262156 BTI262156 CDE262156 CNA262156 CWW262156 DGS262156 DQO262156 EAK262156 EKG262156 EUC262156 FDY262156 FNU262156 FXQ262156 GHM262156 GRI262156 HBE262156 HLA262156 HUW262156 IES262156 IOO262156 IYK262156 JIG262156 JSC262156 KBY262156 KLU262156 KVQ262156 LFM262156 LPI262156 LZE262156 MJA262156 MSW262156 NCS262156 NMO262156 NWK262156 OGG262156 OQC262156 OZY262156 PJU262156 PTQ262156 QDM262156 QNI262156 QXE262156 RHA262156 RQW262156 SAS262156 SKO262156 SUK262156 TEG262156 TOC262156 TXY262156 UHU262156 URQ262156 VBM262156 VLI262156 VVE262156 WFA262156 WOW262156 WYS262156 CK327692 MG327692 WC327692 AFY327692 APU327692 AZQ327692 BJM327692 BTI327692 CDE327692 CNA327692 CWW327692 DGS327692 DQO327692 EAK327692 EKG327692 EUC327692 FDY327692 FNU327692 FXQ327692 GHM327692 GRI327692 HBE327692 HLA327692 HUW327692 IES327692 IOO327692 IYK327692 JIG327692 JSC327692 KBY327692 KLU327692 KVQ327692 LFM327692 LPI327692 LZE327692 MJA327692 MSW327692 NCS327692 NMO327692 NWK327692 OGG327692 OQC327692 OZY327692 PJU327692 PTQ327692 QDM327692 QNI327692 QXE327692 RHA327692 RQW327692 SAS327692 SKO327692 SUK327692 TEG327692 TOC327692 TXY327692 UHU327692 URQ327692 VBM327692 VLI327692 VVE327692 WFA327692 WOW327692 WYS327692 CK393228 MG393228 WC393228 AFY393228 APU393228 AZQ393228 BJM393228 BTI393228 CDE393228 CNA393228 CWW393228 DGS393228 DQO393228 EAK393228 EKG393228 EUC393228 FDY393228 FNU393228 FXQ393228 GHM393228 GRI393228 HBE393228 HLA393228 HUW393228 IES393228 IOO393228 IYK393228 JIG393228 JSC393228 KBY393228 KLU393228 KVQ393228 LFM393228 LPI393228 LZE393228 MJA393228 MSW393228 NCS393228 NMO393228 NWK393228 OGG393228 OQC393228 OZY393228 PJU393228 PTQ393228 QDM393228 QNI393228 QXE393228 RHA393228 RQW393228 SAS393228 SKO393228 SUK393228 TEG393228 TOC393228 TXY393228 UHU393228 URQ393228 VBM393228 VLI393228 VVE393228 WFA393228 WOW393228 WYS393228 CK458764 MG458764 WC458764 AFY458764 APU458764 AZQ458764 BJM458764 BTI458764 CDE458764 CNA458764 CWW458764 DGS458764 DQO458764 EAK458764 EKG458764 EUC458764 FDY458764 FNU458764 FXQ458764 GHM458764 GRI458764 HBE458764 HLA458764 HUW458764 IES458764 IOO458764 IYK458764 JIG458764 JSC458764 KBY458764 KLU458764 KVQ458764 LFM458764 LPI458764 LZE458764 MJA458764 MSW458764 NCS458764 NMO458764 NWK458764 OGG458764 OQC458764 OZY458764 PJU458764 PTQ458764 QDM458764 QNI458764 QXE458764 RHA458764 RQW458764 SAS458764 SKO458764 SUK458764 TEG458764 TOC458764 TXY458764 UHU458764 URQ458764 VBM458764 VLI458764 VVE458764 WFA458764 WOW458764 WYS458764 CK524300 MG524300 WC524300 AFY524300 APU524300 AZQ524300 BJM524300 BTI524300 CDE524300 CNA524300 CWW524300 DGS524300 DQO524300 EAK524300 EKG524300 EUC524300 FDY524300 FNU524300 FXQ524300 GHM524300 GRI524300 HBE524300 HLA524300 HUW524300 IES524300 IOO524300 IYK524300 JIG524300 JSC524300 KBY524300 KLU524300 KVQ524300 LFM524300 LPI524300 LZE524300 MJA524300 MSW524300 NCS524300 NMO524300 NWK524300 OGG524300 OQC524300 OZY524300 PJU524300 PTQ524300 QDM524300 QNI524300 QXE524300 RHA524300 RQW524300 SAS524300 SKO524300 SUK524300 TEG524300 TOC524300 TXY524300 UHU524300 URQ524300 VBM524300 VLI524300 VVE524300 WFA524300 WOW524300 WYS524300 CK589836 MG589836 WC589836 AFY589836 APU589836 AZQ589836 BJM589836 BTI589836 CDE589836 CNA589836 CWW589836 DGS589836 DQO589836 EAK589836 EKG589836 EUC589836 FDY589836 FNU589836 FXQ589836 GHM589836 GRI589836 HBE589836 HLA589836 HUW589836 IES589836 IOO589836 IYK589836 JIG589836 JSC589836 KBY589836 KLU589836 KVQ589836 LFM589836 LPI589836 LZE589836 MJA589836 MSW589836 NCS589836 NMO589836 NWK589836 OGG589836 OQC589836 OZY589836 PJU589836 PTQ589836 QDM589836 QNI589836 QXE589836 RHA589836 RQW589836 SAS589836 SKO589836 SUK589836 TEG589836 TOC589836 TXY589836 UHU589836 URQ589836 VBM589836 VLI589836 VVE589836 WFA589836 WOW589836 WYS589836 CK655372 MG655372 WC655372 AFY655372 APU655372 AZQ655372 BJM655372 BTI655372 CDE655372 CNA655372 CWW655372 DGS655372 DQO655372 EAK655372 EKG655372 EUC655372 FDY655372 FNU655372 FXQ655372 GHM655372 GRI655372 HBE655372 HLA655372 HUW655372 IES655372 IOO655372 IYK655372 JIG655372 JSC655372 KBY655372 KLU655372 KVQ655372 LFM655372 LPI655372 LZE655372 MJA655372 MSW655372 NCS655372 NMO655372 NWK655372 OGG655372 OQC655372 OZY655372 PJU655372 PTQ655372 QDM655372 QNI655372 QXE655372 RHA655372 RQW655372 SAS655372 SKO655372 SUK655372 TEG655372 TOC655372 TXY655372 UHU655372 URQ655372 VBM655372 VLI655372 VVE655372 WFA655372 WOW655372 WYS655372 CK720908 MG720908 WC720908 AFY720908 APU720908 AZQ720908 BJM720908 BTI720908 CDE720908 CNA720908 CWW720908 DGS720908 DQO720908 EAK720908 EKG720908 EUC720908 FDY720908 FNU720908 FXQ720908 GHM720908 GRI720908 HBE720908 HLA720908 HUW720908 IES720908 IOO720908 IYK720908 JIG720908 JSC720908 KBY720908 KLU720908 KVQ720908 LFM720908 LPI720908 LZE720908 MJA720908 MSW720908 NCS720908 NMO720908 NWK720908 OGG720908 OQC720908 OZY720908 PJU720908 PTQ720908 QDM720908 QNI720908 QXE720908 RHA720908 RQW720908 SAS720908 SKO720908 SUK720908 TEG720908 TOC720908 TXY720908 UHU720908 URQ720908 VBM720908 VLI720908 VVE720908 WFA720908 WOW720908 WYS720908 CK786444 MG786444 WC786444 AFY786444 APU786444 AZQ786444 BJM786444 BTI786444 CDE786444 CNA786444 CWW786444 DGS786444 DQO786444 EAK786444 EKG786444 EUC786444 FDY786444 FNU786444 FXQ786444 GHM786444 GRI786444 HBE786444 HLA786444 HUW786444 IES786444 IOO786444 IYK786444 JIG786444 JSC786444 KBY786444 KLU786444 KVQ786444 LFM786444 LPI786444 LZE786444 MJA786444 MSW786444 NCS786444 NMO786444 NWK786444 OGG786444 OQC786444 OZY786444 PJU786444 PTQ786444 QDM786444 QNI786444 QXE786444 RHA786444 RQW786444 SAS786444 SKO786444 SUK786444 TEG786444 TOC786444 TXY786444 UHU786444 URQ786444 VBM786444 VLI786444 VVE786444 WFA786444 WOW786444 WYS786444 CK851980 MG851980 WC851980 AFY851980 APU851980 AZQ851980 BJM851980 BTI851980 CDE851980 CNA851980 CWW851980 DGS851980 DQO851980 EAK851980 EKG851980 EUC851980 FDY851980 FNU851980 FXQ851980 GHM851980 GRI851980 HBE851980 HLA851980 HUW851980 IES851980 IOO851980 IYK851980 JIG851980 JSC851980 KBY851980 KLU851980 KVQ851980 LFM851980 LPI851980 LZE851980 MJA851980 MSW851980 NCS851980 NMO851980 NWK851980 OGG851980 OQC851980 OZY851980 PJU851980 PTQ851980 QDM851980 QNI851980 QXE851980 RHA851980 RQW851980 SAS851980 SKO851980 SUK851980 TEG851980 TOC851980 TXY851980 UHU851980 URQ851980 VBM851980 VLI851980 VVE851980 WFA851980 WOW851980 WYS851980 CK917516 MG917516 WC917516 AFY917516 APU917516 AZQ917516 BJM917516 BTI917516 CDE917516 CNA917516 CWW917516 DGS917516 DQO917516 EAK917516 EKG917516 EUC917516 FDY917516 FNU917516 FXQ917516 GHM917516 GRI917516 HBE917516 HLA917516 HUW917516 IES917516 IOO917516 IYK917516 JIG917516 JSC917516 KBY917516 KLU917516 KVQ917516 LFM917516 LPI917516 LZE917516 MJA917516 MSW917516 NCS917516 NMO917516 NWK917516 OGG917516 OQC917516 OZY917516 PJU917516 PTQ917516 QDM917516 QNI917516 QXE917516 RHA917516 RQW917516 SAS917516 SKO917516 SUK917516 TEG917516 TOC917516 TXY917516 UHU917516 URQ917516 VBM917516 VLI917516 VVE917516 WFA917516 WOW917516 WYS917516 CK983052 MG983052 WC983052 AFY983052 APU983052 AZQ983052 BJM983052 BTI983052 CDE983052 CNA983052 CWW983052 DGS983052 DQO983052 EAK983052 EKG983052 EUC983052 FDY983052 FNU983052 FXQ983052 GHM983052 GRI983052 HBE983052 HLA983052 HUW983052 IES983052 IOO983052 IYK983052 JIG983052 JSC983052 KBY983052 KLU983052 KVQ983052 LFM983052 LPI983052 LZE983052 MJA983052 MSW983052 NCS983052 NMO983052 NWK983052 OGG983052 OQC983052 OZY983052 PJU983052 PTQ983052 QDM983052 QNI983052 QXE983052 RHA983052 RQW983052 SAS983052 SKO983052 SUK983052 TEG983052 TOC983052 TXY983052 UHU983052 URQ983052 VBM983052 VLI983052 VVE983052 WFA983052 WOW983052 WYS983052" xr:uid="{8C713C25-9472-4629-91F2-9647914EC2EC}"/>
    <dataValidation allowBlank="1" showInputMessage="1" showErrorMessage="1" prompt="Seleccionar la tendencia que presentará el indicador en la vigencia:_x000a_* Constante: en cada periodo siempre es el mismo valor._x000a_* Creciente: en cada periodo incrementa su valor._x000a_* Decreciente: en cada período disminuye su valor." sqref="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xr:uid="{60FBE18F-8E3F-48F7-AA4F-FE1ACB7A40BB}"/>
    <dataValidation allowBlank="1" showInputMessage="1" showErrorMessage="1" prompt="Es el producto de dividir el resultado del indicador para la vigencia (columna BV) entre la meta anual del indicador para la vigencia (columna BW)." sqref="CJ12 MF12 WB12 AFX12 APT12 AZP12 BJL12 BTH12 CDD12 CMZ12 CWV12 DGR12 DQN12 EAJ12 EKF12 EUB12 FDX12 FNT12 FXP12 GHL12 GRH12 HBD12 HKZ12 HUV12 IER12 ION12 IYJ12 JIF12 JSB12 KBX12 KLT12 KVP12 LFL12 LPH12 LZD12 MIZ12 MSV12 NCR12 NMN12 NWJ12 OGF12 OQB12 OZX12 PJT12 PTP12 QDL12 QNH12 QXD12 RGZ12 RQV12 SAR12 SKN12 SUJ12 TEF12 TOB12 TXX12 UHT12 URP12 VBL12 VLH12 VVD12 WEZ12 WOV12 WYR12 CJ65548 MF65548 WB65548 AFX65548 APT65548 AZP65548 BJL65548 BTH65548 CDD65548 CMZ65548 CWV65548 DGR65548 DQN65548 EAJ65548 EKF65548 EUB65548 FDX65548 FNT65548 FXP65548 GHL65548 GRH65548 HBD65548 HKZ65548 HUV65548 IER65548 ION65548 IYJ65548 JIF65548 JSB65548 KBX65548 KLT65548 KVP65548 LFL65548 LPH65548 LZD65548 MIZ65548 MSV65548 NCR65548 NMN65548 NWJ65548 OGF65548 OQB65548 OZX65548 PJT65548 PTP65548 QDL65548 QNH65548 QXD65548 RGZ65548 RQV65548 SAR65548 SKN65548 SUJ65548 TEF65548 TOB65548 TXX65548 UHT65548 URP65548 VBL65548 VLH65548 VVD65548 WEZ65548 WOV65548 WYR65548 CJ131084 MF131084 WB131084 AFX131084 APT131084 AZP131084 BJL131084 BTH131084 CDD131084 CMZ131084 CWV131084 DGR131084 DQN131084 EAJ131084 EKF131084 EUB131084 FDX131084 FNT131084 FXP131084 GHL131084 GRH131084 HBD131084 HKZ131084 HUV131084 IER131084 ION131084 IYJ131084 JIF131084 JSB131084 KBX131084 KLT131084 KVP131084 LFL131084 LPH131084 LZD131084 MIZ131084 MSV131084 NCR131084 NMN131084 NWJ131084 OGF131084 OQB131084 OZX131084 PJT131084 PTP131084 QDL131084 QNH131084 QXD131084 RGZ131084 RQV131084 SAR131084 SKN131084 SUJ131084 TEF131084 TOB131084 TXX131084 UHT131084 URP131084 VBL131084 VLH131084 VVD131084 WEZ131084 WOV131084 WYR131084 CJ196620 MF196620 WB196620 AFX196620 APT196620 AZP196620 BJL196620 BTH196620 CDD196620 CMZ196620 CWV196620 DGR196620 DQN196620 EAJ196620 EKF196620 EUB196620 FDX196620 FNT196620 FXP196620 GHL196620 GRH196620 HBD196620 HKZ196620 HUV196620 IER196620 ION196620 IYJ196620 JIF196620 JSB196620 KBX196620 KLT196620 KVP196620 LFL196620 LPH196620 LZD196620 MIZ196620 MSV196620 NCR196620 NMN196620 NWJ196620 OGF196620 OQB196620 OZX196620 PJT196620 PTP196620 QDL196620 QNH196620 QXD196620 RGZ196620 RQV196620 SAR196620 SKN196620 SUJ196620 TEF196620 TOB196620 TXX196620 UHT196620 URP196620 VBL196620 VLH196620 VVD196620 WEZ196620 WOV196620 WYR196620 CJ262156 MF262156 WB262156 AFX262156 APT262156 AZP262156 BJL262156 BTH262156 CDD262156 CMZ262156 CWV262156 DGR262156 DQN262156 EAJ262156 EKF262156 EUB262156 FDX262156 FNT262156 FXP262156 GHL262156 GRH262156 HBD262156 HKZ262156 HUV262156 IER262156 ION262156 IYJ262156 JIF262156 JSB262156 KBX262156 KLT262156 KVP262156 LFL262156 LPH262156 LZD262156 MIZ262156 MSV262156 NCR262156 NMN262156 NWJ262156 OGF262156 OQB262156 OZX262156 PJT262156 PTP262156 QDL262156 QNH262156 QXD262156 RGZ262156 RQV262156 SAR262156 SKN262156 SUJ262156 TEF262156 TOB262156 TXX262156 UHT262156 URP262156 VBL262156 VLH262156 VVD262156 WEZ262156 WOV262156 WYR262156 CJ327692 MF327692 WB327692 AFX327692 APT327692 AZP327692 BJL327692 BTH327692 CDD327692 CMZ327692 CWV327692 DGR327692 DQN327692 EAJ327692 EKF327692 EUB327692 FDX327692 FNT327692 FXP327692 GHL327692 GRH327692 HBD327692 HKZ327692 HUV327692 IER327692 ION327692 IYJ327692 JIF327692 JSB327692 KBX327692 KLT327692 KVP327692 LFL327692 LPH327692 LZD327692 MIZ327692 MSV327692 NCR327692 NMN327692 NWJ327692 OGF327692 OQB327692 OZX327692 PJT327692 PTP327692 QDL327692 QNH327692 QXD327692 RGZ327692 RQV327692 SAR327692 SKN327692 SUJ327692 TEF327692 TOB327692 TXX327692 UHT327692 URP327692 VBL327692 VLH327692 VVD327692 WEZ327692 WOV327692 WYR327692 CJ393228 MF393228 WB393228 AFX393228 APT393228 AZP393228 BJL393228 BTH393228 CDD393228 CMZ393228 CWV393228 DGR393228 DQN393228 EAJ393228 EKF393228 EUB393228 FDX393228 FNT393228 FXP393228 GHL393228 GRH393228 HBD393228 HKZ393228 HUV393228 IER393228 ION393228 IYJ393228 JIF393228 JSB393228 KBX393228 KLT393228 KVP393228 LFL393228 LPH393228 LZD393228 MIZ393228 MSV393228 NCR393228 NMN393228 NWJ393228 OGF393228 OQB393228 OZX393228 PJT393228 PTP393228 QDL393228 QNH393228 QXD393228 RGZ393228 RQV393228 SAR393228 SKN393228 SUJ393228 TEF393228 TOB393228 TXX393228 UHT393228 URP393228 VBL393228 VLH393228 VVD393228 WEZ393228 WOV393228 WYR393228 CJ458764 MF458764 WB458764 AFX458764 APT458764 AZP458764 BJL458764 BTH458764 CDD458764 CMZ458764 CWV458764 DGR458764 DQN458764 EAJ458764 EKF458764 EUB458764 FDX458764 FNT458764 FXP458764 GHL458764 GRH458764 HBD458764 HKZ458764 HUV458764 IER458764 ION458764 IYJ458764 JIF458764 JSB458764 KBX458764 KLT458764 KVP458764 LFL458764 LPH458764 LZD458764 MIZ458764 MSV458764 NCR458764 NMN458764 NWJ458764 OGF458764 OQB458764 OZX458764 PJT458764 PTP458764 QDL458764 QNH458764 QXD458764 RGZ458764 RQV458764 SAR458764 SKN458764 SUJ458764 TEF458764 TOB458764 TXX458764 UHT458764 URP458764 VBL458764 VLH458764 VVD458764 WEZ458764 WOV458764 WYR458764 CJ524300 MF524300 WB524300 AFX524300 APT524300 AZP524300 BJL524300 BTH524300 CDD524300 CMZ524300 CWV524300 DGR524300 DQN524300 EAJ524300 EKF524300 EUB524300 FDX524300 FNT524300 FXP524300 GHL524300 GRH524300 HBD524300 HKZ524300 HUV524300 IER524300 ION524300 IYJ524300 JIF524300 JSB524300 KBX524300 KLT524300 KVP524300 LFL524300 LPH524300 LZD524300 MIZ524300 MSV524300 NCR524300 NMN524300 NWJ524300 OGF524300 OQB524300 OZX524300 PJT524300 PTP524300 QDL524300 QNH524300 QXD524300 RGZ524300 RQV524300 SAR524300 SKN524300 SUJ524300 TEF524300 TOB524300 TXX524300 UHT524300 URP524300 VBL524300 VLH524300 VVD524300 WEZ524300 WOV524300 WYR524300 CJ589836 MF589836 WB589836 AFX589836 APT589836 AZP589836 BJL589836 BTH589836 CDD589836 CMZ589836 CWV589836 DGR589836 DQN589836 EAJ589836 EKF589836 EUB589836 FDX589836 FNT589836 FXP589836 GHL589836 GRH589836 HBD589836 HKZ589836 HUV589836 IER589836 ION589836 IYJ589836 JIF589836 JSB589836 KBX589836 KLT589836 KVP589836 LFL589836 LPH589836 LZD589836 MIZ589836 MSV589836 NCR589836 NMN589836 NWJ589836 OGF589836 OQB589836 OZX589836 PJT589836 PTP589836 QDL589836 QNH589836 QXD589836 RGZ589836 RQV589836 SAR589836 SKN589836 SUJ589836 TEF589836 TOB589836 TXX589836 UHT589836 URP589836 VBL589836 VLH589836 VVD589836 WEZ589836 WOV589836 WYR589836 CJ655372 MF655372 WB655372 AFX655372 APT655372 AZP655372 BJL655372 BTH655372 CDD655372 CMZ655372 CWV655372 DGR655372 DQN655372 EAJ655372 EKF655372 EUB655372 FDX655372 FNT655372 FXP655372 GHL655372 GRH655372 HBD655372 HKZ655372 HUV655372 IER655372 ION655372 IYJ655372 JIF655372 JSB655372 KBX655372 KLT655372 KVP655372 LFL655372 LPH655372 LZD655372 MIZ655372 MSV655372 NCR655372 NMN655372 NWJ655372 OGF655372 OQB655372 OZX655372 PJT655372 PTP655372 QDL655372 QNH655372 QXD655372 RGZ655372 RQV655372 SAR655372 SKN655372 SUJ655372 TEF655372 TOB655372 TXX655372 UHT655372 URP655372 VBL655372 VLH655372 VVD655372 WEZ655372 WOV655372 WYR655372 CJ720908 MF720908 WB720908 AFX720908 APT720908 AZP720908 BJL720908 BTH720908 CDD720908 CMZ720908 CWV720908 DGR720908 DQN720908 EAJ720908 EKF720908 EUB720908 FDX720908 FNT720908 FXP720908 GHL720908 GRH720908 HBD720908 HKZ720908 HUV720908 IER720908 ION720908 IYJ720908 JIF720908 JSB720908 KBX720908 KLT720908 KVP720908 LFL720908 LPH720908 LZD720908 MIZ720908 MSV720908 NCR720908 NMN720908 NWJ720908 OGF720908 OQB720908 OZX720908 PJT720908 PTP720908 QDL720908 QNH720908 QXD720908 RGZ720908 RQV720908 SAR720908 SKN720908 SUJ720908 TEF720908 TOB720908 TXX720908 UHT720908 URP720908 VBL720908 VLH720908 VVD720908 WEZ720908 WOV720908 WYR720908 CJ786444 MF786444 WB786444 AFX786444 APT786444 AZP786444 BJL786444 BTH786444 CDD786444 CMZ786444 CWV786444 DGR786444 DQN786444 EAJ786444 EKF786444 EUB786444 FDX786444 FNT786444 FXP786444 GHL786444 GRH786444 HBD786444 HKZ786444 HUV786444 IER786444 ION786444 IYJ786444 JIF786444 JSB786444 KBX786444 KLT786444 KVP786444 LFL786444 LPH786444 LZD786444 MIZ786444 MSV786444 NCR786444 NMN786444 NWJ786444 OGF786444 OQB786444 OZX786444 PJT786444 PTP786444 QDL786444 QNH786444 QXD786444 RGZ786444 RQV786444 SAR786444 SKN786444 SUJ786444 TEF786444 TOB786444 TXX786444 UHT786444 URP786444 VBL786444 VLH786444 VVD786444 WEZ786444 WOV786444 WYR786444 CJ851980 MF851980 WB851980 AFX851980 APT851980 AZP851980 BJL851980 BTH851980 CDD851980 CMZ851980 CWV851980 DGR851980 DQN851980 EAJ851980 EKF851980 EUB851980 FDX851980 FNT851980 FXP851980 GHL851980 GRH851980 HBD851980 HKZ851980 HUV851980 IER851980 ION851980 IYJ851980 JIF851980 JSB851980 KBX851980 KLT851980 KVP851980 LFL851980 LPH851980 LZD851980 MIZ851980 MSV851980 NCR851980 NMN851980 NWJ851980 OGF851980 OQB851980 OZX851980 PJT851980 PTP851980 QDL851980 QNH851980 QXD851980 RGZ851980 RQV851980 SAR851980 SKN851980 SUJ851980 TEF851980 TOB851980 TXX851980 UHT851980 URP851980 VBL851980 VLH851980 VVD851980 WEZ851980 WOV851980 WYR851980 CJ917516 MF917516 WB917516 AFX917516 APT917516 AZP917516 BJL917516 BTH917516 CDD917516 CMZ917516 CWV917516 DGR917516 DQN917516 EAJ917516 EKF917516 EUB917516 FDX917516 FNT917516 FXP917516 GHL917516 GRH917516 HBD917516 HKZ917516 HUV917516 IER917516 ION917516 IYJ917516 JIF917516 JSB917516 KBX917516 KLT917516 KVP917516 LFL917516 LPH917516 LZD917516 MIZ917516 MSV917516 NCR917516 NMN917516 NWJ917516 OGF917516 OQB917516 OZX917516 PJT917516 PTP917516 QDL917516 QNH917516 QXD917516 RGZ917516 RQV917516 SAR917516 SKN917516 SUJ917516 TEF917516 TOB917516 TXX917516 UHT917516 URP917516 VBL917516 VLH917516 VVD917516 WEZ917516 WOV917516 WYR917516 CJ983052 MF983052 WB983052 AFX983052 APT983052 AZP983052 BJL983052 BTH983052 CDD983052 CMZ983052 CWV983052 DGR983052 DQN983052 EAJ983052 EKF983052 EUB983052 FDX983052 FNT983052 FXP983052 GHL983052 GRH983052 HBD983052 HKZ983052 HUV983052 IER983052 ION983052 IYJ983052 JIF983052 JSB983052 KBX983052 KLT983052 KVP983052 LFL983052 LPH983052 LZD983052 MIZ983052 MSV983052 NCR983052 NMN983052 NWJ983052 OGF983052 OQB983052 OZX983052 PJT983052 PTP983052 QDL983052 QNH983052 QXD983052 RGZ983052 RQV983052 SAR983052 SKN983052 SUJ983052 TEF983052 TOB983052 TXX983052 UHT983052 URP983052 VBL983052 VLH983052 VVD983052 WEZ983052 WOV983052 WYR983052" xr:uid="{41457605-8D91-433E-8562-FD46DB0017A2}"/>
    <dataValidation allowBlank="1" showInputMessage="1" showErrorMessage="1" prompt="Registrar la meta anual formulada para el indicador, es decir, el valor de la columna S." sqref="CI12 ME12 WA12 AFW12 APS12 AZO12 BJK12 BTG12 CDC12 CMY12 CWU12 DGQ12 DQM12 EAI12 EKE12 EUA12 FDW12 FNS12 FXO12 GHK12 GRG12 HBC12 HKY12 HUU12 IEQ12 IOM12 IYI12 JIE12 JSA12 KBW12 KLS12 KVO12 LFK12 LPG12 LZC12 MIY12 MSU12 NCQ12 NMM12 NWI12 OGE12 OQA12 OZW12 PJS12 PTO12 QDK12 QNG12 QXC12 RGY12 RQU12 SAQ12 SKM12 SUI12 TEE12 TOA12 TXW12 UHS12 URO12 VBK12 VLG12 VVC12 WEY12 WOU12 WYQ12 CI65548 ME65548 WA65548 AFW65548 APS65548 AZO65548 BJK65548 BTG65548 CDC65548 CMY65548 CWU65548 DGQ65548 DQM65548 EAI65548 EKE65548 EUA65548 FDW65548 FNS65548 FXO65548 GHK65548 GRG65548 HBC65548 HKY65548 HUU65548 IEQ65548 IOM65548 IYI65548 JIE65548 JSA65548 KBW65548 KLS65548 KVO65548 LFK65548 LPG65548 LZC65548 MIY65548 MSU65548 NCQ65548 NMM65548 NWI65548 OGE65548 OQA65548 OZW65548 PJS65548 PTO65548 QDK65548 QNG65548 QXC65548 RGY65548 RQU65548 SAQ65548 SKM65548 SUI65548 TEE65548 TOA65548 TXW65548 UHS65548 URO65548 VBK65548 VLG65548 VVC65548 WEY65548 WOU65548 WYQ65548 CI131084 ME131084 WA131084 AFW131084 APS131084 AZO131084 BJK131084 BTG131084 CDC131084 CMY131084 CWU131084 DGQ131084 DQM131084 EAI131084 EKE131084 EUA131084 FDW131084 FNS131084 FXO131084 GHK131084 GRG131084 HBC131084 HKY131084 HUU131084 IEQ131084 IOM131084 IYI131084 JIE131084 JSA131084 KBW131084 KLS131084 KVO131084 LFK131084 LPG131084 LZC131084 MIY131084 MSU131084 NCQ131084 NMM131084 NWI131084 OGE131084 OQA131084 OZW131084 PJS131084 PTO131084 QDK131084 QNG131084 QXC131084 RGY131084 RQU131084 SAQ131084 SKM131084 SUI131084 TEE131084 TOA131084 TXW131084 UHS131084 URO131084 VBK131084 VLG131084 VVC131084 WEY131084 WOU131084 WYQ131084 CI196620 ME196620 WA196620 AFW196620 APS196620 AZO196620 BJK196620 BTG196620 CDC196620 CMY196620 CWU196620 DGQ196620 DQM196620 EAI196620 EKE196620 EUA196620 FDW196620 FNS196620 FXO196620 GHK196620 GRG196620 HBC196620 HKY196620 HUU196620 IEQ196620 IOM196620 IYI196620 JIE196620 JSA196620 KBW196620 KLS196620 KVO196620 LFK196620 LPG196620 LZC196620 MIY196620 MSU196620 NCQ196620 NMM196620 NWI196620 OGE196620 OQA196620 OZW196620 PJS196620 PTO196620 QDK196620 QNG196620 QXC196620 RGY196620 RQU196620 SAQ196620 SKM196620 SUI196620 TEE196620 TOA196620 TXW196620 UHS196620 URO196620 VBK196620 VLG196620 VVC196620 WEY196620 WOU196620 WYQ196620 CI262156 ME262156 WA262156 AFW262156 APS262156 AZO262156 BJK262156 BTG262156 CDC262156 CMY262156 CWU262156 DGQ262156 DQM262156 EAI262156 EKE262156 EUA262156 FDW262156 FNS262156 FXO262156 GHK262156 GRG262156 HBC262156 HKY262156 HUU262156 IEQ262156 IOM262156 IYI262156 JIE262156 JSA262156 KBW262156 KLS262156 KVO262156 LFK262156 LPG262156 LZC262156 MIY262156 MSU262156 NCQ262156 NMM262156 NWI262156 OGE262156 OQA262156 OZW262156 PJS262156 PTO262156 QDK262156 QNG262156 QXC262156 RGY262156 RQU262156 SAQ262156 SKM262156 SUI262156 TEE262156 TOA262156 TXW262156 UHS262156 URO262156 VBK262156 VLG262156 VVC262156 WEY262156 WOU262156 WYQ262156 CI327692 ME327692 WA327692 AFW327692 APS327692 AZO327692 BJK327692 BTG327692 CDC327692 CMY327692 CWU327692 DGQ327692 DQM327692 EAI327692 EKE327692 EUA327692 FDW327692 FNS327692 FXO327692 GHK327692 GRG327692 HBC327692 HKY327692 HUU327692 IEQ327692 IOM327692 IYI327692 JIE327692 JSA327692 KBW327692 KLS327692 KVO327692 LFK327692 LPG327692 LZC327692 MIY327692 MSU327692 NCQ327692 NMM327692 NWI327692 OGE327692 OQA327692 OZW327692 PJS327692 PTO327692 QDK327692 QNG327692 QXC327692 RGY327692 RQU327692 SAQ327692 SKM327692 SUI327692 TEE327692 TOA327692 TXW327692 UHS327692 URO327692 VBK327692 VLG327692 VVC327692 WEY327692 WOU327692 WYQ327692 CI393228 ME393228 WA393228 AFW393228 APS393228 AZO393228 BJK393228 BTG393228 CDC393228 CMY393228 CWU393228 DGQ393228 DQM393228 EAI393228 EKE393228 EUA393228 FDW393228 FNS393228 FXO393228 GHK393228 GRG393228 HBC393228 HKY393228 HUU393228 IEQ393228 IOM393228 IYI393228 JIE393228 JSA393228 KBW393228 KLS393228 KVO393228 LFK393228 LPG393228 LZC393228 MIY393228 MSU393228 NCQ393228 NMM393228 NWI393228 OGE393228 OQA393228 OZW393228 PJS393228 PTO393228 QDK393228 QNG393228 QXC393228 RGY393228 RQU393228 SAQ393228 SKM393228 SUI393228 TEE393228 TOA393228 TXW393228 UHS393228 URO393228 VBK393228 VLG393228 VVC393228 WEY393228 WOU393228 WYQ393228 CI458764 ME458764 WA458764 AFW458764 APS458764 AZO458764 BJK458764 BTG458764 CDC458764 CMY458764 CWU458764 DGQ458764 DQM458764 EAI458764 EKE458764 EUA458764 FDW458764 FNS458764 FXO458764 GHK458764 GRG458764 HBC458764 HKY458764 HUU458764 IEQ458764 IOM458764 IYI458764 JIE458764 JSA458764 KBW458764 KLS458764 KVO458764 LFK458764 LPG458764 LZC458764 MIY458764 MSU458764 NCQ458764 NMM458764 NWI458764 OGE458764 OQA458764 OZW458764 PJS458764 PTO458764 QDK458764 QNG458764 QXC458764 RGY458764 RQU458764 SAQ458764 SKM458764 SUI458764 TEE458764 TOA458764 TXW458764 UHS458764 URO458764 VBK458764 VLG458764 VVC458764 WEY458764 WOU458764 WYQ458764 CI524300 ME524300 WA524300 AFW524300 APS524300 AZO524300 BJK524300 BTG524300 CDC524300 CMY524300 CWU524300 DGQ524300 DQM524300 EAI524300 EKE524300 EUA524300 FDW524300 FNS524300 FXO524300 GHK524300 GRG524300 HBC524300 HKY524300 HUU524300 IEQ524300 IOM524300 IYI524300 JIE524300 JSA524300 KBW524300 KLS524300 KVO524300 LFK524300 LPG524300 LZC524300 MIY524300 MSU524300 NCQ524300 NMM524300 NWI524300 OGE524300 OQA524300 OZW524300 PJS524300 PTO524300 QDK524300 QNG524300 QXC524300 RGY524300 RQU524300 SAQ524300 SKM524300 SUI524300 TEE524300 TOA524300 TXW524300 UHS524300 URO524300 VBK524300 VLG524300 VVC524300 WEY524300 WOU524300 WYQ524300 CI589836 ME589836 WA589836 AFW589836 APS589836 AZO589836 BJK589836 BTG589836 CDC589836 CMY589836 CWU589836 DGQ589836 DQM589836 EAI589836 EKE589836 EUA589836 FDW589836 FNS589836 FXO589836 GHK589836 GRG589836 HBC589836 HKY589836 HUU589836 IEQ589836 IOM589836 IYI589836 JIE589836 JSA589836 KBW589836 KLS589836 KVO589836 LFK589836 LPG589836 LZC589836 MIY589836 MSU589836 NCQ589836 NMM589836 NWI589836 OGE589836 OQA589836 OZW589836 PJS589836 PTO589836 QDK589836 QNG589836 QXC589836 RGY589836 RQU589836 SAQ589836 SKM589836 SUI589836 TEE589836 TOA589836 TXW589836 UHS589836 URO589836 VBK589836 VLG589836 VVC589836 WEY589836 WOU589836 WYQ589836 CI655372 ME655372 WA655372 AFW655372 APS655372 AZO655372 BJK655372 BTG655372 CDC655372 CMY655372 CWU655372 DGQ655372 DQM655372 EAI655372 EKE655372 EUA655372 FDW655372 FNS655372 FXO655372 GHK655372 GRG655372 HBC655372 HKY655372 HUU655372 IEQ655372 IOM655372 IYI655372 JIE655372 JSA655372 KBW655372 KLS655372 KVO655372 LFK655372 LPG655372 LZC655372 MIY655372 MSU655372 NCQ655372 NMM655372 NWI655372 OGE655372 OQA655372 OZW655372 PJS655372 PTO655372 QDK655372 QNG655372 QXC655372 RGY655372 RQU655372 SAQ655372 SKM655372 SUI655372 TEE655372 TOA655372 TXW655372 UHS655372 URO655372 VBK655372 VLG655372 VVC655372 WEY655372 WOU655372 WYQ655372 CI720908 ME720908 WA720908 AFW720908 APS720908 AZO720908 BJK720908 BTG720908 CDC720908 CMY720908 CWU720908 DGQ720908 DQM720908 EAI720908 EKE720908 EUA720908 FDW720908 FNS720908 FXO720908 GHK720908 GRG720908 HBC720908 HKY720908 HUU720908 IEQ720908 IOM720908 IYI720908 JIE720908 JSA720908 KBW720908 KLS720908 KVO720908 LFK720908 LPG720908 LZC720908 MIY720908 MSU720908 NCQ720908 NMM720908 NWI720908 OGE720908 OQA720908 OZW720908 PJS720908 PTO720908 QDK720908 QNG720908 QXC720908 RGY720908 RQU720908 SAQ720908 SKM720908 SUI720908 TEE720908 TOA720908 TXW720908 UHS720908 URO720908 VBK720908 VLG720908 VVC720908 WEY720908 WOU720908 WYQ720908 CI786444 ME786444 WA786444 AFW786444 APS786444 AZO786444 BJK786444 BTG786444 CDC786444 CMY786444 CWU786444 DGQ786444 DQM786444 EAI786444 EKE786444 EUA786444 FDW786444 FNS786444 FXO786444 GHK786444 GRG786444 HBC786444 HKY786444 HUU786444 IEQ786444 IOM786444 IYI786444 JIE786444 JSA786444 KBW786444 KLS786444 KVO786444 LFK786444 LPG786444 LZC786444 MIY786444 MSU786444 NCQ786444 NMM786444 NWI786444 OGE786444 OQA786444 OZW786444 PJS786444 PTO786444 QDK786444 QNG786444 QXC786444 RGY786444 RQU786444 SAQ786444 SKM786444 SUI786444 TEE786444 TOA786444 TXW786444 UHS786444 URO786444 VBK786444 VLG786444 VVC786444 WEY786444 WOU786444 WYQ786444 CI851980 ME851980 WA851980 AFW851980 APS851980 AZO851980 BJK851980 BTG851980 CDC851980 CMY851980 CWU851980 DGQ851980 DQM851980 EAI851980 EKE851980 EUA851980 FDW851980 FNS851980 FXO851980 GHK851980 GRG851980 HBC851980 HKY851980 HUU851980 IEQ851980 IOM851980 IYI851980 JIE851980 JSA851980 KBW851980 KLS851980 KVO851980 LFK851980 LPG851980 LZC851980 MIY851980 MSU851980 NCQ851980 NMM851980 NWI851980 OGE851980 OQA851980 OZW851980 PJS851980 PTO851980 QDK851980 QNG851980 QXC851980 RGY851980 RQU851980 SAQ851980 SKM851980 SUI851980 TEE851980 TOA851980 TXW851980 UHS851980 URO851980 VBK851980 VLG851980 VVC851980 WEY851980 WOU851980 WYQ851980 CI917516 ME917516 WA917516 AFW917516 APS917516 AZO917516 BJK917516 BTG917516 CDC917516 CMY917516 CWU917516 DGQ917516 DQM917516 EAI917516 EKE917516 EUA917516 FDW917516 FNS917516 FXO917516 GHK917516 GRG917516 HBC917516 HKY917516 HUU917516 IEQ917516 IOM917516 IYI917516 JIE917516 JSA917516 KBW917516 KLS917516 KVO917516 LFK917516 LPG917516 LZC917516 MIY917516 MSU917516 NCQ917516 NMM917516 NWI917516 OGE917516 OQA917516 OZW917516 PJS917516 PTO917516 QDK917516 QNG917516 QXC917516 RGY917516 RQU917516 SAQ917516 SKM917516 SUI917516 TEE917516 TOA917516 TXW917516 UHS917516 URO917516 VBK917516 VLG917516 VVC917516 WEY917516 WOU917516 WYQ917516 CI983052 ME983052 WA983052 AFW983052 APS983052 AZO983052 BJK983052 BTG983052 CDC983052 CMY983052 CWU983052 DGQ983052 DQM983052 EAI983052 EKE983052 EUA983052 FDW983052 FNS983052 FXO983052 GHK983052 GRG983052 HBC983052 HKY983052 HUU983052 IEQ983052 IOM983052 IYI983052 JIE983052 JSA983052 KBW983052 KLS983052 KVO983052 LFK983052 LPG983052 LZC983052 MIY983052 MSU983052 NCQ983052 NMM983052 NWI983052 OGE983052 OQA983052 OZW983052 PJS983052 PTO983052 QDK983052 QNG983052 QXC983052 RGY983052 RQU983052 SAQ983052 SKM983052 SUI983052 TEE983052 TOA983052 TXW983052 UHS983052 URO983052 VBK983052 VLG983052 VVC983052 WEY983052 WOU983052 WYQ983052" xr:uid="{29209A43-65C8-42FD-B871-3659F933801F}"/>
    <dataValidation allowBlank="1" showInputMessage="1" showErrorMessage="1" prompt="Corresponde al porcentaje de avance acumulado, es decir, es el mismo valor calculado en la columna anterior (BU)._x000a_" sqref="CH12 MD12 VZ12 AFV12 APR12 AZN12 BJJ12 BTF12 CDB12 CMX12 CWT12 DGP12 DQL12 EAH12 EKD12 ETZ12 FDV12 FNR12 FXN12 GHJ12 GRF12 HBB12 HKX12 HUT12 IEP12 IOL12 IYH12 JID12 JRZ12 KBV12 KLR12 KVN12 LFJ12 LPF12 LZB12 MIX12 MST12 NCP12 NML12 NWH12 OGD12 OPZ12 OZV12 PJR12 PTN12 QDJ12 QNF12 QXB12 RGX12 RQT12 SAP12 SKL12 SUH12 TED12 TNZ12 TXV12 UHR12 URN12 VBJ12 VLF12 VVB12 WEX12 WOT12 WYP12 CH65548 MD65548 VZ65548 AFV65548 APR65548 AZN65548 BJJ65548 BTF65548 CDB65548 CMX65548 CWT65548 DGP65548 DQL65548 EAH65548 EKD65548 ETZ65548 FDV65548 FNR65548 FXN65548 GHJ65548 GRF65548 HBB65548 HKX65548 HUT65548 IEP65548 IOL65548 IYH65548 JID65548 JRZ65548 KBV65548 KLR65548 KVN65548 LFJ65548 LPF65548 LZB65548 MIX65548 MST65548 NCP65548 NML65548 NWH65548 OGD65548 OPZ65548 OZV65548 PJR65548 PTN65548 QDJ65548 QNF65548 QXB65548 RGX65548 RQT65548 SAP65548 SKL65548 SUH65548 TED65548 TNZ65548 TXV65548 UHR65548 URN65548 VBJ65548 VLF65548 VVB65548 WEX65548 WOT65548 WYP65548 CH131084 MD131084 VZ131084 AFV131084 APR131084 AZN131084 BJJ131084 BTF131084 CDB131084 CMX131084 CWT131084 DGP131084 DQL131084 EAH131084 EKD131084 ETZ131084 FDV131084 FNR131084 FXN131084 GHJ131084 GRF131084 HBB131084 HKX131084 HUT131084 IEP131084 IOL131084 IYH131084 JID131084 JRZ131084 KBV131084 KLR131084 KVN131084 LFJ131084 LPF131084 LZB131084 MIX131084 MST131084 NCP131084 NML131084 NWH131084 OGD131084 OPZ131084 OZV131084 PJR131084 PTN131084 QDJ131084 QNF131084 QXB131084 RGX131084 RQT131084 SAP131084 SKL131084 SUH131084 TED131084 TNZ131084 TXV131084 UHR131084 URN131084 VBJ131084 VLF131084 VVB131084 WEX131084 WOT131084 WYP131084 CH196620 MD196620 VZ196620 AFV196620 APR196620 AZN196620 BJJ196620 BTF196620 CDB196620 CMX196620 CWT196620 DGP196620 DQL196620 EAH196620 EKD196620 ETZ196620 FDV196620 FNR196620 FXN196620 GHJ196620 GRF196620 HBB196620 HKX196620 HUT196620 IEP196620 IOL196620 IYH196620 JID196620 JRZ196620 KBV196620 KLR196620 KVN196620 LFJ196620 LPF196620 LZB196620 MIX196620 MST196620 NCP196620 NML196620 NWH196620 OGD196620 OPZ196620 OZV196620 PJR196620 PTN196620 QDJ196620 QNF196620 QXB196620 RGX196620 RQT196620 SAP196620 SKL196620 SUH196620 TED196620 TNZ196620 TXV196620 UHR196620 URN196620 VBJ196620 VLF196620 VVB196620 WEX196620 WOT196620 WYP196620 CH262156 MD262156 VZ262156 AFV262156 APR262156 AZN262156 BJJ262156 BTF262156 CDB262156 CMX262156 CWT262156 DGP262156 DQL262156 EAH262156 EKD262156 ETZ262156 FDV262156 FNR262156 FXN262156 GHJ262156 GRF262156 HBB262156 HKX262156 HUT262156 IEP262156 IOL262156 IYH262156 JID262156 JRZ262156 KBV262156 KLR262156 KVN262156 LFJ262156 LPF262156 LZB262156 MIX262156 MST262156 NCP262156 NML262156 NWH262156 OGD262156 OPZ262156 OZV262156 PJR262156 PTN262156 QDJ262156 QNF262156 QXB262156 RGX262156 RQT262156 SAP262156 SKL262156 SUH262156 TED262156 TNZ262156 TXV262156 UHR262156 URN262156 VBJ262156 VLF262156 VVB262156 WEX262156 WOT262156 WYP262156 CH327692 MD327692 VZ327692 AFV327692 APR327692 AZN327692 BJJ327692 BTF327692 CDB327692 CMX327692 CWT327692 DGP327692 DQL327692 EAH327692 EKD327692 ETZ327692 FDV327692 FNR327692 FXN327692 GHJ327692 GRF327692 HBB327692 HKX327692 HUT327692 IEP327692 IOL327692 IYH327692 JID327692 JRZ327692 KBV327692 KLR327692 KVN327692 LFJ327692 LPF327692 LZB327692 MIX327692 MST327692 NCP327692 NML327692 NWH327692 OGD327692 OPZ327692 OZV327692 PJR327692 PTN327692 QDJ327692 QNF327692 QXB327692 RGX327692 RQT327692 SAP327692 SKL327692 SUH327692 TED327692 TNZ327692 TXV327692 UHR327692 URN327692 VBJ327692 VLF327692 VVB327692 WEX327692 WOT327692 WYP327692 CH393228 MD393228 VZ393228 AFV393228 APR393228 AZN393228 BJJ393228 BTF393228 CDB393228 CMX393228 CWT393228 DGP393228 DQL393228 EAH393228 EKD393228 ETZ393228 FDV393228 FNR393228 FXN393228 GHJ393228 GRF393228 HBB393228 HKX393228 HUT393228 IEP393228 IOL393228 IYH393228 JID393228 JRZ393228 KBV393228 KLR393228 KVN393228 LFJ393228 LPF393228 LZB393228 MIX393228 MST393228 NCP393228 NML393228 NWH393228 OGD393228 OPZ393228 OZV393228 PJR393228 PTN393228 QDJ393228 QNF393228 QXB393228 RGX393228 RQT393228 SAP393228 SKL393228 SUH393228 TED393228 TNZ393228 TXV393228 UHR393228 URN393228 VBJ393228 VLF393228 VVB393228 WEX393228 WOT393228 WYP393228 CH458764 MD458764 VZ458764 AFV458764 APR458764 AZN458764 BJJ458764 BTF458764 CDB458764 CMX458764 CWT458764 DGP458764 DQL458764 EAH458764 EKD458764 ETZ458764 FDV458764 FNR458764 FXN458764 GHJ458764 GRF458764 HBB458764 HKX458764 HUT458764 IEP458764 IOL458764 IYH458764 JID458764 JRZ458764 KBV458764 KLR458764 KVN458764 LFJ458764 LPF458764 LZB458764 MIX458764 MST458764 NCP458764 NML458764 NWH458764 OGD458764 OPZ458764 OZV458764 PJR458764 PTN458764 QDJ458764 QNF458764 QXB458764 RGX458764 RQT458764 SAP458764 SKL458764 SUH458764 TED458764 TNZ458764 TXV458764 UHR458764 URN458764 VBJ458764 VLF458764 VVB458764 WEX458764 WOT458764 WYP458764 CH524300 MD524300 VZ524300 AFV524300 APR524300 AZN524300 BJJ524300 BTF524300 CDB524300 CMX524300 CWT524300 DGP524300 DQL524300 EAH524300 EKD524300 ETZ524300 FDV524300 FNR524300 FXN524300 GHJ524300 GRF524300 HBB524300 HKX524300 HUT524300 IEP524300 IOL524300 IYH524300 JID524300 JRZ524300 KBV524300 KLR524300 KVN524300 LFJ524300 LPF524300 LZB524300 MIX524300 MST524300 NCP524300 NML524300 NWH524300 OGD524300 OPZ524300 OZV524300 PJR524300 PTN524300 QDJ524300 QNF524300 QXB524300 RGX524300 RQT524300 SAP524300 SKL524300 SUH524300 TED524300 TNZ524300 TXV524300 UHR524300 URN524300 VBJ524300 VLF524300 VVB524300 WEX524300 WOT524300 WYP524300 CH589836 MD589836 VZ589836 AFV589836 APR589836 AZN589836 BJJ589836 BTF589836 CDB589836 CMX589836 CWT589836 DGP589836 DQL589836 EAH589836 EKD589836 ETZ589836 FDV589836 FNR589836 FXN589836 GHJ589836 GRF589836 HBB589836 HKX589836 HUT589836 IEP589836 IOL589836 IYH589836 JID589836 JRZ589836 KBV589836 KLR589836 KVN589836 LFJ589836 LPF589836 LZB589836 MIX589836 MST589836 NCP589836 NML589836 NWH589836 OGD589836 OPZ589836 OZV589836 PJR589836 PTN589836 QDJ589836 QNF589836 QXB589836 RGX589836 RQT589836 SAP589836 SKL589836 SUH589836 TED589836 TNZ589836 TXV589836 UHR589836 URN589836 VBJ589836 VLF589836 VVB589836 WEX589836 WOT589836 WYP589836 CH655372 MD655372 VZ655372 AFV655372 APR655372 AZN655372 BJJ655372 BTF655372 CDB655372 CMX655372 CWT655372 DGP655372 DQL655372 EAH655372 EKD655372 ETZ655372 FDV655372 FNR655372 FXN655372 GHJ655372 GRF655372 HBB655372 HKX655372 HUT655372 IEP655372 IOL655372 IYH655372 JID655372 JRZ655372 KBV655372 KLR655372 KVN655372 LFJ655372 LPF655372 LZB655372 MIX655372 MST655372 NCP655372 NML655372 NWH655372 OGD655372 OPZ655372 OZV655372 PJR655372 PTN655372 QDJ655372 QNF655372 QXB655372 RGX655372 RQT655372 SAP655372 SKL655372 SUH655372 TED655372 TNZ655372 TXV655372 UHR655372 URN655372 VBJ655372 VLF655372 VVB655372 WEX655372 WOT655372 WYP655372 CH720908 MD720908 VZ720908 AFV720908 APR720908 AZN720908 BJJ720908 BTF720908 CDB720908 CMX720908 CWT720908 DGP720908 DQL720908 EAH720908 EKD720908 ETZ720908 FDV720908 FNR720908 FXN720908 GHJ720908 GRF720908 HBB720908 HKX720908 HUT720908 IEP720908 IOL720908 IYH720908 JID720908 JRZ720908 KBV720908 KLR720908 KVN720908 LFJ720908 LPF720908 LZB720908 MIX720908 MST720908 NCP720908 NML720908 NWH720908 OGD720908 OPZ720908 OZV720908 PJR720908 PTN720908 QDJ720908 QNF720908 QXB720908 RGX720908 RQT720908 SAP720908 SKL720908 SUH720908 TED720908 TNZ720908 TXV720908 UHR720908 URN720908 VBJ720908 VLF720908 VVB720908 WEX720908 WOT720908 WYP720908 CH786444 MD786444 VZ786444 AFV786444 APR786444 AZN786444 BJJ786444 BTF786444 CDB786444 CMX786444 CWT786444 DGP786444 DQL786444 EAH786444 EKD786444 ETZ786444 FDV786444 FNR786444 FXN786444 GHJ786444 GRF786444 HBB786444 HKX786444 HUT786444 IEP786444 IOL786444 IYH786444 JID786444 JRZ786444 KBV786444 KLR786444 KVN786444 LFJ786444 LPF786444 LZB786444 MIX786444 MST786444 NCP786444 NML786444 NWH786444 OGD786444 OPZ786444 OZV786444 PJR786444 PTN786444 QDJ786444 QNF786444 QXB786444 RGX786444 RQT786444 SAP786444 SKL786444 SUH786444 TED786444 TNZ786444 TXV786444 UHR786444 URN786444 VBJ786444 VLF786444 VVB786444 WEX786444 WOT786444 WYP786444 CH851980 MD851980 VZ851980 AFV851980 APR851980 AZN851980 BJJ851980 BTF851980 CDB851980 CMX851980 CWT851980 DGP851980 DQL851980 EAH851980 EKD851980 ETZ851980 FDV851980 FNR851980 FXN851980 GHJ851980 GRF851980 HBB851980 HKX851980 HUT851980 IEP851980 IOL851980 IYH851980 JID851980 JRZ851980 KBV851980 KLR851980 KVN851980 LFJ851980 LPF851980 LZB851980 MIX851980 MST851980 NCP851980 NML851980 NWH851980 OGD851980 OPZ851980 OZV851980 PJR851980 PTN851980 QDJ851980 QNF851980 QXB851980 RGX851980 RQT851980 SAP851980 SKL851980 SUH851980 TED851980 TNZ851980 TXV851980 UHR851980 URN851980 VBJ851980 VLF851980 VVB851980 WEX851980 WOT851980 WYP851980 CH917516 MD917516 VZ917516 AFV917516 APR917516 AZN917516 BJJ917516 BTF917516 CDB917516 CMX917516 CWT917516 DGP917516 DQL917516 EAH917516 EKD917516 ETZ917516 FDV917516 FNR917516 FXN917516 GHJ917516 GRF917516 HBB917516 HKX917516 HUT917516 IEP917516 IOL917516 IYH917516 JID917516 JRZ917516 KBV917516 KLR917516 KVN917516 LFJ917516 LPF917516 LZB917516 MIX917516 MST917516 NCP917516 NML917516 NWH917516 OGD917516 OPZ917516 OZV917516 PJR917516 PTN917516 QDJ917516 QNF917516 QXB917516 RGX917516 RQT917516 SAP917516 SKL917516 SUH917516 TED917516 TNZ917516 TXV917516 UHR917516 URN917516 VBJ917516 VLF917516 VVB917516 WEX917516 WOT917516 WYP917516 CH983052 MD983052 VZ983052 AFV983052 APR983052 AZN983052 BJJ983052 BTF983052 CDB983052 CMX983052 CWT983052 DGP983052 DQL983052 EAH983052 EKD983052 ETZ983052 FDV983052 FNR983052 FXN983052 GHJ983052 GRF983052 HBB983052 HKX983052 HUT983052 IEP983052 IOL983052 IYH983052 JID983052 JRZ983052 KBV983052 KLR983052 KVN983052 LFJ983052 LPF983052 LZB983052 MIX983052 MST983052 NCP983052 NML983052 NWH983052 OGD983052 OPZ983052 OZV983052 PJR983052 PTN983052 QDJ983052 QNF983052 QXB983052 RGX983052 RQT983052 SAP983052 SKL983052 SUH983052 TED983052 TNZ983052 TXV983052 UHR983052 URN983052 VBJ983052 VLF983052 VVB983052 WEX983052 WOT983052 WYP983052" xr:uid="{888067A8-A4D5-4E38-B563-D49B517A00B3}"/>
    <dataValidation allowBlank="1" showInputMessage="1" showErrorMessage="1" prompt="Es el producto de dividir el resultado del indicador acumulado (columna BS) entre lo programado del indicador acumulado (columna BT)._x000a_" sqref="CG12 MC12 VY12 AFU12 APQ12 AZM12 BJI12 BTE12 CDA12 CMW12 CWS12 DGO12 DQK12 EAG12 EKC12 ETY12 FDU12 FNQ12 FXM12 GHI12 GRE12 HBA12 HKW12 HUS12 IEO12 IOK12 IYG12 JIC12 JRY12 KBU12 KLQ12 KVM12 LFI12 LPE12 LZA12 MIW12 MSS12 NCO12 NMK12 NWG12 OGC12 OPY12 OZU12 PJQ12 PTM12 QDI12 QNE12 QXA12 RGW12 RQS12 SAO12 SKK12 SUG12 TEC12 TNY12 TXU12 UHQ12 URM12 VBI12 VLE12 VVA12 WEW12 WOS12 WYO12 CG65548 MC65548 VY65548 AFU65548 APQ65548 AZM65548 BJI65548 BTE65548 CDA65548 CMW65548 CWS65548 DGO65548 DQK65548 EAG65548 EKC65548 ETY65548 FDU65548 FNQ65548 FXM65548 GHI65548 GRE65548 HBA65548 HKW65548 HUS65548 IEO65548 IOK65548 IYG65548 JIC65548 JRY65548 KBU65548 KLQ65548 KVM65548 LFI65548 LPE65548 LZA65548 MIW65548 MSS65548 NCO65548 NMK65548 NWG65548 OGC65548 OPY65548 OZU65548 PJQ65548 PTM65548 QDI65548 QNE65548 QXA65548 RGW65548 RQS65548 SAO65548 SKK65548 SUG65548 TEC65548 TNY65548 TXU65548 UHQ65548 URM65548 VBI65548 VLE65548 VVA65548 WEW65548 WOS65548 WYO65548 CG131084 MC131084 VY131084 AFU131084 APQ131084 AZM131084 BJI131084 BTE131084 CDA131084 CMW131084 CWS131084 DGO131084 DQK131084 EAG131084 EKC131084 ETY131084 FDU131084 FNQ131084 FXM131084 GHI131084 GRE131084 HBA131084 HKW131084 HUS131084 IEO131084 IOK131084 IYG131084 JIC131084 JRY131084 KBU131084 KLQ131084 KVM131084 LFI131084 LPE131084 LZA131084 MIW131084 MSS131084 NCO131084 NMK131084 NWG131084 OGC131084 OPY131084 OZU131084 PJQ131084 PTM131084 QDI131084 QNE131084 QXA131084 RGW131084 RQS131084 SAO131084 SKK131084 SUG131084 TEC131084 TNY131084 TXU131084 UHQ131084 URM131084 VBI131084 VLE131084 VVA131084 WEW131084 WOS131084 WYO131084 CG196620 MC196620 VY196620 AFU196620 APQ196620 AZM196620 BJI196620 BTE196620 CDA196620 CMW196620 CWS196620 DGO196620 DQK196620 EAG196620 EKC196620 ETY196620 FDU196620 FNQ196620 FXM196620 GHI196620 GRE196620 HBA196620 HKW196620 HUS196620 IEO196620 IOK196620 IYG196620 JIC196620 JRY196620 KBU196620 KLQ196620 KVM196620 LFI196620 LPE196620 LZA196620 MIW196620 MSS196620 NCO196620 NMK196620 NWG196620 OGC196620 OPY196620 OZU196620 PJQ196620 PTM196620 QDI196620 QNE196620 QXA196620 RGW196620 RQS196620 SAO196620 SKK196620 SUG196620 TEC196620 TNY196620 TXU196620 UHQ196620 URM196620 VBI196620 VLE196620 VVA196620 WEW196620 WOS196620 WYO196620 CG262156 MC262156 VY262156 AFU262156 APQ262156 AZM262156 BJI262156 BTE262156 CDA262156 CMW262156 CWS262156 DGO262156 DQK262156 EAG262156 EKC262156 ETY262156 FDU262156 FNQ262156 FXM262156 GHI262156 GRE262156 HBA262156 HKW262156 HUS262156 IEO262156 IOK262156 IYG262156 JIC262156 JRY262156 KBU262156 KLQ262156 KVM262156 LFI262156 LPE262156 LZA262156 MIW262156 MSS262156 NCO262156 NMK262156 NWG262156 OGC262156 OPY262156 OZU262156 PJQ262156 PTM262156 QDI262156 QNE262156 QXA262156 RGW262156 RQS262156 SAO262156 SKK262156 SUG262156 TEC262156 TNY262156 TXU262156 UHQ262156 URM262156 VBI262156 VLE262156 VVA262156 WEW262156 WOS262156 WYO262156 CG327692 MC327692 VY327692 AFU327692 APQ327692 AZM327692 BJI327692 BTE327692 CDA327692 CMW327692 CWS327692 DGO327692 DQK327692 EAG327692 EKC327692 ETY327692 FDU327692 FNQ327692 FXM327692 GHI327692 GRE327692 HBA327692 HKW327692 HUS327692 IEO327692 IOK327692 IYG327692 JIC327692 JRY327692 KBU327692 KLQ327692 KVM327692 LFI327692 LPE327692 LZA327692 MIW327692 MSS327692 NCO327692 NMK327692 NWG327692 OGC327692 OPY327692 OZU327692 PJQ327692 PTM327692 QDI327692 QNE327692 QXA327692 RGW327692 RQS327692 SAO327692 SKK327692 SUG327692 TEC327692 TNY327692 TXU327692 UHQ327692 URM327692 VBI327692 VLE327692 VVA327692 WEW327692 WOS327692 WYO327692 CG393228 MC393228 VY393228 AFU393228 APQ393228 AZM393228 BJI393228 BTE393228 CDA393228 CMW393228 CWS393228 DGO393228 DQK393228 EAG393228 EKC393228 ETY393228 FDU393228 FNQ393228 FXM393228 GHI393228 GRE393228 HBA393228 HKW393228 HUS393228 IEO393228 IOK393228 IYG393228 JIC393228 JRY393228 KBU393228 KLQ393228 KVM393228 LFI393228 LPE393228 LZA393228 MIW393228 MSS393228 NCO393228 NMK393228 NWG393228 OGC393228 OPY393228 OZU393228 PJQ393228 PTM393228 QDI393228 QNE393228 QXA393228 RGW393228 RQS393228 SAO393228 SKK393228 SUG393228 TEC393228 TNY393228 TXU393228 UHQ393228 URM393228 VBI393228 VLE393228 VVA393228 WEW393228 WOS393228 WYO393228 CG458764 MC458764 VY458764 AFU458764 APQ458764 AZM458764 BJI458764 BTE458764 CDA458764 CMW458764 CWS458764 DGO458764 DQK458764 EAG458764 EKC458764 ETY458764 FDU458764 FNQ458764 FXM458764 GHI458764 GRE458764 HBA458764 HKW458764 HUS458764 IEO458764 IOK458764 IYG458764 JIC458764 JRY458764 KBU458764 KLQ458764 KVM458764 LFI458764 LPE458764 LZA458764 MIW458764 MSS458764 NCO458764 NMK458764 NWG458764 OGC458764 OPY458764 OZU458764 PJQ458764 PTM458764 QDI458764 QNE458764 QXA458764 RGW458764 RQS458764 SAO458764 SKK458764 SUG458764 TEC458764 TNY458764 TXU458764 UHQ458764 URM458764 VBI458764 VLE458764 VVA458764 WEW458764 WOS458764 WYO458764 CG524300 MC524300 VY524300 AFU524300 APQ524300 AZM524300 BJI524300 BTE524300 CDA524300 CMW524300 CWS524300 DGO524300 DQK524300 EAG524300 EKC524300 ETY524300 FDU524300 FNQ524300 FXM524300 GHI524300 GRE524300 HBA524300 HKW524300 HUS524300 IEO524300 IOK524300 IYG524300 JIC524300 JRY524300 KBU524300 KLQ524300 KVM524300 LFI524300 LPE524300 LZA524300 MIW524300 MSS524300 NCO524300 NMK524300 NWG524300 OGC524300 OPY524300 OZU524300 PJQ524300 PTM524300 QDI524300 QNE524300 QXA524300 RGW524300 RQS524300 SAO524300 SKK524300 SUG524300 TEC524300 TNY524300 TXU524300 UHQ524300 URM524300 VBI524300 VLE524300 VVA524300 WEW524300 WOS524300 WYO524300 CG589836 MC589836 VY589836 AFU589836 APQ589836 AZM589836 BJI589836 BTE589836 CDA589836 CMW589836 CWS589836 DGO589836 DQK589836 EAG589836 EKC589836 ETY589836 FDU589836 FNQ589836 FXM589836 GHI589836 GRE589836 HBA589836 HKW589836 HUS589836 IEO589836 IOK589836 IYG589836 JIC589836 JRY589836 KBU589836 KLQ589836 KVM589836 LFI589836 LPE589836 LZA589836 MIW589836 MSS589836 NCO589836 NMK589836 NWG589836 OGC589836 OPY589836 OZU589836 PJQ589836 PTM589836 QDI589836 QNE589836 QXA589836 RGW589836 RQS589836 SAO589836 SKK589836 SUG589836 TEC589836 TNY589836 TXU589836 UHQ589836 URM589836 VBI589836 VLE589836 VVA589836 WEW589836 WOS589836 WYO589836 CG655372 MC655372 VY655372 AFU655372 APQ655372 AZM655372 BJI655372 BTE655372 CDA655372 CMW655372 CWS655372 DGO655372 DQK655372 EAG655372 EKC655372 ETY655372 FDU655372 FNQ655372 FXM655372 GHI655372 GRE655372 HBA655372 HKW655372 HUS655372 IEO655372 IOK655372 IYG655372 JIC655372 JRY655372 KBU655372 KLQ655372 KVM655372 LFI655372 LPE655372 LZA655372 MIW655372 MSS655372 NCO655372 NMK655372 NWG655372 OGC655372 OPY655372 OZU655372 PJQ655372 PTM655372 QDI655372 QNE655372 QXA655372 RGW655372 RQS655372 SAO655372 SKK655372 SUG655372 TEC655372 TNY655372 TXU655372 UHQ655372 URM655372 VBI655372 VLE655372 VVA655372 WEW655372 WOS655372 WYO655372 CG720908 MC720908 VY720908 AFU720908 APQ720908 AZM720908 BJI720908 BTE720908 CDA720908 CMW720908 CWS720908 DGO720908 DQK720908 EAG720908 EKC720908 ETY720908 FDU720908 FNQ720908 FXM720908 GHI720908 GRE720908 HBA720908 HKW720908 HUS720908 IEO720908 IOK720908 IYG720908 JIC720908 JRY720908 KBU720908 KLQ720908 KVM720908 LFI720908 LPE720908 LZA720908 MIW720908 MSS720908 NCO720908 NMK720908 NWG720908 OGC720908 OPY720908 OZU720908 PJQ720908 PTM720908 QDI720908 QNE720908 QXA720908 RGW720908 RQS720908 SAO720908 SKK720908 SUG720908 TEC720908 TNY720908 TXU720908 UHQ720908 URM720908 VBI720908 VLE720908 VVA720908 WEW720908 WOS720908 WYO720908 CG786444 MC786444 VY786444 AFU786444 APQ786444 AZM786444 BJI786444 BTE786444 CDA786444 CMW786444 CWS786444 DGO786444 DQK786444 EAG786444 EKC786444 ETY786444 FDU786444 FNQ786444 FXM786444 GHI786444 GRE786444 HBA786444 HKW786444 HUS786444 IEO786444 IOK786444 IYG786444 JIC786444 JRY786444 KBU786444 KLQ786444 KVM786444 LFI786444 LPE786444 LZA786444 MIW786444 MSS786444 NCO786444 NMK786444 NWG786444 OGC786444 OPY786444 OZU786444 PJQ786444 PTM786444 QDI786444 QNE786444 QXA786444 RGW786444 RQS786444 SAO786444 SKK786444 SUG786444 TEC786444 TNY786444 TXU786444 UHQ786444 URM786444 VBI786444 VLE786444 VVA786444 WEW786444 WOS786444 WYO786444 CG851980 MC851980 VY851980 AFU851980 APQ851980 AZM851980 BJI851980 BTE851980 CDA851980 CMW851980 CWS851980 DGO851980 DQK851980 EAG851980 EKC851980 ETY851980 FDU851980 FNQ851980 FXM851980 GHI851980 GRE851980 HBA851980 HKW851980 HUS851980 IEO851980 IOK851980 IYG851980 JIC851980 JRY851980 KBU851980 KLQ851980 KVM851980 LFI851980 LPE851980 LZA851980 MIW851980 MSS851980 NCO851980 NMK851980 NWG851980 OGC851980 OPY851980 OZU851980 PJQ851980 PTM851980 QDI851980 QNE851980 QXA851980 RGW851980 RQS851980 SAO851980 SKK851980 SUG851980 TEC851980 TNY851980 TXU851980 UHQ851980 URM851980 VBI851980 VLE851980 VVA851980 WEW851980 WOS851980 WYO851980 CG917516 MC917516 VY917516 AFU917516 APQ917516 AZM917516 BJI917516 BTE917516 CDA917516 CMW917516 CWS917516 DGO917516 DQK917516 EAG917516 EKC917516 ETY917516 FDU917516 FNQ917516 FXM917516 GHI917516 GRE917516 HBA917516 HKW917516 HUS917516 IEO917516 IOK917516 IYG917516 JIC917516 JRY917516 KBU917516 KLQ917516 KVM917516 LFI917516 LPE917516 LZA917516 MIW917516 MSS917516 NCO917516 NMK917516 NWG917516 OGC917516 OPY917516 OZU917516 PJQ917516 PTM917516 QDI917516 QNE917516 QXA917516 RGW917516 RQS917516 SAO917516 SKK917516 SUG917516 TEC917516 TNY917516 TXU917516 UHQ917516 URM917516 VBI917516 VLE917516 VVA917516 WEW917516 WOS917516 WYO917516 CG983052 MC983052 VY983052 AFU983052 APQ983052 AZM983052 BJI983052 BTE983052 CDA983052 CMW983052 CWS983052 DGO983052 DQK983052 EAG983052 EKC983052 ETY983052 FDU983052 FNQ983052 FXM983052 GHI983052 GRE983052 HBA983052 HKW983052 HUS983052 IEO983052 IOK983052 IYG983052 JIC983052 JRY983052 KBU983052 KLQ983052 KVM983052 LFI983052 LPE983052 LZA983052 MIW983052 MSS983052 NCO983052 NMK983052 NWG983052 OGC983052 OPY983052 OZU983052 PJQ983052 PTM983052 QDI983052 QNE983052 QXA983052 RGW983052 RQS983052 SAO983052 SKK983052 SUG983052 TEC983052 TNY983052 TXU983052 UHQ983052 URM983052 VBI983052 VLE983052 VVA983052 WEW983052 WOS983052 WYO983052" xr:uid="{01FFD789-859E-4E18-9684-C83AD5FE741B}"/>
    <dataValidation allowBlank="1" showInputMessage="1" showErrorMessage="1" prompt="Corresponde al avance programado acumulado (constante; suma o promedio) o al último reporte de programación (creciente o decreciente) del indicador, según corresponda y de acuerdo a su periodicidad." sqref="CF12 MB12 VX12 AFT12 APP12 AZL12 BJH12 BTD12 CCZ12 CMV12 CWR12 DGN12 DQJ12 EAF12 EKB12 ETX12 FDT12 FNP12 FXL12 GHH12 GRD12 HAZ12 HKV12 HUR12 IEN12 IOJ12 IYF12 JIB12 JRX12 KBT12 KLP12 KVL12 LFH12 LPD12 LYZ12 MIV12 MSR12 NCN12 NMJ12 NWF12 OGB12 OPX12 OZT12 PJP12 PTL12 QDH12 QND12 QWZ12 RGV12 RQR12 SAN12 SKJ12 SUF12 TEB12 TNX12 TXT12 UHP12 URL12 VBH12 VLD12 VUZ12 WEV12 WOR12 WYN12 CF65548 MB65548 VX65548 AFT65548 APP65548 AZL65548 BJH65548 BTD65548 CCZ65548 CMV65548 CWR65548 DGN65548 DQJ65548 EAF65548 EKB65548 ETX65548 FDT65548 FNP65548 FXL65548 GHH65548 GRD65548 HAZ65548 HKV65548 HUR65548 IEN65548 IOJ65548 IYF65548 JIB65548 JRX65548 KBT65548 KLP65548 KVL65548 LFH65548 LPD65548 LYZ65548 MIV65548 MSR65548 NCN65548 NMJ65548 NWF65548 OGB65548 OPX65548 OZT65548 PJP65548 PTL65548 QDH65548 QND65548 QWZ65548 RGV65548 RQR65548 SAN65548 SKJ65548 SUF65548 TEB65548 TNX65548 TXT65548 UHP65548 URL65548 VBH65548 VLD65548 VUZ65548 WEV65548 WOR65548 WYN65548 CF131084 MB131084 VX131084 AFT131084 APP131084 AZL131084 BJH131084 BTD131084 CCZ131084 CMV131084 CWR131084 DGN131084 DQJ131084 EAF131084 EKB131084 ETX131084 FDT131084 FNP131084 FXL131084 GHH131084 GRD131084 HAZ131084 HKV131084 HUR131084 IEN131084 IOJ131084 IYF131084 JIB131084 JRX131084 KBT131084 KLP131084 KVL131084 LFH131084 LPD131084 LYZ131084 MIV131084 MSR131084 NCN131084 NMJ131084 NWF131084 OGB131084 OPX131084 OZT131084 PJP131084 PTL131084 QDH131084 QND131084 QWZ131084 RGV131084 RQR131084 SAN131084 SKJ131084 SUF131084 TEB131084 TNX131084 TXT131084 UHP131084 URL131084 VBH131084 VLD131084 VUZ131084 WEV131084 WOR131084 WYN131084 CF196620 MB196620 VX196620 AFT196620 APP196620 AZL196620 BJH196620 BTD196620 CCZ196620 CMV196620 CWR196620 DGN196620 DQJ196620 EAF196620 EKB196620 ETX196620 FDT196620 FNP196620 FXL196620 GHH196620 GRD196620 HAZ196620 HKV196620 HUR196620 IEN196620 IOJ196620 IYF196620 JIB196620 JRX196620 KBT196620 KLP196620 KVL196620 LFH196620 LPD196620 LYZ196620 MIV196620 MSR196620 NCN196620 NMJ196620 NWF196620 OGB196620 OPX196620 OZT196620 PJP196620 PTL196620 QDH196620 QND196620 QWZ196620 RGV196620 RQR196620 SAN196620 SKJ196620 SUF196620 TEB196620 TNX196620 TXT196620 UHP196620 URL196620 VBH196620 VLD196620 VUZ196620 WEV196620 WOR196620 WYN196620 CF262156 MB262156 VX262156 AFT262156 APP262156 AZL262156 BJH262156 BTD262156 CCZ262156 CMV262156 CWR262156 DGN262156 DQJ262156 EAF262156 EKB262156 ETX262156 FDT262156 FNP262156 FXL262156 GHH262156 GRD262156 HAZ262156 HKV262156 HUR262156 IEN262156 IOJ262156 IYF262156 JIB262156 JRX262156 KBT262156 KLP262156 KVL262156 LFH262156 LPD262156 LYZ262156 MIV262156 MSR262156 NCN262156 NMJ262156 NWF262156 OGB262156 OPX262156 OZT262156 PJP262156 PTL262156 QDH262156 QND262156 QWZ262156 RGV262156 RQR262156 SAN262156 SKJ262156 SUF262156 TEB262156 TNX262156 TXT262156 UHP262156 URL262156 VBH262156 VLD262156 VUZ262156 WEV262156 WOR262156 WYN262156 CF327692 MB327692 VX327692 AFT327692 APP327692 AZL327692 BJH327692 BTD327692 CCZ327692 CMV327692 CWR327692 DGN327692 DQJ327692 EAF327692 EKB327692 ETX327692 FDT327692 FNP327692 FXL327692 GHH327692 GRD327692 HAZ327692 HKV327692 HUR327692 IEN327692 IOJ327692 IYF327692 JIB327692 JRX327692 KBT327692 KLP327692 KVL327692 LFH327692 LPD327692 LYZ327692 MIV327692 MSR327692 NCN327692 NMJ327692 NWF327692 OGB327692 OPX327692 OZT327692 PJP327692 PTL327692 QDH327692 QND327692 QWZ327692 RGV327692 RQR327692 SAN327692 SKJ327692 SUF327692 TEB327692 TNX327692 TXT327692 UHP327692 URL327692 VBH327692 VLD327692 VUZ327692 WEV327692 WOR327692 WYN327692 CF393228 MB393228 VX393228 AFT393228 APP393228 AZL393228 BJH393228 BTD393228 CCZ393228 CMV393228 CWR393228 DGN393228 DQJ393228 EAF393228 EKB393228 ETX393228 FDT393228 FNP393228 FXL393228 GHH393228 GRD393228 HAZ393228 HKV393228 HUR393228 IEN393228 IOJ393228 IYF393228 JIB393228 JRX393228 KBT393228 KLP393228 KVL393228 LFH393228 LPD393228 LYZ393228 MIV393228 MSR393228 NCN393228 NMJ393228 NWF393228 OGB393228 OPX393228 OZT393228 PJP393228 PTL393228 QDH393228 QND393228 QWZ393228 RGV393228 RQR393228 SAN393228 SKJ393228 SUF393228 TEB393228 TNX393228 TXT393228 UHP393228 URL393228 VBH393228 VLD393228 VUZ393228 WEV393228 WOR393228 WYN393228 CF458764 MB458764 VX458764 AFT458764 APP458764 AZL458764 BJH458764 BTD458764 CCZ458764 CMV458764 CWR458764 DGN458764 DQJ458764 EAF458764 EKB458764 ETX458764 FDT458764 FNP458764 FXL458764 GHH458764 GRD458764 HAZ458764 HKV458764 HUR458764 IEN458764 IOJ458764 IYF458764 JIB458764 JRX458764 KBT458764 KLP458764 KVL458764 LFH458764 LPD458764 LYZ458764 MIV458764 MSR458764 NCN458764 NMJ458764 NWF458764 OGB458764 OPX458764 OZT458764 PJP458764 PTL458764 QDH458764 QND458764 QWZ458764 RGV458764 RQR458764 SAN458764 SKJ458764 SUF458764 TEB458764 TNX458764 TXT458764 UHP458764 URL458764 VBH458764 VLD458764 VUZ458764 WEV458764 WOR458764 WYN458764 CF524300 MB524300 VX524300 AFT524300 APP524300 AZL524300 BJH524300 BTD524300 CCZ524300 CMV524300 CWR524300 DGN524300 DQJ524300 EAF524300 EKB524300 ETX524300 FDT524300 FNP524300 FXL524300 GHH524300 GRD524300 HAZ524300 HKV524300 HUR524300 IEN524300 IOJ524300 IYF524300 JIB524300 JRX524300 KBT524300 KLP524300 KVL524300 LFH524300 LPD524300 LYZ524300 MIV524300 MSR524300 NCN524300 NMJ524300 NWF524300 OGB524300 OPX524300 OZT524300 PJP524300 PTL524300 QDH524300 QND524300 QWZ524300 RGV524300 RQR524300 SAN524300 SKJ524300 SUF524300 TEB524300 TNX524300 TXT524300 UHP524300 URL524300 VBH524300 VLD524300 VUZ524300 WEV524300 WOR524300 WYN524300 CF589836 MB589836 VX589836 AFT589836 APP589836 AZL589836 BJH589836 BTD589836 CCZ589836 CMV589836 CWR589836 DGN589836 DQJ589836 EAF589836 EKB589836 ETX589836 FDT589836 FNP589836 FXL589836 GHH589836 GRD589836 HAZ589836 HKV589836 HUR589836 IEN589836 IOJ589836 IYF589836 JIB589836 JRX589836 KBT589836 KLP589836 KVL589836 LFH589836 LPD589836 LYZ589836 MIV589836 MSR589836 NCN589836 NMJ589836 NWF589836 OGB589836 OPX589836 OZT589836 PJP589836 PTL589836 QDH589836 QND589836 QWZ589836 RGV589836 RQR589836 SAN589836 SKJ589836 SUF589836 TEB589836 TNX589836 TXT589836 UHP589836 URL589836 VBH589836 VLD589836 VUZ589836 WEV589836 WOR589836 WYN589836 CF655372 MB655372 VX655372 AFT655372 APP655372 AZL655372 BJH655372 BTD655372 CCZ655372 CMV655372 CWR655372 DGN655372 DQJ655372 EAF655372 EKB655372 ETX655372 FDT655372 FNP655372 FXL655372 GHH655372 GRD655372 HAZ655372 HKV655372 HUR655372 IEN655372 IOJ655372 IYF655372 JIB655372 JRX655372 KBT655372 KLP655372 KVL655372 LFH655372 LPD655372 LYZ655372 MIV655372 MSR655372 NCN655372 NMJ655372 NWF655372 OGB655372 OPX655372 OZT655372 PJP655372 PTL655372 QDH655372 QND655372 QWZ655372 RGV655372 RQR655372 SAN655372 SKJ655372 SUF655372 TEB655372 TNX655372 TXT655372 UHP655372 URL655372 VBH655372 VLD655372 VUZ655372 WEV655372 WOR655372 WYN655372 CF720908 MB720908 VX720908 AFT720908 APP720908 AZL720908 BJH720908 BTD720908 CCZ720908 CMV720908 CWR720908 DGN720908 DQJ720908 EAF720908 EKB720908 ETX720908 FDT720908 FNP720908 FXL720908 GHH720908 GRD720908 HAZ720908 HKV720908 HUR720908 IEN720908 IOJ720908 IYF720908 JIB720908 JRX720908 KBT720908 KLP720908 KVL720908 LFH720908 LPD720908 LYZ720908 MIV720908 MSR720908 NCN720908 NMJ720908 NWF720908 OGB720908 OPX720908 OZT720908 PJP720908 PTL720908 QDH720908 QND720908 QWZ720908 RGV720908 RQR720908 SAN720908 SKJ720908 SUF720908 TEB720908 TNX720908 TXT720908 UHP720908 URL720908 VBH720908 VLD720908 VUZ720908 WEV720908 WOR720908 WYN720908 CF786444 MB786444 VX786444 AFT786444 APP786444 AZL786444 BJH786444 BTD786444 CCZ786444 CMV786444 CWR786444 DGN786444 DQJ786444 EAF786444 EKB786444 ETX786444 FDT786444 FNP786444 FXL786444 GHH786444 GRD786444 HAZ786444 HKV786444 HUR786444 IEN786444 IOJ786444 IYF786444 JIB786444 JRX786444 KBT786444 KLP786444 KVL786444 LFH786444 LPD786444 LYZ786444 MIV786444 MSR786444 NCN786444 NMJ786444 NWF786444 OGB786444 OPX786444 OZT786444 PJP786444 PTL786444 QDH786444 QND786444 QWZ786444 RGV786444 RQR786444 SAN786444 SKJ786444 SUF786444 TEB786444 TNX786444 TXT786444 UHP786444 URL786444 VBH786444 VLD786444 VUZ786444 WEV786444 WOR786444 WYN786444 CF851980 MB851980 VX851980 AFT851980 APP851980 AZL851980 BJH851980 BTD851980 CCZ851980 CMV851980 CWR851980 DGN851980 DQJ851980 EAF851980 EKB851980 ETX851980 FDT851980 FNP851980 FXL851980 GHH851980 GRD851980 HAZ851980 HKV851980 HUR851980 IEN851980 IOJ851980 IYF851980 JIB851980 JRX851980 KBT851980 KLP851980 KVL851980 LFH851980 LPD851980 LYZ851980 MIV851980 MSR851980 NCN851980 NMJ851980 NWF851980 OGB851980 OPX851980 OZT851980 PJP851980 PTL851980 QDH851980 QND851980 QWZ851980 RGV851980 RQR851980 SAN851980 SKJ851980 SUF851980 TEB851980 TNX851980 TXT851980 UHP851980 URL851980 VBH851980 VLD851980 VUZ851980 WEV851980 WOR851980 WYN851980 CF917516 MB917516 VX917516 AFT917516 APP917516 AZL917516 BJH917516 BTD917516 CCZ917516 CMV917516 CWR917516 DGN917516 DQJ917516 EAF917516 EKB917516 ETX917516 FDT917516 FNP917516 FXL917516 GHH917516 GRD917516 HAZ917516 HKV917516 HUR917516 IEN917516 IOJ917516 IYF917516 JIB917516 JRX917516 KBT917516 KLP917516 KVL917516 LFH917516 LPD917516 LYZ917516 MIV917516 MSR917516 NCN917516 NMJ917516 NWF917516 OGB917516 OPX917516 OZT917516 PJP917516 PTL917516 QDH917516 QND917516 QWZ917516 RGV917516 RQR917516 SAN917516 SKJ917516 SUF917516 TEB917516 TNX917516 TXT917516 UHP917516 URL917516 VBH917516 VLD917516 VUZ917516 WEV917516 WOR917516 WYN917516 CF983052 MB983052 VX983052 AFT983052 APP983052 AZL983052 BJH983052 BTD983052 CCZ983052 CMV983052 CWR983052 DGN983052 DQJ983052 EAF983052 EKB983052 ETX983052 FDT983052 FNP983052 FXL983052 GHH983052 GRD983052 HAZ983052 HKV983052 HUR983052 IEN983052 IOJ983052 IYF983052 JIB983052 JRX983052 KBT983052 KLP983052 KVL983052 LFH983052 LPD983052 LYZ983052 MIV983052 MSR983052 NCN983052 NMJ983052 NWF983052 OGB983052 OPX983052 OZT983052 PJP983052 PTL983052 QDH983052 QND983052 QWZ983052 RGV983052 RQR983052 SAN983052 SKJ983052 SUF983052 TEB983052 TNX983052 TXT983052 UHP983052 URL983052 VBH983052 VLD983052 VUZ983052 WEV983052 WOR983052 WYN983052" xr:uid="{43FC51ED-0711-4C72-9789-F88DDEF1792A}"/>
    <dataValidation allowBlank="1" showInputMessage="1" showErrorMessage="1" prompt="Corresponde al avance ejecutado acumulado (constante; suma o promedio) o al último reporte de ejecución (creciente o decreciente) del indicador, según corresponda y de acuerdo a su periodicidad." sqref="CE12 MA12 VW12 AFS12 APO12 AZK12 BJG12 BTC12 CCY12 CMU12 CWQ12 DGM12 DQI12 EAE12 EKA12 ETW12 FDS12 FNO12 FXK12 GHG12 GRC12 HAY12 HKU12 HUQ12 IEM12 IOI12 IYE12 JIA12 JRW12 KBS12 KLO12 KVK12 LFG12 LPC12 LYY12 MIU12 MSQ12 NCM12 NMI12 NWE12 OGA12 OPW12 OZS12 PJO12 PTK12 QDG12 QNC12 QWY12 RGU12 RQQ12 SAM12 SKI12 SUE12 TEA12 TNW12 TXS12 UHO12 URK12 VBG12 VLC12 VUY12 WEU12 WOQ12 WYM12 CE65548 MA65548 VW65548 AFS65548 APO65548 AZK65548 BJG65548 BTC65548 CCY65548 CMU65548 CWQ65548 DGM65548 DQI65548 EAE65548 EKA65548 ETW65548 FDS65548 FNO65548 FXK65548 GHG65548 GRC65548 HAY65548 HKU65548 HUQ65548 IEM65548 IOI65548 IYE65548 JIA65548 JRW65548 KBS65548 KLO65548 KVK65548 LFG65548 LPC65548 LYY65548 MIU65548 MSQ65548 NCM65548 NMI65548 NWE65548 OGA65548 OPW65548 OZS65548 PJO65548 PTK65548 QDG65548 QNC65548 QWY65548 RGU65548 RQQ65548 SAM65548 SKI65548 SUE65548 TEA65548 TNW65548 TXS65548 UHO65548 URK65548 VBG65548 VLC65548 VUY65548 WEU65548 WOQ65548 WYM65548 CE131084 MA131084 VW131084 AFS131084 APO131084 AZK131084 BJG131084 BTC131084 CCY131084 CMU131084 CWQ131084 DGM131084 DQI131084 EAE131084 EKA131084 ETW131084 FDS131084 FNO131084 FXK131084 GHG131084 GRC131084 HAY131084 HKU131084 HUQ131084 IEM131084 IOI131084 IYE131084 JIA131084 JRW131084 KBS131084 KLO131084 KVK131084 LFG131084 LPC131084 LYY131084 MIU131084 MSQ131084 NCM131084 NMI131084 NWE131084 OGA131084 OPW131084 OZS131084 PJO131084 PTK131084 QDG131084 QNC131084 QWY131084 RGU131084 RQQ131084 SAM131084 SKI131084 SUE131084 TEA131084 TNW131084 TXS131084 UHO131084 URK131084 VBG131084 VLC131084 VUY131084 WEU131084 WOQ131084 WYM131084 CE196620 MA196620 VW196620 AFS196620 APO196620 AZK196620 BJG196620 BTC196620 CCY196620 CMU196620 CWQ196620 DGM196620 DQI196620 EAE196620 EKA196620 ETW196620 FDS196620 FNO196620 FXK196620 GHG196620 GRC196620 HAY196620 HKU196620 HUQ196620 IEM196620 IOI196620 IYE196620 JIA196620 JRW196620 KBS196620 KLO196620 KVK196620 LFG196620 LPC196620 LYY196620 MIU196620 MSQ196620 NCM196620 NMI196620 NWE196620 OGA196620 OPW196620 OZS196620 PJO196620 PTK196620 QDG196620 QNC196620 QWY196620 RGU196620 RQQ196620 SAM196620 SKI196620 SUE196620 TEA196620 TNW196620 TXS196620 UHO196620 URK196620 VBG196620 VLC196620 VUY196620 WEU196620 WOQ196620 WYM196620 CE262156 MA262156 VW262156 AFS262156 APO262156 AZK262156 BJG262156 BTC262156 CCY262156 CMU262156 CWQ262156 DGM262156 DQI262156 EAE262156 EKA262156 ETW262156 FDS262156 FNO262156 FXK262156 GHG262156 GRC262156 HAY262156 HKU262156 HUQ262156 IEM262156 IOI262156 IYE262156 JIA262156 JRW262156 KBS262156 KLO262156 KVK262156 LFG262156 LPC262156 LYY262156 MIU262156 MSQ262156 NCM262156 NMI262156 NWE262156 OGA262156 OPW262156 OZS262156 PJO262156 PTK262156 QDG262156 QNC262156 QWY262156 RGU262156 RQQ262156 SAM262156 SKI262156 SUE262156 TEA262156 TNW262156 TXS262156 UHO262156 URK262156 VBG262156 VLC262156 VUY262156 WEU262156 WOQ262156 WYM262156 CE327692 MA327692 VW327692 AFS327692 APO327692 AZK327692 BJG327692 BTC327692 CCY327692 CMU327692 CWQ327692 DGM327692 DQI327692 EAE327692 EKA327692 ETW327692 FDS327692 FNO327692 FXK327692 GHG327692 GRC327692 HAY327692 HKU327692 HUQ327692 IEM327692 IOI327692 IYE327692 JIA327692 JRW327692 KBS327692 KLO327692 KVK327692 LFG327692 LPC327692 LYY327692 MIU327692 MSQ327692 NCM327692 NMI327692 NWE327692 OGA327692 OPW327692 OZS327692 PJO327692 PTK327692 QDG327692 QNC327692 QWY327692 RGU327692 RQQ327692 SAM327692 SKI327692 SUE327692 TEA327692 TNW327692 TXS327692 UHO327692 URK327692 VBG327692 VLC327692 VUY327692 WEU327692 WOQ327692 WYM327692 CE393228 MA393228 VW393228 AFS393228 APO393228 AZK393228 BJG393228 BTC393228 CCY393228 CMU393228 CWQ393228 DGM393228 DQI393228 EAE393228 EKA393228 ETW393228 FDS393228 FNO393228 FXK393228 GHG393228 GRC393228 HAY393228 HKU393228 HUQ393228 IEM393228 IOI393228 IYE393228 JIA393228 JRW393228 KBS393228 KLO393228 KVK393228 LFG393228 LPC393228 LYY393228 MIU393228 MSQ393228 NCM393228 NMI393228 NWE393228 OGA393228 OPW393228 OZS393228 PJO393228 PTK393228 QDG393228 QNC393228 QWY393228 RGU393228 RQQ393228 SAM393228 SKI393228 SUE393228 TEA393228 TNW393228 TXS393228 UHO393228 URK393228 VBG393228 VLC393228 VUY393228 WEU393228 WOQ393228 WYM393228 CE458764 MA458764 VW458764 AFS458764 APO458764 AZK458764 BJG458764 BTC458764 CCY458764 CMU458764 CWQ458764 DGM458764 DQI458764 EAE458764 EKA458764 ETW458764 FDS458764 FNO458764 FXK458764 GHG458764 GRC458764 HAY458764 HKU458764 HUQ458764 IEM458764 IOI458764 IYE458764 JIA458764 JRW458764 KBS458764 KLO458764 KVK458764 LFG458764 LPC458764 LYY458764 MIU458764 MSQ458764 NCM458764 NMI458764 NWE458764 OGA458764 OPW458764 OZS458764 PJO458764 PTK458764 QDG458764 QNC458764 QWY458764 RGU458764 RQQ458764 SAM458764 SKI458764 SUE458764 TEA458764 TNW458764 TXS458764 UHO458764 URK458764 VBG458764 VLC458764 VUY458764 WEU458764 WOQ458764 WYM458764 CE524300 MA524300 VW524300 AFS524300 APO524300 AZK524300 BJG524300 BTC524300 CCY524300 CMU524300 CWQ524300 DGM524300 DQI524300 EAE524300 EKA524300 ETW524300 FDS524300 FNO524300 FXK524300 GHG524300 GRC524300 HAY524300 HKU524300 HUQ524300 IEM524300 IOI524300 IYE524300 JIA524300 JRW524300 KBS524300 KLO524300 KVK524300 LFG524300 LPC524300 LYY524300 MIU524300 MSQ524300 NCM524300 NMI524300 NWE524300 OGA524300 OPW524300 OZS524300 PJO524300 PTK524300 QDG524300 QNC524300 QWY524300 RGU524300 RQQ524300 SAM524300 SKI524300 SUE524300 TEA524300 TNW524300 TXS524300 UHO524300 URK524300 VBG524300 VLC524300 VUY524300 WEU524300 WOQ524300 WYM524300 CE589836 MA589836 VW589836 AFS589836 APO589836 AZK589836 BJG589836 BTC589836 CCY589836 CMU589836 CWQ589836 DGM589836 DQI589836 EAE589836 EKA589836 ETW589836 FDS589836 FNO589836 FXK589836 GHG589836 GRC589836 HAY589836 HKU589836 HUQ589836 IEM589836 IOI589836 IYE589836 JIA589836 JRW589836 KBS589836 KLO589836 KVK589836 LFG589836 LPC589836 LYY589836 MIU589836 MSQ589836 NCM589836 NMI589836 NWE589836 OGA589836 OPW589836 OZS589836 PJO589836 PTK589836 QDG589836 QNC589836 QWY589836 RGU589836 RQQ589836 SAM589836 SKI589836 SUE589836 TEA589836 TNW589836 TXS589836 UHO589836 URK589836 VBG589836 VLC589836 VUY589836 WEU589836 WOQ589836 WYM589836 CE655372 MA655372 VW655372 AFS655372 APO655372 AZK655372 BJG655372 BTC655372 CCY655372 CMU655372 CWQ655372 DGM655372 DQI655372 EAE655372 EKA655372 ETW655372 FDS655372 FNO655372 FXK655372 GHG655372 GRC655372 HAY655372 HKU655372 HUQ655372 IEM655372 IOI655372 IYE655372 JIA655372 JRW655372 KBS655372 KLO655372 KVK655372 LFG655372 LPC655372 LYY655372 MIU655372 MSQ655372 NCM655372 NMI655372 NWE655372 OGA655372 OPW655372 OZS655372 PJO655372 PTK655372 QDG655372 QNC655372 QWY655372 RGU655372 RQQ655372 SAM655372 SKI655372 SUE655372 TEA655372 TNW655372 TXS655372 UHO655372 URK655372 VBG655372 VLC655372 VUY655372 WEU655372 WOQ655372 WYM655372 CE720908 MA720908 VW720908 AFS720908 APO720908 AZK720908 BJG720908 BTC720908 CCY720908 CMU720908 CWQ720908 DGM720908 DQI720908 EAE720908 EKA720908 ETW720908 FDS720908 FNO720908 FXK720908 GHG720908 GRC720908 HAY720908 HKU720908 HUQ720908 IEM720908 IOI720908 IYE720908 JIA720908 JRW720908 KBS720908 KLO720908 KVK720908 LFG720908 LPC720908 LYY720908 MIU720908 MSQ720908 NCM720908 NMI720908 NWE720908 OGA720908 OPW720908 OZS720908 PJO720908 PTK720908 QDG720908 QNC720908 QWY720908 RGU720908 RQQ720908 SAM720908 SKI720908 SUE720908 TEA720908 TNW720908 TXS720908 UHO720908 URK720908 VBG720908 VLC720908 VUY720908 WEU720908 WOQ720908 WYM720908 CE786444 MA786444 VW786444 AFS786444 APO786444 AZK786444 BJG786444 BTC786444 CCY786444 CMU786444 CWQ786444 DGM786444 DQI786444 EAE786444 EKA786444 ETW786444 FDS786444 FNO786444 FXK786444 GHG786444 GRC786444 HAY786444 HKU786444 HUQ786444 IEM786444 IOI786444 IYE786444 JIA786444 JRW786444 KBS786444 KLO786444 KVK786444 LFG786444 LPC786444 LYY786444 MIU786444 MSQ786444 NCM786444 NMI786444 NWE786444 OGA786444 OPW786444 OZS786444 PJO786444 PTK786444 QDG786444 QNC786444 QWY786444 RGU786444 RQQ786444 SAM786444 SKI786444 SUE786444 TEA786444 TNW786444 TXS786444 UHO786444 URK786444 VBG786444 VLC786444 VUY786444 WEU786444 WOQ786444 WYM786444 CE851980 MA851980 VW851980 AFS851980 APO851980 AZK851980 BJG851980 BTC851980 CCY851980 CMU851980 CWQ851980 DGM851980 DQI851980 EAE851980 EKA851980 ETW851980 FDS851980 FNO851980 FXK851980 GHG851980 GRC851980 HAY851980 HKU851980 HUQ851980 IEM851980 IOI851980 IYE851980 JIA851980 JRW851980 KBS851980 KLO851980 KVK851980 LFG851980 LPC851980 LYY851980 MIU851980 MSQ851980 NCM851980 NMI851980 NWE851980 OGA851980 OPW851980 OZS851980 PJO851980 PTK851980 QDG851980 QNC851980 QWY851980 RGU851980 RQQ851980 SAM851980 SKI851980 SUE851980 TEA851980 TNW851980 TXS851980 UHO851980 URK851980 VBG851980 VLC851980 VUY851980 WEU851980 WOQ851980 WYM851980 CE917516 MA917516 VW917516 AFS917516 APO917516 AZK917516 BJG917516 BTC917516 CCY917516 CMU917516 CWQ917516 DGM917516 DQI917516 EAE917516 EKA917516 ETW917516 FDS917516 FNO917516 FXK917516 GHG917516 GRC917516 HAY917516 HKU917516 HUQ917516 IEM917516 IOI917516 IYE917516 JIA917516 JRW917516 KBS917516 KLO917516 KVK917516 LFG917516 LPC917516 LYY917516 MIU917516 MSQ917516 NCM917516 NMI917516 NWE917516 OGA917516 OPW917516 OZS917516 PJO917516 PTK917516 QDG917516 QNC917516 QWY917516 RGU917516 RQQ917516 SAM917516 SKI917516 SUE917516 TEA917516 TNW917516 TXS917516 UHO917516 URK917516 VBG917516 VLC917516 VUY917516 WEU917516 WOQ917516 WYM917516 CE983052 MA983052 VW983052 AFS983052 APO983052 AZK983052 BJG983052 BTC983052 CCY983052 CMU983052 CWQ983052 DGM983052 DQI983052 EAE983052 EKA983052 ETW983052 FDS983052 FNO983052 FXK983052 GHG983052 GRC983052 HAY983052 HKU983052 HUQ983052 IEM983052 IOI983052 IYE983052 JIA983052 JRW983052 KBS983052 KLO983052 KVK983052 LFG983052 LPC983052 LYY983052 MIU983052 MSQ983052 NCM983052 NMI983052 NWE983052 OGA983052 OPW983052 OZS983052 PJO983052 PTK983052 QDG983052 QNC983052 QWY983052 RGU983052 RQQ983052 SAM983052 SKI983052 SUE983052 TEA983052 TNW983052 TXS983052 UHO983052 URK983052 VBG983052 VLC983052 VUY983052 WEU983052 WOQ983052 WYM983052" xr:uid="{EDEA42D7-1AA7-405B-9CA1-16BFB0E0619C}"/>
    <dataValidation allowBlank="1" showInputMessage="1" showErrorMessage="1" prompt="Enunciar los pasos que se deben realizar para obtener las variables que conforman el indicador y calcular su resultado. Así mismo, indicar como se obtiene el avance acumulado del indicador, si se debe sumar, promediar o tomar el último dato cuantitativo." sqref="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65548 JI65548 TE65548 ADA65548 AMW65548 AWS65548 BGO65548 BQK65548 CAG65548 CKC65548 CTY65548 DDU65548 DNQ65548 DXM65548 EHI65548 ERE65548 FBA65548 FKW65548 FUS65548 GEO65548 GOK65548 GYG65548 HIC65548 HRY65548 IBU65548 ILQ65548 IVM65548 JFI65548 JPE65548 JZA65548 KIW65548 KSS65548 LCO65548 LMK65548 LWG65548 MGC65548 MPY65548 MZU65548 NJQ65548 NTM65548 ODI65548 ONE65548 OXA65548 PGW65548 PQS65548 QAO65548 QKK65548 QUG65548 REC65548 RNY65548 RXU65548 SHQ65548 SRM65548 TBI65548 TLE65548 TVA65548 UEW65548 UOS65548 UYO65548 VIK65548 VSG65548 WCC65548 WLY65548 WVU65548 M131084 JI131084 TE131084 ADA131084 AMW131084 AWS131084 BGO131084 BQK131084 CAG131084 CKC131084 CTY131084 DDU131084 DNQ131084 DXM131084 EHI131084 ERE131084 FBA131084 FKW131084 FUS131084 GEO131084 GOK131084 GYG131084 HIC131084 HRY131084 IBU131084 ILQ131084 IVM131084 JFI131084 JPE131084 JZA131084 KIW131084 KSS131084 LCO131084 LMK131084 LWG131084 MGC131084 MPY131084 MZU131084 NJQ131084 NTM131084 ODI131084 ONE131084 OXA131084 PGW131084 PQS131084 QAO131084 QKK131084 QUG131084 REC131084 RNY131084 RXU131084 SHQ131084 SRM131084 TBI131084 TLE131084 TVA131084 UEW131084 UOS131084 UYO131084 VIK131084 VSG131084 WCC131084 WLY131084 WVU131084 M196620 JI196620 TE196620 ADA196620 AMW196620 AWS196620 BGO196620 BQK196620 CAG196620 CKC196620 CTY196620 DDU196620 DNQ196620 DXM196620 EHI196620 ERE196620 FBA196620 FKW196620 FUS196620 GEO196620 GOK196620 GYG196620 HIC196620 HRY196620 IBU196620 ILQ196620 IVM196620 JFI196620 JPE196620 JZA196620 KIW196620 KSS196620 LCO196620 LMK196620 LWG196620 MGC196620 MPY196620 MZU196620 NJQ196620 NTM196620 ODI196620 ONE196620 OXA196620 PGW196620 PQS196620 QAO196620 QKK196620 QUG196620 REC196620 RNY196620 RXU196620 SHQ196620 SRM196620 TBI196620 TLE196620 TVA196620 UEW196620 UOS196620 UYO196620 VIK196620 VSG196620 WCC196620 WLY196620 WVU196620 M262156 JI262156 TE262156 ADA262156 AMW262156 AWS262156 BGO262156 BQK262156 CAG262156 CKC262156 CTY262156 DDU262156 DNQ262156 DXM262156 EHI262156 ERE262156 FBA262156 FKW262156 FUS262156 GEO262156 GOK262156 GYG262156 HIC262156 HRY262156 IBU262156 ILQ262156 IVM262156 JFI262156 JPE262156 JZA262156 KIW262156 KSS262156 LCO262156 LMK262156 LWG262156 MGC262156 MPY262156 MZU262156 NJQ262156 NTM262156 ODI262156 ONE262156 OXA262156 PGW262156 PQS262156 QAO262156 QKK262156 QUG262156 REC262156 RNY262156 RXU262156 SHQ262156 SRM262156 TBI262156 TLE262156 TVA262156 UEW262156 UOS262156 UYO262156 VIK262156 VSG262156 WCC262156 WLY262156 WVU262156 M327692 JI327692 TE327692 ADA327692 AMW327692 AWS327692 BGO327692 BQK327692 CAG327692 CKC327692 CTY327692 DDU327692 DNQ327692 DXM327692 EHI327692 ERE327692 FBA327692 FKW327692 FUS327692 GEO327692 GOK327692 GYG327692 HIC327692 HRY327692 IBU327692 ILQ327692 IVM327692 JFI327692 JPE327692 JZA327692 KIW327692 KSS327692 LCO327692 LMK327692 LWG327692 MGC327692 MPY327692 MZU327692 NJQ327692 NTM327692 ODI327692 ONE327692 OXA327692 PGW327692 PQS327692 QAO327692 QKK327692 QUG327692 REC327692 RNY327692 RXU327692 SHQ327692 SRM327692 TBI327692 TLE327692 TVA327692 UEW327692 UOS327692 UYO327692 VIK327692 VSG327692 WCC327692 WLY327692 WVU327692 M393228 JI393228 TE393228 ADA393228 AMW393228 AWS393228 BGO393228 BQK393228 CAG393228 CKC393228 CTY393228 DDU393228 DNQ393228 DXM393228 EHI393228 ERE393228 FBA393228 FKW393228 FUS393228 GEO393228 GOK393228 GYG393228 HIC393228 HRY393228 IBU393228 ILQ393228 IVM393228 JFI393228 JPE393228 JZA393228 KIW393228 KSS393228 LCO393228 LMK393228 LWG393228 MGC393228 MPY393228 MZU393228 NJQ393228 NTM393228 ODI393228 ONE393228 OXA393228 PGW393228 PQS393228 QAO393228 QKK393228 QUG393228 REC393228 RNY393228 RXU393228 SHQ393228 SRM393228 TBI393228 TLE393228 TVA393228 UEW393228 UOS393228 UYO393228 VIK393228 VSG393228 WCC393228 WLY393228 WVU393228 M458764 JI458764 TE458764 ADA458764 AMW458764 AWS458764 BGO458764 BQK458764 CAG458764 CKC458764 CTY458764 DDU458764 DNQ458764 DXM458764 EHI458764 ERE458764 FBA458764 FKW458764 FUS458764 GEO458764 GOK458764 GYG458764 HIC458764 HRY458764 IBU458764 ILQ458764 IVM458764 JFI458764 JPE458764 JZA458764 KIW458764 KSS458764 LCO458764 LMK458764 LWG458764 MGC458764 MPY458764 MZU458764 NJQ458764 NTM458764 ODI458764 ONE458764 OXA458764 PGW458764 PQS458764 QAO458764 QKK458764 QUG458764 REC458764 RNY458764 RXU458764 SHQ458764 SRM458764 TBI458764 TLE458764 TVA458764 UEW458764 UOS458764 UYO458764 VIK458764 VSG458764 WCC458764 WLY458764 WVU458764 M524300 JI524300 TE524300 ADA524300 AMW524300 AWS524300 BGO524300 BQK524300 CAG524300 CKC524300 CTY524300 DDU524300 DNQ524300 DXM524300 EHI524300 ERE524300 FBA524300 FKW524300 FUS524300 GEO524300 GOK524300 GYG524300 HIC524300 HRY524300 IBU524300 ILQ524300 IVM524300 JFI524300 JPE524300 JZA524300 KIW524300 KSS524300 LCO524300 LMK524300 LWG524300 MGC524300 MPY524300 MZU524300 NJQ524300 NTM524300 ODI524300 ONE524300 OXA524300 PGW524300 PQS524300 QAO524300 QKK524300 QUG524300 REC524300 RNY524300 RXU524300 SHQ524300 SRM524300 TBI524300 TLE524300 TVA524300 UEW524300 UOS524300 UYO524300 VIK524300 VSG524300 WCC524300 WLY524300 WVU524300 M589836 JI589836 TE589836 ADA589836 AMW589836 AWS589836 BGO589836 BQK589836 CAG589836 CKC589836 CTY589836 DDU589836 DNQ589836 DXM589836 EHI589836 ERE589836 FBA589836 FKW589836 FUS589836 GEO589836 GOK589836 GYG589836 HIC589836 HRY589836 IBU589836 ILQ589836 IVM589836 JFI589836 JPE589836 JZA589836 KIW589836 KSS589836 LCO589836 LMK589836 LWG589836 MGC589836 MPY589836 MZU589836 NJQ589836 NTM589836 ODI589836 ONE589836 OXA589836 PGW589836 PQS589836 QAO589836 QKK589836 QUG589836 REC589836 RNY589836 RXU589836 SHQ589836 SRM589836 TBI589836 TLE589836 TVA589836 UEW589836 UOS589836 UYO589836 VIK589836 VSG589836 WCC589836 WLY589836 WVU589836 M655372 JI655372 TE655372 ADA655372 AMW655372 AWS655372 BGO655372 BQK655372 CAG655372 CKC655372 CTY655372 DDU655372 DNQ655372 DXM655372 EHI655372 ERE655372 FBA655372 FKW655372 FUS655372 GEO655372 GOK655372 GYG655372 HIC655372 HRY655372 IBU655372 ILQ655372 IVM655372 JFI655372 JPE655372 JZA655372 KIW655372 KSS655372 LCO655372 LMK655372 LWG655372 MGC655372 MPY655372 MZU655372 NJQ655372 NTM655372 ODI655372 ONE655372 OXA655372 PGW655372 PQS655372 QAO655372 QKK655372 QUG655372 REC655372 RNY655372 RXU655372 SHQ655372 SRM655372 TBI655372 TLE655372 TVA655372 UEW655372 UOS655372 UYO655372 VIK655372 VSG655372 WCC655372 WLY655372 WVU655372 M720908 JI720908 TE720908 ADA720908 AMW720908 AWS720908 BGO720908 BQK720908 CAG720908 CKC720908 CTY720908 DDU720908 DNQ720908 DXM720908 EHI720908 ERE720908 FBA720908 FKW720908 FUS720908 GEO720908 GOK720908 GYG720908 HIC720908 HRY720908 IBU720908 ILQ720908 IVM720908 JFI720908 JPE720908 JZA720908 KIW720908 KSS720908 LCO720908 LMK720908 LWG720908 MGC720908 MPY720908 MZU720908 NJQ720908 NTM720908 ODI720908 ONE720908 OXA720908 PGW720908 PQS720908 QAO720908 QKK720908 QUG720908 REC720908 RNY720908 RXU720908 SHQ720908 SRM720908 TBI720908 TLE720908 TVA720908 UEW720908 UOS720908 UYO720908 VIK720908 VSG720908 WCC720908 WLY720908 WVU720908 M786444 JI786444 TE786444 ADA786444 AMW786444 AWS786444 BGO786444 BQK786444 CAG786444 CKC786444 CTY786444 DDU786444 DNQ786444 DXM786444 EHI786444 ERE786444 FBA786444 FKW786444 FUS786444 GEO786444 GOK786444 GYG786444 HIC786444 HRY786444 IBU786444 ILQ786444 IVM786444 JFI786444 JPE786444 JZA786444 KIW786444 KSS786444 LCO786444 LMK786444 LWG786444 MGC786444 MPY786444 MZU786444 NJQ786444 NTM786444 ODI786444 ONE786444 OXA786444 PGW786444 PQS786444 QAO786444 QKK786444 QUG786444 REC786444 RNY786444 RXU786444 SHQ786444 SRM786444 TBI786444 TLE786444 TVA786444 UEW786444 UOS786444 UYO786444 VIK786444 VSG786444 WCC786444 WLY786444 WVU786444 M851980 JI851980 TE851980 ADA851980 AMW851980 AWS851980 BGO851980 BQK851980 CAG851980 CKC851980 CTY851980 DDU851980 DNQ851980 DXM851980 EHI851980 ERE851980 FBA851980 FKW851980 FUS851980 GEO851980 GOK851980 GYG851980 HIC851980 HRY851980 IBU851980 ILQ851980 IVM851980 JFI851980 JPE851980 JZA851980 KIW851980 KSS851980 LCO851980 LMK851980 LWG851980 MGC851980 MPY851980 MZU851980 NJQ851980 NTM851980 ODI851980 ONE851980 OXA851980 PGW851980 PQS851980 QAO851980 QKK851980 QUG851980 REC851980 RNY851980 RXU851980 SHQ851980 SRM851980 TBI851980 TLE851980 TVA851980 UEW851980 UOS851980 UYO851980 VIK851980 VSG851980 WCC851980 WLY851980 WVU851980 M917516 JI917516 TE917516 ADA917516 AMW917516 AWS917516 BGO917516 BQK917516 CAG917516 CKC917516 CTY917516 DDU917516 DNQ917516 DXM917516 EHI917516 ERE917516 FBA917516 FKW917516 FUS917516 GEO917516 GOK917516 GYG917516 HIC917516 HRY917516 IBU917516 ILQ917516 IVM917516 JFI917516 JPE917516 JZA917516 KIW917516 KSS917516 LCO917516 LMK917516 LWG917516 MGC917516 MPY917516 MZU917516 NJQ917516 NTM917516 ODI917516 ONE917516 OXA917516 PGW917516 PQS917516 QAO917516 QKK917516 QUG917516 REC917516 RNY917516 RXU917516 SHQ917516 SRM917516 TBI917516 TLE917516 TVA917516 UEW917516 UOS917516 UYO917516 VIK917516 VSG917516 WCC917516 WLY917516 WVU917516 M983052 JI983052 TE983052 ADA983052 AMW983052 AWS983052 BGO983052 BQK983052 CAG983052 CKC983052 CTY983052 DDU983052 DNQ983052 DXM983052 EHI983052 ERE983052 FBA983052 FKW983052 FUS983052 GEO983052 GOK983052 GYG983052 HIC983052 HRY983052 IBU983052 ILQ983052 IVM983052 JFI983052 JPE983052 JZA983052 KIW983052 KSS983052 LCO983052 LMK983052 LWG983052 MGC983052 MPY983052 MZU983052 NJQ983052 NTM983052 ODI983052 ONE983052 OXA983052 PGW983052 PQS983052 QAO983052 QKK983052 QUG983052 REC983052 RNY983052 RXU983052 SHQ983052 SRM983052 TBI983052 TLE983052 TVA983052 UEW983052 UOS983052 UYO983052 VIK983052 VSG983052 WCC983052 WLY983052 WVU983052" xr:uid="{D6E74E2C-EC5B-4700-8055-BB172FA8648E}"/>
    <dataValidation type="list" allowBlank="1" showInputMessage="1" showErrorMessage="1" sqref="B101:B65536 IX101:IX65536 ST101:ST65536 ACP101:ACP65536 AML101:AML65536 AWH101:AWH65536 BGD101:BGD65536 BPZ101:BPZ65536 BZV101:BZV65536 CJR101:CJR65536 CTN101:CTN65536 DDJ101:DDJ65536 DNF101:DNF65536 DXB101:DXB65536 EGX101:EGX65536 EQT101:EQT65536 FAP101:FAP65536 FKL101:FKL65536 FUH101:FUH65536 GED101:GED65536 GNZ101:GNZ65536 GXV101:GXV65536 HHR101:HHR65536 HRN101:HRN65536 IBJ101:IBJ65536 ILF101:ILF65536 IVB101:IVB65536 JEX101:JEX65536 JOT101:JOT65536 JYP101:JYP65536 KIL101:KIL65536 KSH101:KSH65536 LCD101:LCD65536 LLZ101:LLZ65536 LVV101:LVV65536 MFR101:MFR65536 MPN101:MPN65536 MZJ101:MZJ65536 NJF101:NJF65536 NTB101:NTB65536 OCX101:OCX65536 OMT101:OMT65536 OWP101:OWP65536 PGL101:PGL65536 PQH101:PQH65536 QAD101:QAD65536 QJZ101:QJZ65536 QTV101:QTV65536 RDR101:RDR65536 RNN101:RNN65536 RXJ101:RXJ65536 SHF101:SHF65536 SRB101:SRB65536 TAX101:TAX65536 TKT101:TKT65536 TUP101:TUP65536 UEL101:UEL65536 UOH101:UOH65536 UYD101:UYD65536 VHZ101:VHZ65536 VRV101:VRV65536 WBR101:WBR65536 WLN101:WLN65536 WVJ101:WVJ65536 B65637:B131072 IX65637:IX131072 ST65637:ST131072 ACP65637:ACP131072 AML65637:AML131072 AWH65637:AWH131072 BGD65637:BGD131072 BPZ65637:BPZ131072 BZV65637:BZV131072 CJR65637:CJR131072 CTN65637:CTN131072 DDJ65637:DDJ131072 DNF65637:DNF131072 DXB65637:DXB131072 EGX65637:EGX131072 EQT65637:EQT131072 FAP65637:FAP131072 FKL65637:FKL131072 FUH65637:FUH131072 GED65637:GED131072 GNZ65637:GNZ131072 GXV65637:GXV131072 HHR65637:HHR131072 HRN65637:HRN131072 IBJ65637:IBJ131072 ILF65637:ILF131072 IVB65637:IVB131072 JEX65637:JEX131072 JOT65637:JOT131072 JYP65637:JYP131072 KIL65637:KIL131072 KSH65637:KSH131072 LCD65637:LCD131072 LLZ65637:LLZ131072 LVV65637:LVV131072 MFR65637:MFR131072 MPN65637:MPN131072 MZJ65637:MZJ131072 NJF65637:NJF131072 NTB65637:NTB131072 OCX65637:OCX131072 OMT65637:OMT131072 OWP65637:OWP131072 PGL65637:PGL131072 PQH65637:PQH131072 QAD65637:QAD131072 QJZ65637:QJZ131072 QTV65637:QTV131072 RDR65637:RDR131072 RNN65637:RNN131072 RXJ65637:RXJ131072 SHF65637:SHF131072 SRB65637:SRB131072 TAX65637:TAX131072 TKT65637:TKT131072 TUP65637:TUP131072 UEL65637:UEL131072 UOH65637:UOH131072 UYD65637:UYD131072 VHZ65637:VHZ131072 VRV65637:VRV131072 WBR65637:WBR131072 WLN65637:WLN131072 WVJ65637:WVJ131072 B131173:B196608 IX131173:IX196608 ST131173:ST196608 ACP131173:ACP196608 AML131173:AML196608 AWH131173:AWH196608 BGD131173:BGD196608 BPZ131173:BPZ196608 BZV131173:BZV196608 CJR131173:CJR196608 CTN131173:CTN196608 DDJ131173:DDJ196608 DNF131173:DNF196608 DXB131173:DXB196608 EGX131173:EGX196608 EQT131173:EQT196608 FAP131173:FAP196608 FKL131173:FKL196608 FUH131173:FUH196608 GED131173:GED196608 GNZ131173:GNZ196608 GXV131173:GXV196608 HHR131173:HHR196608 HRN131173:HRN196608 IBJ131173:IBJ196608 ILF131173:ILF196608 IVB131173:IVB196608 JEX131173:JEX196608 JOT131173:JOT196608 JYP131173:JYP196608 KIL131173:KIL196608 KSH131173:KSH196608 LCD131173:LCD196608 LLZ131173:LLZ196608 LVV131173:LVV196608 MFR131173:MFR196608 MPN131173:MPN196608 MZJ131173:MZJ196608 NJF131173:NJF196608 NTB131173:NTB196608 OCX131173:OCX196608 OMT131173:OMT196608 OWP131173:OWP196608 PGL131173:PGL196608 PQH131173:PQH196608 QAD131173:QAD196608 QJZ131173:QJZ196608 QTV131173:QTV196608 RDR131173:RDR196608 RNN131173:RNN196608 RXJ131173:RXJ196608 SHF131173:SHF196608 SRB131173:SRB196608 TAX131173:TAX196608 TKT131173:TKT196608 TUP131173:TUP196608 UEL131173:UEL196608 UOH131173:UOH196608 UYD131173:UYD196608 VHZ131173:VHZ196608 VRV131173:VRV196608 WBR131173:WBR196608 WLN131173:WLN196608 WVJ131173:WVJ196608 B196709:B262144 IX196709:IX262144 ST196709:ST262144 ACP196709:ACP262144 AML196709:AML262144 AWH196709:AWH262144 BGD196709:BGD262144 BPZ196709:BPZ262144 BZV196709:BZV262144 CJR196709:CJR262144 CTN196709:CTN262144 DDJ196709:DDJ262144 DNF196709:DNF262144 DXB196709:DXB262144 EGX196709:EGX262144 EQT196709:EQT262144 FAP196709:FAP262144 FKL196709:FKL262144 FUH196709:FUH262144 GED196709:GED262144 GNZ196709:GNZ262144 GXV196709:GXV262144 HHR196709:HHR262144 HRN196709:HRN262144 IBJ196709:IBJ262144 ILF196709:ILF262144 IVB196709:IVB262144 JEX196709:JEX262144 JOT196709:JOT262144 JYP196709:JYP262144 KIL196709:KIL262144 KSH196709:KSH262144 LCD196709:LCD262144 LLZ196709:LLZ262144 LVV196709:LVV262144 MFR196709:MFR262144 MPN196709:MPN262144 MZJ196709:MZJ262144 NJF196709:NJF262144 NTB196709:NTB262144 OCX196709:OCX262144 OMT196709:OMT262144 OWP196709:OWP262144 PGL196709:PGL262144 PQH196709:PQH262144 QAD196709:QAD262144 QJZ196709:QJZ262144 QTV196709:QTV262144 RDR196709:RDR262144 RNN196709:RNN262144 RXJ196709:RXJ262144 SHF196709:SHF262144 SRB196709:SRB262144 TAX196709:TAX262144 TKT196709:TKT262144 TUP196709:TUP262144 UEL196709:UEL262144 UOH196709:UOH262144 UYD196709:UYD262144 VHZ196709:VHZ262144 VRV196709:VRV262144 WBR196709:WBR262144 WLN196709:WLN262144 WVJ196709:WVJ262144 B262245:B327680 IX262245:IX327680 ST262245:ST327680 ACP262245:ACP327680 AML262245:AML327680 AWH262245:AWH327680 BGD262245:BGD327680 BPZ262245:BPZ327680 BZV262245:BZV327680 CJR262245:CJR327680 CTN262245:CTN327680 DDJ262245:DDJ327680 DNF262245:DNF327680 DXB262245:DXB327680 EGX262245:EGX327680 EQT262245:EQT327680 FAP262245:FAP327680 FKL262245:FKL327680 FUH262245:FUH327680 GED262245:GED327680 GNZ262245:GNZ327680 GXV262245:GXV327680 HHR262245:HHR327680 HRN262245:HRN327680 IBJ262245:IBJ327680 ILF262245:ILF327680 IVB262245:IVB327680 JEX262245:JEX327680 JOT262245:JOT327680 JYP262245:JYP327680 KIL262245:KIL327680 KSH262245:KSH327680 LCD262245:LCD327680 LLZ262245:LLZ327680 LVV262245:LVV327680 MFR262245:MFR327680 MPN262245:MPN327680 MZJ262245:MZJ327680 NJF262245:NJF327680 NTB262245:NTB327680 OCX262245:OCX327680 OMT262245:OMT327680 OWP262245:OWP327680 PGL262245:PGL327680 PQH262245:PQH327680 QAD262245:QAD327680 QJZ262245:QJZ327680 QTV262245:QTV327680 RDR262245:RDR327680 RNN262245:RNN327680 RXJ262245:RXJ327680 SHF262245:SHF327680 SRB262245:SRB327680 TAX262245:TAX327680 TKT262245:TKT327680 TUP262245:TUP327680 UEL262245:UEL327680 UOH262245:UOH327680 UYD262245:UYD327680 VHZ262245:VHZ327680 VRV262245:VRV327680 WBR262245:WBR327680 WLN262245:WLN327680 WVJ262245:WVJ327680 B327781:B393216 IX327781:IX393216 ST327781:ST393216 ACP327781:ACP393216 AML327781:AML393216 AWH327781:AWH393216 BGD327781:BGD393216 BPZ327781:BPZ393216 BZV327781:BZV393216 CJR327781:CJR393216 CTN327781:CTN393216 DDJ327781:DDJ393216 DNF327781:DNF393216 DXB327781:DXB393216 EGX327781:EGX393216 EQT327781:EQT393216 FAP327781:FAP393216 FKL327781:FKL393216 FUH327781:FUH393216 GED327781:GED393216 GNZ327781:GNZ393216 GXV327781:GXV393216 HHR327781:HHR393216 HRN327781:HRN393216 IBJ327781:IBJ393216 ILF327781:ILF393216 IVB327781:IVB393216 JEX327781:JEX393216 JOT327781:JOT393216 JYP327781:JYP393216 KIL327781:KIL393216 KSH327781:KSH393216 LCD327781:LCD393216 LLZ327781:LLZ393216 LVV327781:LVV393216 MFR327781:MFR393216 MPN327781:MPN393216 MZJ327781:MZJ393216 NJF327781:NJF393216 NTB327781:NTB393216 OCX327781:OCX393216 OMT327781:OMT393216 OWP327781:OWP393216 PGL327781:PGL393216 PQH327781:PQH393216 QAD327781:QAD393216 QJZ327781:QJZ393216 QTV327781:QTV393216 RDR327781:RDR393216 RNN327781:RNN393216 RXJ327781:RXJ393216 SHF327781:SHF393216 SRB327781:SRB393216 TAX327781:TAX393216 TKT327781:TKT393216 TUP327781:TUP393216 UEL327781:UEL393216 UOH327781:UOH393216 UYD327781:UYD393216 VHZ327781:VHZ393216 VRV327781:VRV393216 WBR327781:WBR393216 WLN327781:WLN393216 WVJ327781:WVJ393216 B393317:B458752 IX393317:IX458752 ST393317:ST458752 ACP393317:ACP458752 AML393317:AML458752 AWH393317:AWH458752 BGD393317:BGD458752 BPZ393317:BPZ458752 BZV393317:BZV458752 CJR393317:CJR458752 CTN393317:CTN458752 DDJ393317:DDJ458752 DNF393317:DNF458752 DXB393317:DXB458752 EGX393317:EGX458752 EQT393317:EQT458752 FAP393317:FAP458752 FKL393317:FKL458752 FUH393317:FUH458752 GED393317:GED458752 GNZ393317:GNZ458752 GXV393317:GXV458752 HHR393317:HHR458752 HRN393317:HRN458752 IBJ393317:IBJ458752 ILF393317:ILF458752 IVB393317:IVB458752 JEX393317:JEX458752 JOT393317:JOT458752 JYP393317:JYP458752 KIL393317:KIL458752 KSH393317:KSH458752 LCD393317:LCD458752 LLZ393317:LLZ458752 LVV393317:LVV458752 MFR393317:MFR458752 MPN393317:MPN458752 MZJ393317:MZJ458752 NJF393317:NJF458752 NTB393317:NTB458752 OCX393317:OCX458752 OMT393317:OMT458752 OWP393317:OWP458752 PGL393317:PGL458752 PQH393317:PQH458752 QAD393317:QAD458752 QJZ393317:QJZ458752 QTV393317:QTV458752 RDR393317:RDR458752 RNN393317:RNN458752 RXJ393317:RXJ458752 SHF393317:SHF458752 SRB393317:SRB458752 TAX393317:TAX458752 TKT393317:TKT458752 TUP393317:TUP458752 UEL393317:UEL458752 UOH393317:UOH458752 UYD393317:UYD458752 VHZ393317:VHZ458752 VRV393317:VRV458752 WBR393317:WBR458752 WLN393317:WLN458752 WVJ393317:WVJ458752 B458853:B524288 IX458853:IX524288 ST458853:ST524288 ACP458853:ACP524288 AML458853:AML524288 AWH458853:AWH524288 BGD458853:BGD524288 BPZ458853:BPZ524288 BZV458853:BZV524288 CJR458853:CJR524288 CTN458853:CTN524288 DDJ458853:DDJ524288 DNF458853:DNF524288 DXB458853:DXB524288 EGX458853:EGX524288 EQT458853:EQT524288 FAP458853:FAP524288 FKL458853:FKL524288 FUH458853:FUH524288 GED458853:GED524288 GNZ458853:GNZ524288 GXV458853:GXV524288 HHR458853:HHR524288 HRN458853:HRN524288 IBJ458853:IBJ524288 ILF458853:ILF524288 IVB458853:IVB524288 JEX458853:JEX524288 JOT458853:JOT524288 JYP458853:JYP524288 KIL458853:KIL524288 KSH458853:KSH524288 LCD458853:LCD524288 LLZ458853:LLZ524288 LVV458853:LVV524288 MFR458853:MFR524288 MPN458853:MPN524288 MZJ458853:MZJ524288 NJF458853:NJF524288 NTB458853:NTB524288 OCX458853:OCX524288 OMT458853:OMT524288 OWP458853:OWP524288 PGL458853:PGL524288 PQH458853:PQH524288 QAD458853:QAD524288 QJZ458853:QJZ524288 QTV458853:QTV524288 RDR458853:RDR524288 RNN458853:RNN524288 RXJ458853:RXJ524288 SHF458853:SHF524288 SRB458853:SRB524288 TAX458853:TAX524288 TKT458853:TKT524288 TUP458853:TUP524288 UEL458853:UEL524288 UOH458853:UOH524288 UYD458853:UYD524288 VHZ458853:VHZ524288 VRV458853:VRV524288 WBR458853:WBR524288 WLN458853:WLN524288 WVJ458853:WVJ524288 B524389:B589824 IX524389:IX589824 ST524389:ST589824 ACP524389:ACP589824 AML524389:AML589824 AWH524389:AWH589824 BGD524389:BGD589824 BPZ524389:BPZ589824 BZV524389:BZV589824 CJR524389:CJR589824 CTN524389:CTN589824 DDJ524389:DDJ589824 DNF524389:DNF589824 DXB524389:DXB589824 EGX524389:EGX589824 EQT524389:EQT589824 FAP524389:FAP589824 FKL524389:FKL589824 FUH524389:FUH589824 GED524389:GED589824 GNZ524389:GNZ589824 GXV524389:GXV589824 HHR524389:HHR589824 HRN524389:HRN589824 IBJ524389:IBJ589824 ILF524389:ILF589824 IVB524389:IVB589824 JEX524389:JEX589824 JOT524389:JOT589824 JYP524389:JYP589824 KIL524389:KIL589824 KSH524389:KSH589824 LCD524389:LCD589824 LLZ524389:LLZ589824 LVV524389:LVV589824 MFR524389:MFR589824 MPN524389:MPN589824 MZJ524389:MZJ589824 NJF524389:NJF589824 NTB524389:NTB589824 OCX524389:OCX589824 OMT524389:OMT589824 OWP524389:OWP589824 PGL524389:PGL589824 PQH524389:PQH589824 QAD524389:QAD589824 QJZ524389:QJZ589824 QTV524389:QTV589824 RDR524389:RDR589824 RNN524389:RNN589824 RXJ524389:RXJ589824 SHF524389:SHF589824 SRB524389:SRB589824 TAX524389:TAX589824 TKT524389:TKT589824 TUP524389:TUP589824 UEL524389:UEL589824 UOH524389:UOH589824 UYD524389:UYD589824 VHZ524389:VHZ589824 VRV524389:VRV589824 WBR524389:WBR589824 WLN524389:WLN589824 WVJ524389:WVJ589824 B589925:B655360 IX589925:IX655360 ST589925:ST655360 ACP589925:ACP655360 AML589925:AML655360 AWH589925:AWH655360 BGD589925:BGD655360 BPZ589925:BPZ655360 BZV589925:BZV655360 CJR589925:CJR655360 CTN589925:CTN655360 DDJ589925:DDJ655360 DNF589925:DNF655360 DXB589925:DXB655360 EGX589925:EGX655360 EQT589925:EQT655360 FAP589925:FAP655360 FKL589925:FKL655360 FUH589925:FUH655360 GED589925:GED655360 GNZ589925:GNZ655360 GXV589925:GXV655360 HHR589925:HHR655360 HRN589925:HRN655360 IBJ589925:IBJ655360 ILF589925:ILF655360 IVB589925:IVB655360 JEX589925:JEX655360 JOT589925:JOT655360 JYP589925:JYP655360 KIL589925:KIL655360 KSH589925:KSH655360 LCD589925:LCD655360 LLZ589925:LLZ655360 LVV589925:LVV655360 MFR589925:MFR655360 MPN589925:MPN655360 MZJ589925:MZJ655360 NJF589925:NJF655360 NTB589925:NTB655360 OCX589925:OCX655360 OMT589925:OMT655360 OWP589925:OWP655360 PGL589925:PGL655360 PQH589925:PQH655360 QAD589925:QAD655360 QJZ589925:QJZ655360 QTV589925:QTV655360 RDR589925:RDR655360 RNN589925:RNN655360 RXJ589925:RXJ655360 SHF589925:SHF655360 SRB589925:SRB655360 TAX589925:TAX655360 TKT589925:TKT655360 TUP589925:TUP655360 UEL589925:UEL655360 UOH589925:UOH655360 UYD589925:UYD655360 VHZ589925:VHZ655360 VRV589925:VRV655360 WBR589925:WBR655360 WLN589925:WLN655360 WVJ589925:WVJ655360 B655461:B720896 IX655461:IX720896 ST655461:ST720896 ACP655461:ACP720896 AML655461:AML720896 AWH655461:AWH720896 BGD655461:BGD720896 BPZ655461:BPZ720896 BZV655461:BZV720896 CJR655461:CJR720896 CTN655461:CTN720896 DDJ655461:DDJ720896 DNF655461:DNF720896 DXB655461:DXB720896 EGX655461:EGX720896 EQT655461:EQT720896 FAP655461:FAP720896 FKL655461:FKL720896 FUH655461:FUH720896 GED655461:GED720896 GNZ655461:GNZ720896 GXV655461:GXV720896 HHR655461:HHR720896 HRN655461:HRN720896 IBJ655461:IBJ720896 ILF655461:ILF720896 IVB655461:IVB720896 JEX655461:JEX720896 JOT655461:JOT720896 JYP655461:JYP720896 KIL655461:KIL720896 KSH655461:KSH720896 LCD655461:LCD720896 LLZ655461:LLZ720896 LVV655461:LVV720896 MFR655461:MFR720896 MPN655461:MPN720896 MZJ655461:MZJ720896 NJF655461:NJF720896 NTB655461:NTB720896 OCX655461:OCX720896 OMT655461:OMT720896 OWP655461:OWP720896 PGL655461:PGL720896 PQH655461:PQH720896 QAD655461:QAD720896 QJZ655461:QJZ720896 QTV655461:QTV720896 RDR655461:RDR720896 RNN655461:RNN720896 RXJ655461:RXJ720896 SHF655461:SHF720896 SRB655461:SRB720896 TAX655461:TAX720896 TKT655461:TKT720896 TUP655461:TUP720896 UEL655461:UEL720896 UOH655461:UOH720896 UYD655461:UYD720896 VHZ655461:VHZ720896 VRV655461:VRV720896 WBR655461:WBR720896 WLN655461:WLN720896 WVJ655461:WVJ720896 B720997:B786432 IX720997:IX786432 ST720997:ST786432 ACP720997:ACP786432 AML720997:AML786432 AWH720997:AWH786432 BGD720997:BGD786432 BPZ720997:BPZ786432 BZV720997:BZV786432 CJR720997:CJR786432 CTN720997:CTN786432 DDJ720997:DDJ786432 DNF720997:DNF786432 DXB720997:DXB786432 EGX720997:EGX786432 EQT720997:EQT786432 FAP720997:FAP786432 FKL720997:FKL786432 FUH720997:FUH786432 GED720997:GED786432 GNZ720997:GNZ786432 GXV720997:GXV786432 HHR720997:HHR786432 HRN720997:HRN786432 IBJ720997:IBJ786432 ILF720997:ILF786432 IVB720997:IVB786432 JEX720997:JEX786432 JOT720997:JOT786432 JYP720997:JYP786432 KIL720997:KIL786432 KSH720997:KSH786432 LCD720997:LCD786432 LLZ720997:LLZ786432 LVV720997:LVV786432 MFR720997:MFR786432 MPN720997:MPN786432 MZJ720997:MZJ786432 NJF720997:NJF786432 NTB720997:NTB786432 OCX720997:OCX786432 OMT720997:OMT786432 OWP720997:OWP786432 PGL720997:PGL786432 PQH720997:PQH786432 QAD720997:QAD786432 QJZ720997:QJZ786432 QTV720997:QTV786432 RDR720997:RDR786432 RNN720997:RNN786432 RXJ720997:RXJ786432 SHF720997:SHF786432 SRB720997:SRB786432 TAX720997:TAX786432 TKT720997:TKT786432 TUP720997:TUP786432 UEL720997:UEL786432 UOH720997:UOH786432 UYD720997:UYD786432 VHZ720997:VHZ786432 VRV720997:VRV786432 WBR720997:WBR786432 WLN720997:WLN786432 WVJ720997:WVJ786432 B786533:B851968 IX786533:IX851968 ST786533:ST851968 ACP786533:ACP851968 AML786533:AML851968 AWH786533:AWH851968 BGD786533:BGD851968 BPZ786533:BPZ851968 BZV786533:BZV851968 CJR786533:CJR851968 CTN786533:CTN851968 DDJ786533:DDJ851968 DNF786533:DNF851968 DXB786533:DXB851968 EGX786533:EGX851968 EQT786533:EQT851968 FAP786533:FAP851968 FKL786533:FKL851968 FUH786533:FUH851968 GED786533:GED851968 GNZ786533:GNZ851968 GXV786533:GXV851968 HHR786533:HHR851968 HRN786533:HRN851968 IBJ786533:IBJ851968 ILF786533:ILF851968 IVB786533:IVB851968 JEX786533:JEX851968 JOT786533:JOT851968 JYP786533:JYP851968 KIL786533:KIL851968 KSH786533:KSH851968 LCD786533:LCD851968 LLZ786533:LLZ851968 LVV786533:LVV851968 MFR786533:MFR851968 MPN786533:MPN851968 MZJ786533:MZJ851968 NJF786533:NJF851968 NTB786533:NTB851968 OCX786533:OCX851968 OMT786533:OMT851968 OWP786533:OWP851968 PGL786533:PGL851968 PQH786533:PQH851968 QAD786533:QAD851968 QJZ786533:QJZ851968 QTV786533:QTV851968 RDR786533:RDR851968 RNN786533:RNN851968 RXJ786533:RXJ851968 SHF786533:SHF851968 SRB786533:SRB851968 TAX786533:TAX851968 TKT786533:TKT851968 TUP786533:TUP851968 UEL786533:UEL851968 UOH786533:UOH851968 UYD786533:UYD851968 VHZ786533:VHZ851968 VRV786533:VRV851968 WBR786533:WBR851968 WLN786533:WLN851968 WVJ786533:WVJ851968 B852069:B917504 IX852069:IX917504 ST852069:ST917504 ACP852069:ACP917504 AML852069:AML917504 AWH852069:AWH917504 BGD852069:BGD917504 BPZ852069:BPZ917504 BZV852069:BZV917504 CJR852069:CJR917504 CTN852069:CTN917504 DDJ852069:DDJ917504 DNF852069:DNF917504 DXB852069:DXB917504 EGX852069:EGX917504 EQT852069:EQT917504 FAP852069:FAP917504 FKL852069:FKL917504 FUH852069:FUH917504 GED852069:GED917504 GNZ852069:GNZ917504 GXV852069:GXV917504 HHR852069:HHR917504 HRN852069:HRN917504 IBJ852069:IBJ917504 ILF852069:ILF917504 IVB852069:IVB917504 JEX852069:JEX917504 JOT852069:JOT917504 JYP852069:JYP917504 KIL852069:KIL917504 KSH852069:KSH917504 LCD852069:LCD917504 LLZ852069:LLZ917504 LVV852069:LVV917504 MFR852069:MFR917504 MPN852069:MPN917504 MZJ852069:MZJ917504 NJF852069:NJF917504 NTB852069:NTB917504 OCX852069:OCX917504 OMT852069:OMT917504 OWP852069:OWP917504 PGL852069:PGL917504 PQH852069:PQH917504 QAD852069:QAD917504 QJZ852069:QJZ917504 QTV852069:QTV917504 RDR852069:RDR917504 RNN852069:RNN917504 RXJ852069:RXJ917504 SHF852069:SHF917504 SRB852069:SRB917504 TAX852069:TAX917504 TKT852069:TKT917504 TUP852069:TUP917504 UEL852069:UEL917504 UOH852069:UOH917504 UYD852069:UYD917504 VHZ852069:VHZ917504 VRV852069:VRV917504 WBR852069:WBR917504 WLN852069:WLN917504 WVJ852069:WVJ917504 B917605:B983040 IX917605:IX983040 ST917605:ST983040 ACP917605:ACP983040 AML917605:AML983040 AWH917605:AWH983040 BGD917605:BGD983040 BPZ917605:BPZ983040 BZV917605:BZV983040 CJR917605:CJR983040 CTN917605:CTN983040 DDJ917605:DDJ983040 DNF917605:DNF983040 DXB917605:DXB983040 EGX917605:EGX983040 EQT917605:EQT983040 FAP917605:FAP983040 FKL917605:FKL983040 FUH917605:FUH983040 GED917605:GED983040 GNZ917605:GNZ983040 GXV917605:GXV983040 HHR917605:HHR983040 HRN917605:HRN983040 IBJ917605:IBJ983040 ILF917605:ILF983040 IVB917605:IVB983040 JEX917605:JEX983040 JOT917605:JOT983040 JYP917605:JYP983040 KIL917605:KIL983040 KSH917605:KSH983040 LCD917605:LCD983040 LLZ917605:LLZ983040 LVV917605:LVV983040 MFR917605:MFR983040 MPN917605:MPN983040 MZJ917605:MZJ983040 NJF917605:NJF983040 NTB917605:NTB983040 OCX917605:OCX983040 OMT917605:OMT983040 OWP917605:OWP983040 PGL917605:PGL983040 PQH917605:PQH983040 QAD917605:QAD983040 QJZ917605:QJZ983040 QTV917605:QTV983040 RDR917605:RDR983040 RNN917605:RNN983040 RXJ917605:RXJ983040 SHF917605:SHF983040 SRB917605:SRB983040 TAX917605:TAX983040 TKT917605:TKT983040 TUP917605:TUP983040 UEL917605:UEL983040 UOH917605:UOH983040 UYD917605:UYD983040 VHZ917605:VHZ983040 VRV917605:VRV983040 WBR917605:WBR983040 WLN917605:WLN983040 WVJ917605:WVJ983040 B983141:B1048576 IX983141:IX1048576 ST983141:ST1048576 ACP983141:ACP1048576 AML983141:AML1048576 AWH983141:AWH1048576 BGD983141:BGD1048576 BPZ983141:BPZ1048576 BZV983141:BZV1048576 CJR983141:CJR1048576 CTN983141:CTN1048576 DDJ983141:DDJ1048576 DNF983141:DNF1048576 DXB983141:DXB1048576 EGX983141:EGX1048576 EQT983141:EQT1048576 FAP983141:FAP1048576 FKL983141:FKL1048576 FUH983141:FUH1048576 GED983141:GED1048576 GNZ983141:GNZ1048576 GXV983141:GXV1048576 HHR983141:HHR1048576 HRN983141:HRN1048576 IBJ983141:IBJ1048576 ILF983141:ILF1048576 IVB983141:IVB1048576 JEX983141:JEX1048576 JOT983141:JOT1048576 JYP983141:JYP1048576 KIL983141:KIL1048576 KSH983141:KSH1048576 LCD983141:LCD1048576 LLZ983141:LLZ1048576 LVV983141:LVV1048576 MFR983141:MFR1048576 MPN983141:MPN1048576 MZJ983141:MZJ1048576 NJF983141:NJF1048576 NTB983141:NTB1048576 OCX983141:OCX1048576 OMT983141:OMT1048576 OWP983141:OWP1048576 PGL983141:PGL1048576 PQH983141:PQH1048576 QAD983141:QAD1048576 QJZ983141:QJZ1048576 QTV983141:QTV1048576 RDR983141:RDR1048576 RNN983141:RNN1048576 RXJ983141:RXJ1048576 SHF983141:SHF1048576 SRB983141:SRB1048576 TAX983141:TAX1048576 TKT983141:TKT1048576 TUP983141:TUP1048576 UEL983141:UEL1048576 UOH983141:UOH1048576 UYD983141:UYD1048576 VHZ983141:VHZ1048576 VRV983141:VRV1048576 WBR983141:WBR1048576 WLN983141:WLN1048576 WVJ983141:WVJ1048576" xr:uid="{A8BA0BFC-CEE8-4E24-8D5D-B9D5B0A462DC}">
      <formula1>Procesos</formula1>
    </dataValidation>
    <dataValidation type="list" allowBlank="1" showInputMessage="1" showErrorMessage="1" sqref="P102:P65536 JL102:JL65536 TH102:TH65536 ADD102:ADD65536 AMZ102:AMZ65536 AWV102:AWV65536 BGR102:BGR65536 BQN102:BQN65536 CAJ102:CAJ65536 CKF102:CKF65536 CUB102:CUB65536 DDX102:DDX65536 DNT102:DNT65536 DXP102:DXP65536 EHL102:EHL65536 ERH102:ERH65536 FBD102:FBD65536 FKZ102:FKZ65536 FUV102:FUV65536 GER102:GER65536 GON102:GON65536 GYJ102:GYJ65536 HIF102:HIF65536 HSB102:HSB65536 IBX102:IBX65536 ILT102:ILT65536 IVP102:IVP65536 JFL102:JFL65536 JPH102:JPH65536 JZD102:JZD65536 KIZ102:KIZ65536 KSV102:KSV65536 LCR102:LCR65536 LMN102:LMN65536 LWJ102:LWJ65536 MGF102:MGF65536 MQB102:MQB65536 MZX102:MZX65536 NJT102:NJT65536 NTP102:NTP65536 ODL102:ODL65536 ONH102:ONH65536 OXD102:OXD65536 PGZ102:PGZ65536 PQV102:PQV65536 QAR102:QAR65536 QKN102:QKN65536 QUJ102:QUJ65536 REF102:REF65536 ROB102:ROB65536 RXX102:RXX65536 SHT102:SHT65536 SRP102:SRP65536 TBL102:TBL65536 TLH102:TLH65536 TVD102:TVD65536 UEZ102:UEZ65536 UOV102:UOV65536 UYR102:UYR65536 VIN102:VIN65536 VSJ102:VSJ65536 WCF102:WCF65536 WMB102:WMB65536 WVX102:WVX65536 P65638:P131072 JL65638:JL131072 TH65638:TH131072 ADD65638:ADD131072 AMZ65638:AMZ131072 AWV65638:AWV131072 BGR65638:BGR131072 BQN65638:BQN131072 CAJ65638:CAJ131072 CKF65638:CKF131072 CUB65638:CUB131072 DDX65638:DDX131072 DNT65638:DNT131072 DXP65638:DXP131072 EHL65638:EHL131072 ERH65638:ERH131072 FBD65638:FBD131072 FKZ65638:FKZ131072 FUV65638:FUV131072 GER65638:GER131072 GON65638:GON131072 GYJ65638:GYJ131072 HIF65638:HIF131072 HSB65638:HSB131072 IBX65638:IBX131072 ILT65638:ILT131072 IVP65638:IVP131072 JFL65638:JFL131072 JPH65638:JPH131072 JZD65638:JZD131072 KIZ65638:KIZ131072 KSV65638:KSV131072 LCR65638:LCR131072 LMN65638:LMN131072 LWJ65638:LWJ131072 MGF65638:MGF131072 MQB65638:MQB131072 MZX65638:MZX131072 NJT65638:NJT131072 NTP65638:NTP131072 ODL65638:ODL131072 ONH65638:ONH131072 OXD65638:OXD131072 PGZ65638:PGZ131072 PQV65638:PQV131072 QAR65638:QAR131072 QKN65638:QKN131072 QUJ65638:QUJ131072 REF65638:REF131072 ROB65638:ROB131072 RXX65638:RXX131072 SHT65638:SHT131072 SRP65638:SRP131072 TBL65638:TBL131072 TLH65638:TLH131072 TVD65638:TVD131072 UEZ65638:UEZ131072 UOV65638:UOV131072 UYR65638:UYR131072 VIN65638:VIN131072 VSJ65638:VSJ131072 WCF65638:WCF131072 WMB65638:WMB131072 WVX65638:WVX131072 P131174:P196608 JL131174:JL196608 TH131174:TH196608 ADD131174:ADD196608 AMZ131174:AMZ196608 AWV131174:AWV196608 BGR131174:BGR196608 BQN131174:BQN196608 CAJ131174:CAJ196608 CKF131174:CKF196608 CUB131174:CUB196608 DDX131174:DDX196608 DNT131174:DNT196608 DXP131174:DXP196608 EHL131174:EHL196608 ERH131174:ERH196608 FBD131174:FBD196608 FKZ131174:FKZ196608 FUV131174:FUV196608 GER131174:GER196608 GON131174:GON196608 GYJ131174:GYJ196608 HIF131174:HIF196608 HSB131174:HSB196608 IBX131174:IBX196608 ILT131174:ILT196608 IVP131174:IVP196608 JFL131174:JFL196608 JPH131174:JPH196608 JZD131174:JZD196608 KIZ131174:KIZ196608 KSV131174:KSV196608 LCR131174:LCR196608 LMN131174:LMN196608 LWJ131174:LWJ196608 MGF131174:MGF196608 MQB131174:MQB196608 MZX131174:MZX196608 NJT131174:NJT196608 NTP131174:NTP196608 ODL131174:ODL196608 ONH131174:ONH196608 OXD131174:OXD196608 PGZ131174:PGZ196608 PQV131174:PQV196608 QAR131174:QAR196608 QKN131174:QKN196608 QUJ131174:QUJ196608 REF131174:REF196608 ROB131174:ROB196608 RXX131174:RXX196608 SHT131174:SHT196608 SRP131174:SRP196608 TBL131174:TBL196608 TLH131174:TLH196608 TVD131174:TVD196608 UEZ131174:UEZ196608 UOV131174:UOV196608 UYR131174:UYR196608 VIN131174:VIN196608 VSJ131174:VSJ196608 WCF131174:WCF196608 WMB131174:WMB196608 WVX131174:WVX196608 P196710:P262144 JL196710:JL262144 TH196710:TH262144 ADD196710:ADD262144 AMZ196710:AMZ262144 AWV196710:AWV262144 BGR196710:BGR262144 BQN196710:BQN262144 CAJ196710:CAJ262144 CKF196710:CKF262144 CUB196710:CUB262144 DDX196710:DDX262144 DNT196710:DNT262144 DXP196710:DXP262144 EHL196710:EHL262144 ERH196710:ERH262144 FBD196710:FBD262144 FKZ196710:FKZ262144 FUV196710:FUV262144 GER196710:GER262144 GON196710:GON262144 GYJ196710:GYJ262144 HIF196710:HIF262144 HSB196710:HSB262144 IBX196710:IBX262144 ILT196710:ILT262144 IVP196710:IVP262144 JFL196710:JFL262144 JPH196710:JPH262144 JZD196710:JZD262144 KIZ196710:KIZ262144 KSV196710:KSV262144 LCR196710:LCR262144 LMN196710:LMN262144 LWJ196710:LWJ262144 MGF196710:MGF262144 MQB196710:MQB262144 MZX196710:MZX262144 NJT196710:NJT262144 NTP196710:NTP262144 ODL196710:ODL262144 ONH196710:ONH262144 OXD196710:OXD262144 PGZ196710:PGZ262144 PQV196710:PQV262144 QAR196710:QAR262144 QKN196710:QKN262144 QUJ196710:QUJ262144 REF196710:REF262144 ROB196710:ROB262144 RXX196710:RXX262144 SHT196710:SHT262144 SRP196710:SRP262144 TBL196710:TBL262144 TLH196710:TLH262144 TVD196710:TVD262144 UEZ196710:UEZ262144 UOV196710:UOV262144 UYR196710:UYR262144 VIN196710:VIN262144 VSJ196710:VSJ262144 WCF196710:WCF262144 WMB196710:WMB262144 WVX196710:WVX262144 P262246:P327680 JL262246:JL327680 TH262246:TH327680 ADD262246:ADD327680 AMZ262246:AMZ327680 AWV262246:AWV327680 BGR262246:BGR327680 BQN262246:BQN327680 CAJ262246:CAJ327680 CKF262246:CKF327680 CUB262246:CUB327680 DDX262246:DDX327680 DNT262246:DNT327680 DXP262246:DXP327680 EHL262246:EHL327680 ERH262246:ERH327680 FBD262246:FBD327680 FKZ262246:FKZ327680 FUV262246:FUV327680 GER262246:GER327680 GON262246:GON327680 GYJ262246:GYJ327680 HIF262246:HIF327680 HSB262246:HSB327680 IBX262246:IBX327680 ILT262246:ILT327680 IVP262246:IVP327680 JFL262246:JFL327680 JPH262246:JPH327680 JZD262246:JZD327680 KIZ262246:KIZ327680 KSV262246:KSV327680 LCR262246:LCR327680 LMN262246:LMN327680 LWJ262246:LWJ327680 MGF262246:MGF327680 MQB262246:MQB327680 MZX262246:MZX327680 NJT262246:NJT327680 NTP262246:NTP327680 ODL262246:ODL327680 ONH262246:ONH327680 OXD262246:OXD327680 PGZ262246:PGZ327680 PQV262246:PQV327680 QAR262246:QAR327680 QKN262246:QKN327680 QUJ262246:QUJ327680 REF262246:REF327680 ROB262246:ROB327680 RXX262246:RXX327680 SHT262246:SHT327680 SRP262246:SRP327680 TBL262246:TBL327680 TLH262246:TLH327680 TVD262246:TVD327680 UEZ262246:UEZ327680 UOV262246:UOV327680 UYR262246:UYR327680 VIN262246:VIN327680 VSJ262246:VSJ327680 WCF262246:WCF327680 WMB262246:WMB327680 WVX262246:WVX327680 P327782:P393216 JL327782:JL393216 TH327782:TH393216 ADD327782:ADD393216 AMZ327782:AMZ393216 AWV327782:AWV393216 BGR327782:BGR393216 BQN327782:BQN393216 CAJ327782:CAJ393216 CKF327782:CKF393216 CUB327782:CUB393216 DDX327782:DDX393216 DNT327782:DNT393216 DXP327782:DXP393216 EHL327782:EHL393216 ERH327782:ERH393216 FBD327782:FBD393216 FKZ327782:FKZ393216 FUV327782:FUV393216 GER327782:GER393216 GON327782:GON393216 GYJ327782:GYJ393216 HIF327782:HIF393216 HSB327782:HSB393216 IBX327782:IBX393216 ILT327782:ILT393216 IVP327782:IVP393216 JFL327782:JFL393216 JPH327782:JPH393216 JZD327782:JZD393216 KIZ327782:KIZ393216 KSV327782:KSV393216 LCR327782:LCR393216 LMN327782:LMN393216 LWJ327782:LWJ393216 MGF327782:MGF393216 MQB327782:MQB393216 MZX327782:MZX393216 NJT327782:NJT393216 NTP327782:NTP393216 ODL327782:ODL393216 ONH327782:ONH393216 OXD327782:OXD393216 PGZ327782:PGZ393216 PQV327782:PQV393216 QAR327782:QAR393216 QKN327782:QKN393216 QUJ327782:QUJ393216 REF327782:REF393216 ROB327782:ROB393216 RXX327782:RXX393216 SHT327782:SHT393216 SRP327782:SRP393216 TBL327782:TBL393216 TLH327782:TLH393216 TVD327782:TVD393216 UEZ327782:UEZ393216 UOV327782:UOV393216 UYR327782:UYR393216 VIN327782:VIN393216 VSJ327782:VSJ393216 WCF327782:WCF393216 WMB327782:WMB393216 WVX327782:WVX393216 P393318:P458752 JL393318:JL458752 TH393318:TH458752 ADD393318:ADD458752 AMZ393318:AMZ458752 AWV393318:AWV458752 BGR393318:BGR458752 BQN393318:BQN458752 CAJ393318:CAJ458752 CKF393318:CKF458752 CUB393318:CUB458752 DDX393318:DDX458752 DNT393318:DNT458752 DXP393318:DXP458752 EHL393318:EHL458752 ERH393318:ERH458752 FBD393318:FBD458752 FKZ393318:FKZ458752 FUV393318:FUV458752 GER393318:GER458752 GON393318:GON458752 GYJ393318:GYJ458752 HIF393318:HIF458752 HSB393318:HSB458752 IBX393318:IBX458752 ILT393318:ILT458752 IVP393318:IVP458752 JFL393318:JFL458752 JPH393318:JPH458752 JZD393318:JZD458752 KIZ393318:KIZ458752 KSV393318:KSV458752 LCR393318:LCR458752 LMN393318:LMN458752 LWJ393318:LWJ458752 MGF393318:MGF458752 MQB393318:MQB458752 MZX393318:MZX458752 NJT393318:NJT458752 NTP393318:NTP458752 ODL393318:ODL458752 ONH393318:ONH458752 OXD393318:OXD458752 PGZ393318:PGZ458752 PQV393318:PQV458752 QAR393318:QAR458752 QKN393318:QKN458752 QUJ393318:QUJ458752 REF393318:REF458752 ROB393318:ROB458752 RXX393318:RXX458752 SHT393318:SHT458752 SRP393318:SRP458752 TBL393318:TBL458752 TLH393318:TLH458752 TVD393318:TVD458752 UEZ393318:UEZ458752 UOV393318:UOV458752 UYR393318:UYR458752 VIN393318:VIN458752 VSJ393318:VSJ458752 WCF393318:WCF458752 WMB393318:WMB458752 WVX393318:WVX458752 P458854:P524288 JL458854:JL524288 TH458854:TH524288 ADD458854:ADD524288 AMZ458854:AMZ524288 AWV458854:AWV524288 BGR458854:BGR524288 BQN458854:BQN524288 CAJ458854:CAJ524288 CKF458854:CKF524288 CUB458854:CUB524288 DDX458854:DDX524288 DNT458854:DNT524288 DXP458854:DXP524288 EHL458854:EHL524288 ERH458854:ERH524288 FBD458854:FBD524288 FKZ458854:FKZ524288 FUV458854:FUV524288 GER458854:GER524288 GON458854:GON524288 GYJ458854:GYJ524288 HIF458854:HIF524288 HSB458854:HSB524288 IBX458854:IBX524288 ILT458854:ILT524288 IVP458854:IVP524288 JFL458854:JFL524288 JPH458854:JPH524288 JZD458854:JZD524288 KIZ458854:KIZ524288 KSV458854:KSV524288 LCR458854:LCR524288 LMN458854:LMN524288 LWJ458854:LWJ524288 MGF458854:MGF524288 MQB458854:MQB524288 MZX458854:MZX524288 NJT458854:NJT524288 NTP458854:NTP524288 ODL458854:ODL524288 ONH458854:ONH524288 OXD458854:OXD524288 PGZ458854:PGZ524288 PQV458854:PQV524288 QAR458854:QAR524288 QKN458854:QKN524288 QUJ458854:QUJ524288 REF458854:REF524288 ROB458854:ROB524288 RXX458854:RXX524288 SHT458854:SHT524288 SRP458854:SRP524288 TBL458854:TBL524288 TLH458854:TLH524288 TVD458854:TVD524288 UEZ458854:UEZ524288 UOV458854:UOV524288 UYR458854:UYR524288 VIN458854:VIN524288 VSJ458854:VSJ524288 WCF458854:WCF524288 WMB458854:WMB524288 WVX458854:WVX524288 P524390:P589824 JL524390:JL589824 TH524390:TH589824 ADD524390:ADD589824 AMZ524390:AMZ589824 AWV524390:AWV589824 BGR524390:BGR589824 BQN524390:BQN589824 CAJ524390:CAJ589824 CKF524390:CKF589824 CUB524390:CUB589824 DDX524390:DDX589824 DNT524390:DNT589824 DXP524390:DXP589824 EHL524390:EHL589824 ERH524390:ERH589824 FBD524390:FBD589824 FKZ524390:FKZ589824 FUV524390:FUV589824 GER524390:GER589824 GON524390:GON589824 GYJ524390:GYJ589824 HIF524390:HIF589824 HSB524390:HSB589824 IBX524390:IBX589824 ILT524390:ILT589824 IVP524390:IVP589824 JFL524390:JFL589824 JPH524390:JPH589824 JZD524390:JZD589824 KIZ524390:KIZ589824 KSV524390:KSV589824 LCR524390:LCR589824 LMN524390:LMN589824 LWJ524390:LWJ589824 MGF524390:MGF589824 MQB524390:MQB589824 MZX524390:MZX589824 NJT524390:NJT589824 NTP524390:NTP589824 ODL524390:ODL589824 ONH524390:ONH589824 OXD524390:OXD589824 PGZ524390:PGZ589824 PQV524390:PQV589824 QAR524390:QAR589824 QKN524390:QKN589824 QUJ524390:QUJ589824 REF524390:REF589824 ROB524390:ROB589824 RXX524390:RXX589824 SHT524390:SHT589824 SRP524390:SRP589824 TBL524390:TBL589824 TLH524390:TLH589824 TVD524390:TVD589824 UEZ524390:UEZ589824 UOV524390:UOV589824 UYR524390:UYR589824 VIN524390:VIN589824 VSJ524390:VSJ589824 WCF524390:WCF589824 WMB524390:WMB589824 WVX524390:WVX589824 P589926:P655360 JL589926:JL655360 TH589926:TH655360 ADD589926:ADD655360 AMZ589926:AMZ655360 AWV589926:AWV655360 BGR589926:BGR655360 BQN589926:BQN655360 CAJ589926:CAJ655360 CKF589926:CKF655360 CUB589926:CUB655360 DDX589926:DDX655360 DNT589926:DNT655360 DXP589926:DXP655360 EHL589926:EHL655360 ERH589926:ERH655360 FBD589926:FBD655360 FKZ589926:FKZ655360 FUV589926:FUV655360 GER589926:GER655360 GON589926:GON655360 GYJ589926:GYJ655360 HIF589926:HIF655360 HSB589926:HSB655360 IBX589926:IBX655360 ILT589926:ILT655360 IVP589926:IVP655360 JFL589926:JFL655360 JPH589926:JPH655360 JZD589926:JZD655360 KIZ589926:KIZ655360 KSV589926:KSV655360 LCR589926:LCR655360 LMN589926:LMN655360 LWJ589926:LWJ655360 MGF589926:MGF655360 MQB589926:MQB655360 MZX589926:MZX655360 NJT589926:NJT655360 NTP589926:NTP655360 ODL589926:ODL655360 ONH589926:ONH655360 OXD589926:OXD655360 PGZ589926:PGZ655360 PQV589926:PQV655360 QAR589926:QAR655360 QKN589926:QKN655360 QUJ589926:QUJ655360 REF589926:REF655360 ROB589926:ROB655360 RXX589926:RXX655360 SHT589926:SHT655360 SRP589926:SRP655360 TBL589926:TBL655360 TLH589926:TLH655360 TVD589926:TVD655360 UEZ589926:UEZ655360 UOV589926:UOV655360 UYR589926:UYR655360 VIN589926:VIN655360 VSJ589926:VSJ655360 WCF589926:WCF655360 WMB589926:WMB655360 WVX589926:WVX655360 P655462:P720896 JL655462:JL720896 TH655462:TH720896 ADD655462:ADD720896 AMZ655462:AMZ720896 AWV655462:AWV720896 BGR655462:BGR720896 BQN655462:BQN720896 CAJ655462:CAJ720896 CKF655462:CKF720896 CUB655462:CUB720896 DDX655462:DDX720896 DNT655462:DNT720896 DXP655462:DXP720896 EHL655462:EHL720896 ERH655462:ERH720896 FBD655462:FBD720896 FKZ655462:FKZ720896 FUV655462:FUV720896 GER655462:GER720896 GON655462:GON720896 GYJ655462:GYJ720896 HIF655462:HIF720896 HSB655462:HSB720896 IBX655462:IBX720896 ILT655462:ILT720896 IVP655462:IVP720896 JFL655462:JFL720896 JPH655462:JPH720896 JZD655462:JZD720896 KIZ655462:KIZ720896 KSV655462:KSV720896 LCR655462:LCR720896 LMN655462:LMN720896 LWJ655462:LWJ720896 MGF655462:MGF720896 MQB655462:MQB720896 MZX655462:MZX720896 NJT655462:NJT720896 NTP655462:NTP720896 ODL655462:ODL720896 ONH655462:ONH720896 OXD655462:OXD720896 PGZ655462:PGZ720896 PQV655462:PQV720896 QAR655462:QAR720896 QKN655462:QKN720896 QUJ655462:QUJ720896 REF655462:REF720896 ROB655462:ROB720896 RXX655462:RXX720896 SHT655462:SHT720896 SRP655462:SRP720896 TBL655462:TBL720896 TLH655462:TLH720896 TVD655462:TVD720896 UEZ655462:UEZ720896 UOV655462:UOV720896 UYR655462:UYR720896 VIN655462:VIN720896 VSJ655462:VSJ720896 WCF655462:WCF720896 WMB655462:WMB720896 WVX655462:WVX720896 P720998:P786432 JL720998:JL786432 TH720998:TH786432 ADD720998:ADD786432 AMZ720998:AMZ786432 AWV720998:AWV786432 BGR720998:BGR786432 BQN720998:BQN786432 CAJ720998:CAJ786432 CKF720998:CKF786432 CUB720998:CUB786432 DDX720998:DDX786432 DNT720998:DNT786432 DXP720998:DXP786432 EHL720998:EHL786432 ERH720998:ERH786432 FBD720998:FBD786432 FKZ720998:FKZ786432 FUV720998:FUV786432 GER720998:GER786432 GON720998:GON786432 GYJ720998:GYJ786432 HIF720998:HIF786432 HSB720998:HSB786432 IBX720998:IBX786432 ILT720998:ILT786432 IVP720998:IVP786432 JFL720998:JFL786432 JPH720998:JPH786432 JZD720998:JZD786432 KIZ720998:KIZ786432 KSV720998:KSV786432 LCR720998:LCR786432 LMN720998:LMN786432 LWJ720998:LWJ786432 MGF720998:MGF786432 MQB720998:MQB786432 MZX720998:MZX786432 NJT720998:NJT786432 NTP720998:NTP786432 ODL720998:ODL786432 ONH720998:ONH786432 OXD720998:OXD786432 PGZ720998:PGZ786432 PQV720998:PQV786432 QAR720998:QAR786432 QKN720998:QKN786432 QUJ720998:QUJ786432 REF720998:REF786432 ROB720998:ROB786432 RXX720998:RXX786432 SHT720998:SHT786432 SRP720998:SRP786432 TBL720998:TBL786432 TLH720998:TLH786432 TVD720998:TVD786432 UEZ720998:UEZ786432 UOV720998:UOV786432 UYR720998:UYR786432 VIN720998:VIN786432 VSJ720998:VSJ786432 WCF720998:WCF786432 WMB720998:WMB786432 WVX720998:WVX786432 P786534:P851968 JL786534:JL851968 TH786534:TH851968 ADD786534:ADD851968 AMZ786534:AMZ851968 AWV786534:AWV851968 BGR786534:BGR851968 BQN786534:BQN851968 CAJ786534:CAJ851968 CKF786534:CKF851968 CUB786534:CUB851968 DDX786534:DDX851968 DNT786534:DNT851968 DXP786534:DXP851968 EHL786534:EHL851968 ERH786534:ERH851968 FBD786534:FBD851968 FKZ786534:FKZ851968 FUV786534:FUV851968 GER786534:GER851968 GON786534:GON851968 GYJ786534:GYJ851968 HIF786534:HIF851968 HSB786534:HSB851968 IBX786534:IBX851968 ILT786534:ILT851968 IVP786534:IVP851968 JFL786534:JFL851968 JPH786534:JPH851968 JZD786534:JZD851968 KIZ786534:KIZ851968 KSV786534:KSV851968 LCR786534:LCR851968 LMN786534:LMN851968 LWJ786534:LWJ851968 MGF786534:MGF851968 MQB786534:MQB851968 MZX786534:MZX851968 NJT786534:NJT851968 NTP786534:NTP851968 ODL786534:ODL851968 ONH786534:ONH851968 OXD786534:OXD851968 PGZ786534:PGZ851968 PQV786534:PQV851968 QAR786534:QAR851968 QKN786534:QKN851968 QUJ786534:QUJ851968 REF786534:REF851968 ROB786534:ROB851968 RXX786534:RXX851968 SHT786534:SHT851968 SRP786534:SRP851968 TBL786534:TBL851968 TLH786534:TLH851968 TVD786534:TVD851968 UEZ786534:UEZ851968 UOV786534:UOV851968 UYR786534:UYR851968 VIN786534:VIN851968 VSJ786534:VSJ851968 WCF786534:WCF851968 WMB786534:WMB851968 WVX786534:WVX851968 P852070:P917504 JL852070:JL917504 TH852070:TH917504 ADD852070:ADD917504 AMZ852070:AMZ917504 AWV852070:AWV917504 BGR852070:BGR917504 BQN852070:BQN917504 CAJ852070:CAJ917504 CKF852070:CKF917504 CUB852070:CUB917504 DDX852070:DDX917504 DNT852070:DNT917504 DXP852070:DXP917504 EHL852070:EHL917504 ERH852070:ERH917504 FBD852070:FBD917504 FKZ852070:FKZ917504 FUV852070:FUV917504 GER852070:GER917504 GON852070:GON917504 GYJ852070:GYJ917504 HIF852070:HIF917504 HSB852070:HSB917504 IBX852070:IBX917504 ILT852070:ILT917504 IVP852070:IVP917504 JFL852070:JFL917504 JPH852070:JPH917504 JZD852070:JZD917504 KIZ852070:KIZ917504 KSV852070:KSV917504 LCR852070:LCR917504 LMN852070:LMN917504 LWJ852070:LWJ917504 MGF852070:MGF917504 MQB852070:MQB917504 MZX852070:MZX917504 NJT852070:NJT917504 NTP852070:NTP917504 ODL852070:ODL917504 ONH852070:ONH917504 OXD852070:OXD917504 PGZ852070:PGZ917504 PQV852070:PQV917504 QAR852070:QAR917504 QKN852070:QKN917504 QUJ852070:QUJ917504 REF852070:REF917504 ROB852070:ROB917504 RXX852070:RXX917504 SHT852070:SHT917504 SRP852070:SRP917504 TBL852070:TBL917504 TLH852070:TLH917504 TVD852070:TVD917504 UEZ852070:UEZ917504 UOV852070:UOV917504 UYR852070:UYR917504 VIN852070:VIN917504 VSJ852070:VSJ917504 WCF852070:WCF917504 WMB852070:WMB917504 WVX852070:WVX917504 P917606:P983040 JL917606:JL983040 TH917606:TH983040 ADD917606:ADD983040 AMZ917606:AMZ983040 AWV917606:AWV983040 BGR917606:BGR983040 BQN917606:BQN983040 CAJ917606:CAJ983040 CKF917606:CKF983040 CUB917606:CUB983040 DDX917606:DDX983040 DNT917606:DNT983040 DXP917606:DXP983040 EHL917606:EHL983040 ERH917606:ERH983040 FBD917606:FBD983040 FKZ917606:FKZ983040 FUV917606:FUV983040 GER917606:GER983040 GON917606:GON983040 GYJ917606:GYJ983040 HIF917606:HIF983040 HSB917606:HSB983040 IBX917606:IBX983040 ILT917606:ILT983040 IVP917606:IVP983040 JFL917606:JFL983040 JPH917606:JPH983040 JZD917606:JZD983040 KIZ917606:KIZ983040 KSV917606:KSV983040 LCR917606:LCR983040 LMN917606:LMN983040 LWJ917606:LWJ983040 MGF917606:MGF983040 MQB917606:MQB983040 MZX917606:MZX983040 NJT917606:NJT983040 NTP917606:NTP983040 ODL917606:ODL983040 ONH917606:ONH983040 OXD917606:OXD983040 PGZ917606:PGZ983040 PQV917606:PQV983040 QAR917606:QAR983040 QKN917606:QKN983040 QUJ917606:QUJ983040 REF917606:REF983040 ROB917606:ROB983040 RXX917606:RXX983040 SHT917606:SHT983040 SRP917606:SRP983040 TBL917606:TBL983040 TLH917606:TLH983040 TVD917606:TVD983040 UEZ917606:UEZ983040 UOV917606:UOV983040 UYR917606:UYR983040 VIN917606:VIN983040 VSJ917606:VSJ983040 WCF917606:WCF983040 WMB917606:WMB983040 WVX917606:WVX983040 P983142:P1048576 JL983142:JL1048576 TH983142:TH1048576 ADD983142:ADD1048576 AMZ983142:AMZ1048576 AWV983142:AWV1048576 BGR983142:BGR1048576 BQN983142:BQN1048576 CAJ983142:CAJ1048576 CKF983142:CKF1048576 CUB983142:CUB1048576 DDX983142:DDX1048576 DNT983142:DNT1048576 DXP983142:DXP1048576 EHL983142:EHL1048576 ERH983142:ERH1048576 FBD983142:FBD1048576 FKZ983142:FKZ1048576 FUV983142:FUV1048576 GER983142:GER1048576 GON983142:GON1048576 GYJ983142:GYJ1048576 HIF983142:HIF1048576 HSB983142:HSB1048576 IBX983142:IBX1048576 ILT983142:ILT1048576 IVP983142:IVP1048576 JFL983142:JFL1048576 JPH983142:JPH1048576 JZD983142:JZD1048576 KIZ983142:KIZ1048576 KSV983142:KSV1048576 LCR983142:LCR1048576 LMN983142:LMN1048576 LWJ983142:LWJ1048576 MGF983142:MGF1048576 MQB983142:MQB1048576 MZX983142:MZX1048576 NJT983142:NJT1048576 NTP983142:NTP1048576 ODL983142:ODL1048576 ONH983142:ONH1048576 OXD983142:OXD1048576 PGZ983142:PGZ1048576 PQV983142:PQV1048576 QAR983142:QAR1048576 QKN983142:QKN1048576 QUJ983142:QUJ1048576 REF983142:REF1048576 ROB983142:ROB1048576 RXX983142:RXX1048576 SHT983142:SHT1048576 SRP983142:SRP1048576 TBL983142:TBL1048576 TLH983142:TLH1048576 TVD983142:TVD1048576 UEZ983142:UEZ1048576 UOV983142:UOV1048576 UYR983142:UYR1048576 VIN983142:VIN1048576 VSJ983142:VSJ1048576 WCF983142:WCF1048576 WMB983142:WMB1048576 WVX983142:WVX1048576" xr:uid="{918F5491-BC02-4A22-9019-8C1EB1D79275}">
      <formula1>TipoInd</formula1>
    </dataValidation>
    <dataValidation type="list" allowBlank="1" showInputMessage="1" showErrorMessage="1" sqref="C102:C65536 IY102:IY65536 SU102:SU65536 ACQ102:ACQ65536 AMM102:AMM65536 AWI102:AWI65536 BGE102:BGE65536 BQA102:BQA65536 BZW102:BZW65536 CJS102:CJS65536 CTO102:CTO65536 DDK102:DDK65536 DNG102:DNG65536 DXC102:DXC65536 EGY102:EGY65536 EQU102:EQU65536 FAQ102:FAQ65536 FKM102:FKM65536 FUI102:FUI65536 GEE102:GEE65536 GOA102:GOA65536 GXW102:GXW65536 HHS102:HHS65536 HRO102:HRO65536 IBK102:IBK65536 ILG102:ILG65536 IVC102:IVC65536 JEY102:JEY65536 JOU102:JOU65536 JYQ102:JYQ65536 KIM102:KIM65536 KSI102:KSI65536 LCE102:LCE65536 LMA102:LMA65536 LVW102:LVW65536 MFS102:MFS65536 MPO102:MPO65536 MZK102:MZK65536 NJG102:NJG65536 NTC102:NTC65536 OCY102:OCY65536 OMU102:OMU65536 OWQ102:OWQ65536 PGM102:PGM65536 PQI102:PQI65536 QAE102:QAE65536 QKA102:QKA65536 QTW102:QTW65536 RDS102:RDS65536 RNO102:RNO65536 RXK102:RXK65536 SHG102:SHG65536 SRC102:SRC65536 TAY102:TAY65536 TKU102:TKU65536 TUQ102:TUQ65536 UEM102:UEM65536 UOI102:UOI65536 UYE102:UYE65536 VIA102:VIA65536 VRW102:VRW65536 WBS102:WBS65536 WLO102:WLO65536 WVK102:WVK65536 C65638:C131072 IY65638:IY131072 SU65638:SU131072 ACQ65638:ACQ131072 AMM65638:AMM131072 AWI65638:AWI131072 BGE65638:BGE131072 BQA65638:BQA131072 BZW65638:BZW131072 CJS65638:CJS131072 CTO65638:CTO131072 DDK65638:DDK131072 DNG65638:DNG131072 DXC65638:DXC131072 EGY65638:EGY131072 EQU65638:EQU131072 FAQ65638:FAQ131072 FKM65638:FKM131072 FUI65638:FUI131072 GEE65638:GEE131072 GOA65638:GOA131072 GXW65638:GXW131072 HHS65638:HHS131072 HRO65638:HRO131072 IBK65638:IBK131072 ILG65638:ILG131072 IVC65638:IVC131072 JEY65638:JEY131072 JOU65638:JOU131072 JYQ65638:JYQ131072 KIM65638:KIM131072 KSI65638:KSI131072 LCE65638:LCE131072 LMA65638:LMA131072 LVW65638:LVW131072 MFS65638:MFS131072 MPO65638:MPO131072 MZK65638:MZK131072 NJG65638:NJG131072 NTC65638:NTC131072 OCY65638:OCY131072 OMU65638:OMU131072 OWQ65638:OWQ131072 PGM65638:PGM131072 PQI65638:PQI131072 QAE65638:QAE131072 QKA65638:QKA131072 QTW65638:QTW131072 RDS65638:RDS131072 RNO65638:RNO131072 RXK65638:RXK131072 SHG65638:SHG131072 SRC65638:SRC131072 TAY65638:TAY131072 TKU65638:TKU131072 TUQ65638:TUQ131072 UEM65638:UEM131072 UOI65638:UOI131072 UYE65638:UYE131072 VIA65638:VIA131072 VRW65638:VRW131072 WBS65638:WBS131072 WLO65638:WLO131072 WVK65638:WVK131072 C131174:C196608 IY131174:IY196608 SU131174:SU196608 ACQ131174:ACQ196608 AMM131174:AMM196608 AWI131174:AWI196608 BGE131174:BGE196608 BQA131174:BQA196608 BZW131174:BZW196608 CJS131174:CJS196608 CTO131174:CTO196608 DDK131174:DDK196608 DNG131174:DNG196608 DXC131174:DXC196608 EGY131174:EGY196608 EQU131174:EQU196608 FAQ131174:FAQ196608 FKM131174:FKM196608 FUI131174:FUI196608 GEE131174:GEE196608 GOA131174:GOA196608 GXW131174:GXW196608 HHS131174:HHS196608 HRO131174:HRO196608 IBK131174:IBK196608 ILG131174:ILG196608 IVC131174:IVC196608 JEY131174:JEY196608 JOU131174:JOU196608 JYQ131174:JYQ196608 KIM131174:KIM196608 KSI131174:KSI196608 LCE131174:LCE196608 LMA131174:LMA196608 LVW131174:LVW196608 MFS131174:MFS196608 MPO131174:MPO196608 MZK131174:MZK196608 NJG131174:NJG196608 NTC131174:NTC196608 OCY131174:OCY196608 OMU131174:OMU196608 OWQ131174:OWQ196608 PGM131174:PGM196608 PQI131174:PQI196608 QAE131174:QAE196608 QKA131174:QKA196608 QTW131174:QTW196608 RDS131174:RDS196608 RNO131174:RNO196608 RXK131174:RXK196608 SHG131174:SHG196608 SRC131174:SRC196608 TAY131174:TAY196608 TKU131174:TKU196608 TUQ131174:TUQ196608 UEM131174:UEM196608 UOI131174:UOI196608 UYE131174:UYE196608 VIA131174:VIA196608 VRW131174:VRW196608 WBS131174:WBS196608 WLO131174:WLO196608 WVK131174:WVK196608 C196710:C262144 IY196710:IY262144 SU196710:SU262144 ACQ196710:ACQ262144 AMM196710:AMM262144 AWI196710:AWI262144 BGE196710:BGE262144 BQA196710:BQA262144 BZW196710:BZW262144 CJS196710:CJS262144 CTO196710:CTO262144 DDK196710:DDK262144 DNG196710:DNG262144 DXC196710:DXC262144 EGY196710:EGY262144 EQU196710:EQU262144 FAQ196710:FAQ262144 FKM196710:FKM262144 FUI196710:FUI262144 GEE196710:GEE262144 GOA196710:GOA262144 GXW196710:GXW262144 HHS196710:HHS262144 HRO196710:HRO262144 IBK196710:IBK262144 ILG196710:ILG262144 IVC196710:IVC262144 JEY196710:JEY262144 JOU196710:JOU262144 JYQ196710:JYQ262144 KIM196710:KIM262144 KSI196710:KSI262144 LCE196710:LCE262144 LMA196710:LMA262144 LVW196710:LVW262144 MFS196710:MFS262144 MPO196710:MPO262144 MZK196710:MZK262144 NJG196710:NJG262144 NTC196710:NTC262144 OCY196710:OCY262144 OMU196710:OMU262144 OWQ196710:OWQ262144 PGM196710:PGM262144 PQI196710:PQI262144 QAE196710:QAE262144 QKA196710:QKA262144 QTW196710:QTW262144 RDS196710:RDS262144 RNO196710:RNO262144 RXK196710:RXK262144 SHG196710:SHG262144 SRC196710:SRC262144 TAY196710:TAY262144 TKU196710:TKU262144 TUQ196710:TUQ262144 UEM196710:UEM262144 UOI196710:UOI262144 UYE196710:UYE262144 VIA196710:VIA262144 VRW196710:VRW262144 WBS196710:WBS262144 WLO196710:WLO262144 WVK196710:WVK262144 C262246:C327680 IY262246:IY327680 SU262246:SU327680 ACQ262246:ACQ327680 AMM262246:AMM327680 AWI262246:AWI327680 BGE262246:BGE327680 BQA262246:BQA327680 BZW262246:BZW327680 CJS262246:CJS327680 CTO262246:CTO327680 DDK262246:DDK327680 DNG262246:DNG327680 DXC262246:DXC327680 EGY262246:EGY327680 EQU262246:EQU327680 FAQ262246:FAQ327680 FKM262246:FKM327680 FUI262246:FUI327680 GEE262246:GEE327680 GOA262246:GOA327680 GXW262246:GXW327680 HHS262246:HHS327680 HRO262246:HRO327680 IBK262246:IBK327680 ILG262246:ILG327680 IVC262246:IVC327680 JEY262246:JEY327680 JOU262246:JOU327680 JYQ262246:JYQ327680 KIM262246:KIM327680 KSI262246:KSI327680 LCE262246:LCE327680 LMA262246:LMA327680 LVW262246:LVW327680 MFS262246:MFS327680 MPO262246:MPO327680 MZK262246:MZK327680 NJG262246:NJG327680 NTC262246:NTC327680 OCY262246:OCY327680 OMU262246:OMU327680 OWQ262246:OWQ327680 PGM262246:PGM327680 PQI262246:PQI327680 QAE262246:QAE327680 QKA262246:QKA327680 QTW262246:QTW327680 RDS262246:RDS327680 RNO262246:RNO327680 RXK262246:RXK327680 SHG262246:SHG327680 SRC262246:SRC327680 TAY262246:TAY327680 TKU262246:TKU327680 TUQ262246:TUQ327680 UEM262246:UEM327680 UOI262246:UOI327680 UYE262246:UYE327680 VIA262246:VIA327680 VRW262246:VRW327680 WBS262246:WBS327680 WLO262246:WLO327680 WVK262246:WVK327680 C327782:C393216 IY327782:IY393216 SU327782:SU393216 ACQ327782:ACQ393216 AMM327782:AMM393216 AWI327782:AWI393216 BGE327782:BGE393216 BQA327782:BQA393216 BZW327782:BZW393216 CJS327782:CJS393216 CTO327782:CTO393216 DDK327782:DDK393216 DNG327782:DNG393216 DXC327782:DXC393216 EGY327782:EGY393216 EQU327782:EQU393216 FAQ327782:FAQ393216 FKM327782:FKM393216 FUI327782:FUI393216 GEE327782:GEE393216 GOA327782:GOA393216 GXW327782:GXW393216 HHS327782:HHS393216 HRO327782:HRO393216 IBK327782:IBK393216 ILG327782:ILG393216 IVC327782:IVC393216 JEY327782:JEY393216 JOU327782:JOU393216 JYQ327782:JYQ393216 KIM327782:KIM393216 KSI327782:KSI393216 LCE327782:LCE393216 LMA327782:LMA393216 LVW327782:LVW393216 MFS327782:MFS393216 MPO327782:MPO393216 MZK327782:MZK393216 NJG327782:NJG393216 NTC327782:NTC393216 OCY327782:OCY393216 OMU327782:OMU393216 OWQ327782:OWQ393216 PGM327782:PGM393216 PQI327782:PQI393216 QAE327782:QAE393216 QKA327782:QKA393216 QTW327782:QTW393216 RDS327782:RDS393216 RNO327782:RNO393216 RXK327782:RXK393216 SHG327782:SHG393216 SRC327782:SRC393216 TAY327782:TAY393216 TKU327782:TKU393216 TUQ327782:TUQ393216 UEM327782:UEM393216 UOI327782:UOI393216 UYE327782:UYE393216 VIA327782:VIA393216 VRW327782:VRW393216 WBS327782:WBS393216 WLO327782:WLO393216 WVK327782:WVK393216 C393318:C458752 IY393318:IY458752 SU393318:SU458752 ACQ393318:ACQ458752 AMM393318:AMM458752 AWI393318:AWI458752 BGE393318:BGE458752 BQA393318:BQA458752 BZW393318:BZW458752 CJS393318:CJS458752 CTO393318:CTO458752 DDK393318:DDK458752 DNG393318:DNG458752 DXC393318:DXC458752 EGY393318:EGY458752 EQU393318:EQU458752 FAQ393318:FAQ458752 FKM393318:FKM458752 FUI393318:FUI458752 GEE393318:GEE458752 GOA393318:GOA458752 GXW393318:GXW458752 HHS393318:HHS458752 HRO393318:HRO458752 IBK393318:IBK458752 ILG393318:ILG458752 IVC393318:IVC458752 JEY393318:JEY458752 JOU393318:JOU458752 JYQ393318:JYQ458752 KIM393318:KIM458752 KSI393318:KSI458752 LCE393318:LCE458752 LMA393318:LMA458752 LVW393318:LVW458752 MFS393318:MFS458752 MPO393318:MPO458752 MZK393318:MZK458752 NJG393318:NJG458752 NTC393318:NTC458752 OCY393318:OCY458752 OMU393318:OMU458752 OWQ393318:OWQ458752 PGM393318:PGM458752 PQI393318:PQI458752 QAE393318:QAE458752 QKA393318:QKA458752 QTW393318:QTW458752 RDS393318:RDS458752 RNO393318:RNO458752 RXK393318:RXK458752 SHG393318:SHG458752 SRC393318:SRC458752 TAY393318:TAY458752 TKU393318:TKU458752 TUQ393318:TUQ458752 UEM393318:UEM458752 UOI393318:UOI458752 UYE393318:UYE458752 VIA393318:VIA458752 VRW393318:VRW458752 WBS393318:WBS458752 WLO393318:WLO458752 WVK393318:WVK458752 C458854:C524288 IY458854:IY524288 SU458854:SU524288 ACQ458854:ACQ524288 AMM458854:AMM524288 AWI458854:AWI524288 BGE458854:BGE524288 BQA458854:BQA524288 BZW458854:BZW524288 CJS458854:CJS524288 CTO458854:CTO524288 DDK458854:DDK524288 DNG458854:DNG524288 DXC458854:DXC524288 EGY458854:EGY524288 EQU458854:EQU524288 FAQ458854:FAQ524288 FKM458854:FKM524288 FUI458854:FUI524288 GEE458854:GEE524288 GOA458854:GOA524288 GXW458854:GXW524288 HHS458854:HHS524288 HRO458854:HRO524288 IBK458854:IBK524288 ILG458854:ILG524288 IVC458854:IVC524288 JEY458854:JEY524288 JOU458854:JOU524288 JYQ458854:JYQ524288 KIM458854:KIM524288 KSI458854:KSI524288 LCE458854:LCE524288 LMA458854:LMA524288 LVW458854:LVW524288 MFS458854:MFS524288 MPO458854:MPO524288 MZK458854:MZK524288 NJG458854:NJG524288 NTC458854:NTC524288 OCY458854:OCY524288 OMU458854:OMU524288 OWQ458854:OWQ524288 PGM458854:PGM524288 PQI458854:PQI524288 QAE458854:QAE524288 QKA458854:QKA524288 QTW458854:QTW524288 RDS458854:RDS524288 RNO458854:RNO524288 RXK458854:RXK524288 SHG458854:SHG524288 SRC458854:SRC524288 TAY458854:TAY524288 TKU458854:TKU524288 TUQ458854:TUQ524288 UEM458854:UEM524288 UOI458854:UOI524288 UYE458854:UYE524288 VIA458854:VIA524288 VRW458854:VRW524288 WBS458854:WBS524288 WLO458854:WLO524288 WVK458854:WVK524288 C524390:C589824 IY524390:IY589824 SU524390:SU589824 ACQ524390:ACQ589824 AMM524390:AMM589824 AWI524390:AWI589824 BGE524390:BGE589824 BQA524390:BQA589824 BZW524390:BZW589824 CJS524390:CJS589824 CTO524390:CTO589824 DDK524390:DDK589824 DNG524390:DNG589824 DXC524390:DXC589824 EGY524390:EGY589824 EQU524390:EQU589824 FAQ524390:FAQ589824 FKM524390:FKM589824 FUI524390:FUI589824 GEE524390:GEE589824 GOA524390:GOA589824 GXW524390:GXW589824 HHS524390:HHS589824 HRO524390:HRO589824 IBK524390:IBK589824 ILG524390:ILG589824 IVC524390:IVC589824 JEY524390:JEY589824 JOU524390:JOU589824 JYQ524390:JYQ589824 KIM524390:KIM589824 KSI524390:KSI589824 LCE524390:LCE589824 LMA524390:LMA589824 LVW524390:LVW589824 MFS524390:MFS589824 MPO524390:MPO589824 MZK524390:MZK589824 NJG524390:NJG589824 NTC524390:NTC589824 OCY524390:OCY589824 OMU524390:OMU589824 OWQ524390:OWQ589824 PGM524390:PGM589824 PQI524390:PQI589824 QAE524390:QAE589824 QKA524390:QKA589824 QTW524390:QTW589824 RDS524390:RDS589824 RNO524390:RNO589824 RXK524390:RXK589824 SHG524390:SHG589824 SRC524390:SRC589824 TAY524390:TAY589824 TKU524390:TKU589824 TUQ524390:TUQ589824 UEM524390:UEM589824 UOI524390:UOI589824 UYE524390:UYE589824 VIA524390:VIA589824 VRW524390:VRW589824 WBS524390:WBS589824 WLO524390:WLO589824 WVK524390:WVK589824 C589926:C655360 IY589926:IY655360 SU589926:SU655360 ACQ589926:ACQ655360 AMM589926:AMM655360 AWI589926:AWI655360 BGE589926:BGE655360 BQA589926:BQA655360 BZW589926:BZW655360 CJS589926:CJS655360 CTO589926:CTO655360 DDK589926:DDK655360 DNG589926:DNG655360 DXC589926:DXC655360 EGY589926:EGY655360 EQU589926:EQU655360 FAQ589926:FAQ655360 FKM589926:FKM655360 FUI589926:FUI655360 GEE589926:GEE655360 GOA589926:GOA655360 GXW589926:GXW655360 HHS589926:HHS655360 HRO589926:HRO655360 IBK589926:IBK655360 ILG589926:ILG655360 IVC589926:IVC655360 JEY589926:JEY655360 JOU589926:JOU655360 JYQ589926:JYQ655360 KIM589926:KIM655360 KSI589926:KSI655360 LCE589926:LCE655360 LMA589926:LMA655360 LVW589926:LVW655360 MFS589926:MFS655360 MPO589926:MPO655360 MZK589926:MZK655360 NJG589926:NJG655360 NTC589926:NTC655360 OCY589926:OCY655360 OMU589926:OMU655360 OWQ589926:OWQ655360 PGM589926:PGM655360 PQI589926:PQI655360 QAE589926:QAE655360 QKA589926:QKA655360 QTW589926:QTW655360 RDS589926:RDS655360 RNO589926:RNO655360 RXK589926:RXK655360 SHG589926:SHG655360 SRC589926:SRC655360 TAY589926:TAY655360 TKU589926:TKU655360 TUQ589926:TUQ655360 UEM589926:UEM655360 UOI589926:UOI655360 UYE589926:UYE655360 VIA589926:VIA655360 VRW589926:VRW655360 WBS589926:WBS655360 WLO589926:WLO655360 WVK589926:WVK655360 C655462:C720896 IY655462:IY720896 SU655462:SU720896 ACQ655462:ACQ720896 AMM655462:AMM720896 AWI655462:AWI720896 BGE655462:BGE720896 BQA655462:BQA720896 BZW655462:BZW720896 CJS655462:CJS720896 CTO655462:CTO720896 DDK655462:DDK720896 DNG655462:DNG720896 DXC655462:DXC720896 EGY655462:EGY720896 EQU655462:EQU720896 FAQ655462:FAQ720896 FKM655462:FKM720896 FUI655462:FUI720896 GEE655462:GEE720896 GOA655462:GOA720896 GXW655462:GXW720896 HHS655462:HHS720896 HRO655462:HRO720896 IBK655462:IBK720896 ILG655462:ILG720896 IVC655462:IVC720896 JEY655462:JEY720896 JOU655462:JOU720896 JYQ655462:JYQ720896 KIM655462:KIM720896 KSI655462:KSI720896 LCE655462:LCE720896 LMA655462:LMA720896 LVW655462:LVW720896 MFS655462:MFS720896 MPO655462:MPO720896 MZK655462:MZK720896 NJG655462:NJG720896 NTC655462:NTC720896 OCY655462:OCY720896 OMU655462:OMU720896 OWQ655462:OWQ720896 PGM655462:PGM720896 PQI655462:PQI720896 QAE655462:QAE720896 QKA655462:QKA720896 QTW655462:QTW720896 RDS655462:RDS720896 RNO655462:RNO720896 RXK655462:RXK720896 SHG655462:SHG720896 SRC655462:SRC720896 TAY655462:TAY720896 TKU655462:TKU720896 TUQ655462:TUQ720896 UEM655462:UEM720896 UOI655462:UOI720896 UYE655462:UYE720896 VIA655462:VIA720896 VRW655462:VRW720896 WBS655462:WBS720896 WLO655462:WLO720896 WVK655462:WVK720896 C720998:C786432 IY720998:IY786432 SU720998:SU786432 ACQ720998:ACQ786432 AMM720998:AMM786432 AWI720998:AWI786432 BGE720998:BGE786432 BQA720998:BQA786432 BZW720998:BZW786432 CJS720998:CJS786432 CTO720998:CTO786432 DDK720998:DDK786432 DNG720998:DNG786432 DXC720998:DXC786432 EGY720998:EGY786432 EQU720998:EQU786432 FAQ720998:FAQ786432 FKM720998:FKM786432 FUI720998:FUI786432 GEE720998:GEE786432 GOA720998:GOA786432 GXW720998:GXW786432 HHS720998:HHS786432 HRO720998:HRO786432 IBK720998:IBK786432 ILG720998:ILG786432 IVC720998:IVC786432 JEY720998:JEY786432 JOU720998:JOU786432 JYQ720998:JYQ786432 KIM720998:KIM786432 KSI720998:KSI786432 LCE720998:LCE786432 LMA720998:LMA786432 LVW720998:LVW786432 MFS720998:MFS786432 MPO720998:MPO786432 MZK720998:MZK786432 NJG720998:NJG786432 NTC720998:NTC786432 OCY720998:OCY786432 OMU720998:OMU786432 OWQ720998:OWQ786432 PGM720998:PGM786432 PQI720998:PQI786432 QAE720998:QAE786432 QKA720998:QKA786432 QTW720998:QTW786432 RDS720998:RDS786432 RNO720998:RNO786432 RXK720998:RXK786432 SHG720998:SHG786432 SRC720998:SRC786432 TAY720998:TAY786432 TKU720998:TKU786432 TUQ720998:TUQ786432 UEM720998:UEM786432 UOI720998:UOI786432 UYE720998:UYE786432 VIA720998:VIA786432 VRW720998:VRW786432 WBS720998:WBS786432 WLO720998:WLO786432 WVK720998:WVK786432 C786534:C851968 IY786534:IY851968 SU786534:SU851968 ACQ786534:ACQ851968 AMM786534:AMM851968 AWI786534:AWI851968 BGE786534:BGE851968 BQA786534:BQA851968 BZW786534:BZW851968 CJS786534:CJS851968 CTO786534:CTO851968 DDK786534:DDK851968 DNG786534:DNG851968 DXC786534:DXC851968 EGY786534:EGY851968 EQU786534:EQU851968 FAQ786534:FAQ851968 FKM786534:FKM851968 FUI786534:FUI851968 GEE786534:GEE851968 GOA786534:GOA851968 GXW786534:GXW851968 HHS786534:HHS851968 HRO786534:HRO851968 IBK786534:IBK851968 ILG786534:ILG851968 IVC786534:IVC851968 JEY786534:JEY851968 JOU786534:JOU851968 JYQ786534:JYQ851968 KIM786534:KIM851968 KSI786534:KSI851968 LCE786534:LCE851968 LMA786534:LMA851968 LVW786534:LVW851968 MFS786534:MFS851968 MPO786534:MPO851968 MZK786534:MZK851968 NJG786534:NJG851968 NTC786534:NTC851968 OCY786534:OCY851968 OMU786534:OMU851968 OWQ786534:OWQ851968 PGM786534:PGM851968 PQI786534:PQI851968 QAE786534:QAE851968 QKA786534:QKA851968 QTW786534:QTW851968 RDS786534:RDS851968 RNO786534:RNO851968 RXK786534:RXK851968 SHG786534:SHG851968 SRC786534:SRC851968 TAY786534:TAY851968 TKU786534:TKU851968 TUQ786534:TUQ851968 UEM786534:UEM851968 UOI786534:UOI851968 UYE786534:UYE851968 VIA786534:VIA851968 VRW786534:VRW851968 WBS786534:WBS851968 WLO786534:WLO851968 WVK786534:WVK851968 C852070:C917504 IY852070:IY917504 SU852070:SU917504 ACQ852070:ACQ917504 AMM852070:AMM917504 AWI852070:AWI917504 BGE852070:BGE917504 BQA852070:BQA917504 BZW852070:BZW917504 CJS852070:CJS917504 CTO852070:CTO917504 DDK852070:DDK917504 DNG852070:DNG917504 DXC852070:DXC917504 EGY852070:EGY917504 EQU852070:EQU917504 FAQ852070:FAQ917504 FKM852070:FKM917504 FUI852070:FUI917504 GEE852070:GEE917504 GOA852070:GOA917504 GXW852070:GXW917504 HHS852070:HHS917504 HRO852070:HRO917504 IBK852070:IBK917504 ILG852070:ILG917504 IVC852070:IVC917504 JEY852070:JEY917504 JOU852070:JOU917504 JYQ852070:JYQ917504 KIM852070:KIM917504 KSI852070:KSI917504 LCE852070:LCE917504 LMA852070:LMA917504 LVW852070:LVW917504 MFS852070:MFS917504 MPO852070:MPO917504 MZK852070:MZK917504 NJG852070:NJG917504 NTC852070:NTC917504 OCY852070:OCY917504 OMU852070:OMU917504 OWQ852070:OWQ917504 PGM852070:PGM917504 PQI852070:PQI917504 QAE852070:QAE917504 QKA852070:QKA917504 QTW852070:QTW917504 RDS852070:RDS917504 RNO852070:RNO917504 RXK852070:RXK917504 SHG852070:SHG917504 SRC852070:SRC917504 TAY852070:TAY917504 TKU852070:TKU917504 TUQ852070:TUQ917504 UEM852070:UEM917504 UOI852070:UOI917504 UYE852070:UYE917504 VIA852070:VIA917504 VRW852070:VRW917504 WBS852070:WBS917504 WLO852070:WLO917504 WVK852070:WVK917504 C917606:C983040 IY917606:IY983040 SU917606:SU983040 ACQ917606:ACQ983040 AMM917606:AMM983040 AWI917606:AWI983040 BGE917606:BGE983040 BQA917606:BQA983040 BZW917606:BZW983040 CJS917606:CJS983040 CTO917606:CTO983040 DDK917606:DDK983040 DNG917606:DNG983040 DXC917606:DXC983040 EGY917606:EGY983040 EQU917606:EQU983040 FAQ917606:FAQ983040 FKM917606:FKM983040 FUI917606:FUI983040 GEE917606:GEE983040 GOA917606:GOA983040 GXW917606:GXW983040 HHS917606:HHS983040 HRO917606:HRO983040 IBK917606:IBK983040 ILG917606:ILG983040 IVC917606:IVC983040 JEY917606:JEY983040 JOU917606:JOU983040 JYQ917606:JYQ983040 KIM917606:KIM983040 KSI917606:KSI983040 LCE917606:LCE983040 LMA917606:LMA983040 LVW917606:LVW983040 MFS917606:MFS983040 MPO917606:MPO983040 MZK917606:MZK983040 NJG917606:NJG983040 NTC917606:NTC983040 OCY917606:OCY983040 OMU917606:OMU983040 OWQ917606:OWQ983040 PGM917606:PGM983040 PQI917606:PQI983040 QAE917606:QAE983040 QKA917606:QKA983040 QTW917606:QTW983040 RDS917606:RDS983040 RNO917606:RNO983040 RXK917606:RXK983040 SHG917606:SHG983040 SRC917606:SRC983040 TAY917606:TAY983040 TKU917606:TKU983040 TUQ917606:TUQ983040 UEM917606:UEM983040 UOI917606:UOI983040 UYE917606:UYE983040 VIA917606:VIA983040 VRW917606:VRW983040 WBS917606:WBS983040 WLO917606:WLO983040 WVK917606:WVK983040 C983142:C1048576 IY983142:IY1048576 SU983142:SU1048576 ACQ983142:ACQ1048576 AMM983142:AMM1048576 AWI983142:AWI1048576 BGE983142:BGE1048576 BQA983142:BQA1048576 BZW983142:BZW1048576 CJS983142:CJS1048576 CTO983142:CTO1048576 DDK983142:DDK1048576 DNG983142:DNG1048576 DXC983142:DXC1048576 EGY983142:EGY1048576 EQU983142:EQU1048576 FAQ983142:FAQ1048576 FKM983142:FKM1048576 FUI983142:FUI1048576 GEE983142:GEE1048576 GOA983142:GOA1048576 GXW983142:GXW1048576 HHS983142:HHS1048576 HRO983142:HRO1048576 IBK983142:IBK1048576 ILG983142:ILG1048576 IVC983142:IVC1048576 JEY983142:JEY1048576 JOU983142:JOU1048576 JYQ983142:JYQ1048576 KIM983142:KIM1048576 KSI983142:KSI1048576 LCE983142:LCE1048576 LMA983142:LMA1048576 LVW983142:LVW1048576 MFS983142:MFS1048576 MPO983142:MPO1048576 MZK983142:MZK1048576 NJG983142:NJG1048576 NTC983142:NTC1048576 OCY983142:OCY1048576 OMU983142:OMU1048576 OWQ983142:OWQ1048576 PGM983142:PGM1048576 PQI983142:PQI1048576 QAE983142:QAE1048576 QKA983142:QKA1048576 QTW983142:QTW1048576 RDS983142:RDS1048576 RNO983142:RNO1048576 RXK983142:RXK1048576 SHG983142:SHG1048576 SRC983142:SRC1048576 TAY983142:TAY1048576 TKU983142:TKU1048576 TUQ983142:TUQ1048576 UEM983142:UEM1048576 UOI983142:UOI1048576 UYE983142:UYE1048576 VIA983142:VIA1048576 VRW983142:VRW1048576 WBS983142:WBS1048576 WLO983142:WLO1048576 WVK983142:WVK1048576" xr:uid="{9DFB7BC0-A592-404B-B599-6EDE4B0B155A}">
      <formula1>Subsistema</formula1>
    </dataValidation>
    <dataValidation allowBlank="1" showInputMessage="1" showErrorMessage="1" prompt="Formúlese según las características y programación del indicador." sqref="CE10 MA10 VW10 AFS10 APO10 AZK10 BJG10 BTC10 CCY10 CMU10 CWQ10 DGM10 DQI10 EAE10 EKA10 ETW10 FDS10 FNO10 FXK10 GHG10 GRC10 HAY10 HKU10 HUQ10 IEM10 IOI10 IYE10 JIA10 JRW10 KBS10 KLO10 KVK10 LFG10 LPC10 LYY10 MIU10 MSQ10 NCM10 NMI10 NWE10 OGA10 OPW10 OZS10 PJO10 PTK10 QDG10 QNC10 QWY10 RGU10 RQQ10 SAM10 SKI10 SUE10 TEA10 TNW10 TXS10 UHO10 URK10 VBG10 VLC10 VUY10 WEU10 WOQ10 WYM10 CE65546 MA65546 VW65546 AFS65546 APO65546 AZK65546 BJG65546 BTC65546 CCY65546 CMU65546 CWQ65546 DGM65546 DQI65546 EAE65546 EKA65546 ETW65546 FDS65546 FNO65546 FXK65546 GHG65546 GRC65546 HAY65546 HKU65546 HUQ65546 IEM65546 IOI65546 IYE65546 JIA65546 JRW65546 KBS65546 KLO65546 KVK65546 LFG65546 LPC65546 LYY65546 MIU65546 MSQ65546 NCM65546 NMI65546 NWE65546 OGA65546 OPW65546 OZS65546 PJO65546 PTK65546 QDG65546 QNC65546 QWY65546 RGU65546 RQQ65546 SAM65546 SKI65546 SUE65546 TEA65546 TNW65546 TXS65546 UHO65546 URK65546 VBG65546 VLC65546 VUY65546 WEU65546 WOQ65546 WYM65546 CE131082 MA131082 VW131082 AFS131082 APO131082 AZK131082 BJG131082 BTC131082 CCY131082 CMU131082 CWQ131082 DGM131082 DQI131082 EAE131082 EKA131082 ETW131082 FDS131082 FNO131082 FXK131082 GHG131082 GRC131082 HAY131082 HKU131082 HUQ131082 IEM131082 IOI131082 IYE131082 JIA131082 JRW131082 KBS131082 KLO131082 KVK131082 LFG131082 LPC131082 LYY131082 MIU131082 MSQ131082 NCM131082 NMI131082 NWE131082 OGA131082 OPW131082 OZS131082 PJO131082 PTK131082 QDG131082 QNC131082 QWY131082 RGU131082 RQQ131082 SAM131082 SKI131082 SUE131082 TEA131082 TNW131082 TXS131082 UHO131082 URK131082 VBG131082 VLC131082 VUY131082 WEU131082 WOQ131082 WYM131082 CE196618 MA196618 VW196618 AFS196618 APO196618 AZK196618 BJG196618 BTC196618 CCY196618 CMU196618 CWQ196618 DGM196618 DQI196618 EAE196618 EKA196618 ETW196618 FDS196618 FNO196618 FXK196618 GHG196618 GRC196618 HAY196618 HKU196618 HUQ196618 IEM196618 IOI196618 IYE196618 JIA196618 JRW196618 KBS196618 KLO196618 KVK196618 LFG196618 LPC196618 LYY196618 MIU196618 MSQ196618 NCM196618 NMI196618 NWE196618 OGA196618 OPW196618 OZS196618 PJO196618 PTK196618 QDG196618 QNC196618 QWY196618 RGU196618 RQQ196618 SAM196618 SKI196618 SUE196618 TEA196618 TNW196618 TXS196618 UHO196618 URK196618 VBG196618 VLC196618 VUY196618 WEU196618 WOQ196618 WYM196618 CE262154 MA262154 VW262154 AFS262154 APO262154 AZK262154 BJG262154 BTC262154 CCY262154 CMU262154 CWQ262154 DGM262154 DQI262154 EAE262154 EKA262154 ETW262154 FDS262154 FNO262154 FXK262154 GHG262154 GRC262154 HAY262154 HKU262154 HUQ262154 IEM262154 IOI262154 IYE262154 JIA262154 JRW262154 KBS262154 KLO262154 KVK262154 LFG262154 LPC262154 LYY262154 MIU262154 MSQ262154 NCM262154 NMI262154 NWE262154 OGA262154 OPW262154 OZS262154 PJO262154 PTK262154 QDG262154 QNC262154 QWY262154 RGU262154 RQQ262154 SAM262154 SKI262154 SUE262154 TEA262154 TNW262154 TXS262154 UHO262154 URK262154 VBG262154 VLC262154 VUY262154 WEU262154 WOQ262154 WYM262154 CE327690 MA327690 VW327690 AFS327690 APO327690 AZK327690 BJG327690 BTC327690 CCY327690 CMU327690 CWQ327690 DGM327690 DQI327690 EAE327690 EKA327690 ETW327690 FDS327690 FNO327690 FXK327690 GHG327690 GRC327690 HAY327690 HKU327690 HUQ327690 IEM327690 IOI327690 IYE327690 JIA327690 JRW327690 KBS327690 KLO327690 KVK327690 LFG327690 LPC327690 LYY327690 MIU327690 MSQ327690 NCM327690 NMI327690 NWE327690 OGA327690 OPW327690 OZS327690 PJO327690 PTK327690 QDG327690 QNC327690 QWY327690 RGU327690 RQQ327690 SAM327690 SKI327690 SUE327690 TEA327690 TNW327690 TXS327690 UHO327690 URK327690 VBG327690 VLC327690 VUY327690 WEU327690 WOQ327690 WYM327690 CE393226 MA393226 VW393226 AFS393226 APO393226 AZK393226 BJG393226 BTC393226 CCY393226 CMU393226 CWQ393226 DGM393226 DQI393226 EAE393226 EKA393226 ETW393226 FDS393226 FNO393226 FXK393226 GHG393226 GRC393226 HAY393226 HKU393226 HUQ393226 IEM393226 IOI393226 IYE393226 JIA393226 JRW393226 KBS393226 KLO393226 KVK393226 LFG393226 LPC393226 LYY393226 MIU393226 MSQ393226 NCM393226 NMI393226 NWE393226 OGA393226 OPW393226 OZS393226 PJO393226 PTK393226 QDG393226 QNC393226 QWY393226 RGU393226 RQQ393226 SAM393226 SKI393226 SUE393226 TEA393226 TNW393226 TXS393226 UHO393226 URK393226 VBG393226 VLC393226 VUY393226 WEU393226 WOQ393226 WYM393226 CE458762 MA458762 VW458762 AFS458762 APO458762 AZK458762 BJG458762 BTC458762 CCY458762 CMU458762 CWQ458762 DGM458762 DQI458762 EAE458762 EKA458762 ETW458762 FDS458762 FNO458762 FXK458762 GHG458762 GRC458762 HAY458762 HKU458762 HUQ458762 IEM458762 IOI458762 IYE458762 JIA458762 JRW458762 KBS458762 KLO458762 KVK458762 LFG458762 LPC458762 LYY458762 MIU458762 MSQ458762 NCM458762 NMI458762 NWE458762 OGA458762 OPW458762 OZS458762 PJO458762 PTK458762 QDG458762 QNC458762 QWY458762 RGU458762 RQQ458762 SAM458762 SKI458762 SUE458762 TEA458762 TNW458762 TXS458762 UHO458762 URK458762 VBG458762 VLC458762 VUY458762 WEU458762 WOQ458762 WYM458762 CE524298 MA524298 VW524298 AFS524298 APO524298 AZK524298 BJG524298 BTC524298 CCY524298 CMU524298 CWQ524298 DGM524298 DQI524298 EAE524298 EKA524298 ETW524298 FDS524298 FNO524298 FXK524298 GHG524298 GRC524298 HAY524298 HKU524298 HUQ524298 IEM524298 IOI524298 IYE524298 JIA524298 JRW524298 KBS524298 KLO524298 KVK524298 LFG524298 LPC524298 LYY524298 MIU524298 MSQ524298 NCM524298 NMI524298 NWE524298 OGA524298 OPW524298 OZS524298 PJO524298 PTK524298 QDG524298 QNC524298 QWY524298 RGU524298 RQQ524298 SAM524298 SKI524298 SUE524298 TEA524298 TNW524298 TXS524298 UHO524298 URK524298 VBG524298 VLC524298 VUY524298 WEU524298 WOQ524298 WYM524298 CE589834 MA589834 VW589834 AFS589834 APO589834 AZK589834 BJG589834 BTC589834 CCY589834 CMU589834 CWQ589834 DGM589834 DQI589834 EAE589834 EKA589834 ETW589834 FDS589834 FNO589834 FXK589834 GHG589834 GRC589834 HAY589834 HKU589834 HUQ589834 IEM589834 IOI589834 IYE589834 JIA589834 JRW589834 KBS589834 KLO589834 KVK589834 LFG589834 LPC589834 LYY589834 MIU589834 MSQ589834 NCM589834 NMI589834 NWE589834 OGA589834 OPW589834 OZS589834 PJO589834 PTK589834 QDG589834 QNC589834 QWY589834 RGU589834 RQQ589834 SAM589834 SKI589834 SUE589834 TEA589834 TNW589834 TXS589834 UHO589834 URK589834 VBG589834 VLC589834 VUY589834 WEU589834 WOQ589834 WYM589834 CE655370 MA655370 VW655370 AFS655370 APO655370 AZK655370 BJG655370 BTC655370 CCY655370 CMU655370 CWQ655370 DGM655370 DQI655370 EAE655370 EKA655370 ETW655370 FDS655370 FNO655370 FXK655370 GHG655370 GRC655370 HAY655370 HKU655370 HUQ655370 IEM655370 IOI655370 IYE655370 JIA655370 JRW655370 KBS655370 KLO655370 KVK655370 LFG655370 LPC655370 LYY655370 MIU655370 MSQ655370 NCM655370 NMI655370 NWE655370 OGA655370 OPW655370 OZS655370 PJO655370 PTK655370 QDG655370 QNC655370 QWY655370 RGU655370 RQQ655370 SAM655370 SKI655370 SUE655370 TEA655370 TNW655370 TXS655370 UHO655370 URK655370 VBG655370 VLC655370 VUY655370 WEU655370 WOQ655370 WYM655370 CE720906 MA720906 VW720906 AFS720906 APO720906 AZK720906 BJG720906 BTC720906 CCY720906 CMU720906 CWQ720906 DGM720906 DQI720906 EAE720906 EKA720906 ETW720906 FDS720906 FNO720906 FXK720906 GHG720906 GRC720906 HAY720906 HKU720906 HUQ720906 IEM720906 IOI720906 IYE720906 JIA720906 JRW720906 KBS720906 KLO720906 KVK720906 LFG720906 LPC720906 LYY720906 MIU720906 MSQ720906 NCM720906 NMI720906 NWE720906 OGA720906 OPW720906 OZS720906 PJO720906 PTK720906 QDG720906 QNC720906 QWY720906 RGU720906 RQQ720906 SAM720906 SKI720906 SUE720906 TEA720906 TNW720906 TXS720906 UHO720906 URK720906 VBG720906 VLC720906 VUY720906 WEU720906 WOQ720906 WYM720906 CE786442 MA786442 VW786442 AFS786442 APO786442 AZK786442 BJG786442 BTC786442 CCY786442 CMU786442 CWQ786442 DGM786442 DQI786442 EAE786442 EKA786442 ETW786442 FDS786442 FNO786442 FXK786442 GHG786442 GRC786442 HAY786442 HKU786442 HUQ786442 IEM786442 IOI786442 IYE786442 JIA786442 JRW786442 KBS786442 KLO786442 KVK786442 LFG786442 LPC786442 LYY786442 MIU786442 MSQ786442 NCM786442 NMI786442 NWE786442 OGA786442 OPW786442 OZS786442 PJO786442 PTK786442 QDG786442 QNC786442 QWY786442 RGU786442 RQQ786442 SAM786442 SKI786442 SUE786442 TEA786442 TNW786442 TXS786442 UHO786442 URK786442 VBG786442 VLC786442 VUY786442 WEU786442 WOQ786442 WYM786442 CE851978 MA851978 VW851978 AFS851978 APO851978 AZK851978 BJG851978 BTC851978 CCY851978 CMU851978 CWQ851978 DGM851978 DQI851978 EAE851978 EKA851978 ETW851978 FDS851978 FNO851978 FXK851978 GHG851978 GRC851978 HAY851978 HKU851978 HUQ851978 IEM851978 IOI851978 IYE851978 JIA851978 JRW851978 KBS851978 KLO851978 KVK851978 LFG851978 LPC851978 LYY851978 MIU851978 MSQ851978 NCM851978 NMI851978 NWE851978 OGA851978 OPW851978 OZS851978 PJO851978 PTK851978 QDG851978 QNC851978 QWY851978 RGU851978 RQQ851978 SAM851978 SKI851978 SUE851978 TEA851978 TNW851978 TXS851978 UHO851978 URK851978 VBG851978 VLC851978 VUY851978 WEU851978 WOQ851978 WYM851978 CE917514 MA917514 VW917514 AFS917514 APO917514 AZK917514 BJG917514 BTC917514 CCY917514 CMU917514 CWQ917514 DGM917514 DQI917514 EAE917514 EKA917514 ETW917514 FDS917514 FNO917514 FXK917514 GHG917514 GRC917514 HAY917514 HKU917514 HUQ917514 IEM917514 IOI917514 IYE917514 JIA917514 JRW917514 KBS917514 KLO917514 KVK917514 LFG917514 LPC917514 LYY917514 MIU917514 MSQ917514 NCM917514 NMI917514 NWE917514 OGA917514 OPW917514 OZS917514 PJO917514 PTK917514 QDG917514 QNC917514 QWY917514 RGU917514 RQQ917514 SAM917514 SKI917514 SUE917514 TEA917514 TNW917514 TXS917514 UHO917514 URK917514 VBG917514 VLC917514 VUY917514 WEU917514 WOQ917514 WYM917514 CE983050 MA983050 VW983050 AFS983050 APO983050 AZK983050 BJG983050 BTC983050 CCY983050 CMU983050 CWQ983050 DGM983050 DQI983050 EAE983050 EKA983050 ETW983050 FDS983050 FNO983050 FXK983050 GHG983050 GRC983050 HAY983050 HKU983050 HUQ983050 IEM983050 IOI983050 IYE983050 JIA983050 JRW983050 KBS983050 KLO983050 KVK983050 LFG983050 LPC983050 LYY983050 MIU983050 MSQ983050 NCM983050 NMI983050 NWE983050 OGA983050 OPW983050 OZS983050 PJO983050 PTK983050 QDG983050 QNC983050 QWY983050 RGU983050 RQQ983050 SAM983050 SKI983050 SUE983050 TEA983050 TNW983050 TXS983050 UHO983050 URK983050 VBG983050 VLC983050 VUY983050 WEU983050 WOQ983050 WYM983050 CH10 MD10 VZ10 AFV10 APR10 AZN10 BJJ10 BTF10 CDB10 CMX10 CWT10 DGP10 DQL10 EAH10 EKD10 ETZ10 FDV10 FNR10 FXN10 GHJ10 GRF10 HBB10 HKX10 HUT10 IEP10 IOL10 IYH10 JID10 JRZ10 KBV10 KLR10 KVN10 LFJ10 LPF10 LZB10 MIX10 MST10 NCP10 NML10 NWH10 OGD10 OPZ10 OZV10 PJR10 PTN10 QDJ10 QNF10 QXB10 RGX10 RQT10 SAP10 SKL10 SUH10 TED10 TNZ10 TXV10 UHR10 URN10 VBJ10 VLF10 VVB10 WEX10 WOT10 WYP10 CH65546 MD65546 VZ65546 AFV65546 APR65546 AZN65546 BJJ65546 BTF65546 CDB65546 CMX65546 CWT65546 DGP65546 DQL65546 EAH65546 EKD65546 ETZ65546 FDV65546 FNR65546 FXN65546 GHJ65546 GRF65546 HBB65546 HKX65546 HUT65546 IEP65546 IOL65546 IYH65546 JID65546 JRZ65546 KBV65546 KLR65546 KVN65546 LFJ65546 LPF65546 LZB65546 MIX65546 MST65546 NCP65546 NML65546 NWH65546 OGD65546 OPZ65546 OZV65546 PJR65546 PTN65546 QDJ65546 QNF65546 QXB65546 RGX65546 RQT65546 SAP65546 SKL65546 SUH65546 TED65546 TNZ65546 TXV65546 UHR65546 URN65546 VBJ65546 VLF65546 VVB65546 WEX65546 WOT65546 WYP65546 CH131082 MD131082 VZ131082 AFV131082 APR131082 AZN131082 BJJ131082 BTF131082 CDB131082 CMX131082 CWT131082 DGP131082 DQL131082 EAH131082 EKD131082 ETZ131082 FDV131082 FNR131082 FXN131082 GHJ131082 GRF131082 HBB131082 HKX131082 HUT131082 IEP131082 IOL131082 IYH131082 JID131082 JRZ131082 KBV131082 KLR131082 KVN131082 LFJ131082 LPF131082 LZB131082 MIX131082 MST131082 NCP131082 NML131082 NWH131082 OGD131082 OPZ131082 OZV131082 PJR131082 PTN131082 QDJ131082 QNF131082 QXB131082 RGX131082 RQT131082 SAP131082 SKL131082 SUH131082 TED131082 TNZ131082 TXV131082 UHR131082 URN131082 VBJ131082 VLF131082 VVB131082 WEX131082 WOT131082 WYP131082 CH196618 MD196618 VZ196618 AFV196618 APR196618 AZN196618 BJJ196618 BTF196618 CDB196618 CMX196618 CWT196618 DGP196618 DQL196618 EAH196618 EKD196618 ETZ196618 FDV196618 FNR196618 FXN196618 GHJ196618 GRF196618 HBB196618 HKX196618 HUT196618 IEP196618 IOL196618 IYH196618 JID196618 JRZ196618 KBV196618 KLR196618 KVN196618 LFJ196618 LPF196618 LZB196618 MIX196618 MST196618 NCP196618 NML196618 NWH196618 OGD196618 OPZ196618 OZV196618 PJR196618 PTN196618 QDJ196618 QNF196618 QXB196618 RGX196618 RQT196618 SAP196618 SKL196618 SUH196618 TED196618 TNZ196618 TXV196618 UHR196618 URN196618 VBJ196618 VLF196618 VVB196618 WEX196618 WOT196618 WYP196618 CH262154 MD262154 VZ262154 AFV262154 APR262154 AZN262154 BJJ262154 BTF262154 CDB262154 CMX262154 CWT262154 DGP262154 DQL262154 EAH262154 EKD262154 ETZ262154 FDV262154 FNR262154 FXN262154 GHJ262154 GRF262154 HBB262154 HKX262154 HUT262154 IEP262154 IOL262154 IYH262154 JID262154 JRZ262154 KBV262154 KLR262154 KVN262154 LFJ262154 LPF262154 LZB262154 MIX262154 MST262154 NCP262154 NML262154 NWH262154 OGD262154 OPZ262154 OZV262154 PJR262154 PTN262154 QDJ262154 QNF262154 QXB262154 RGX262154 RQT262154 SAP262154 SKL262154 SUH262154 TED262154 TNZ262154 TXV262154 UHR262154 URN262154 VBJ262154 VLF262154 VVB262154 WEX262154 WOT262154 WYP262154 CH327690 MD327690 VZ327690 AFV327690 APR327690 AZN327690 BJJ327690 BTF327690 CDB327690 CMX327690 CWT327690 DGP327690 DQL327690 EAH327690 EKD327690 ETZ327690 FDV327690 FNR327690 FXN327690 GHJ327690 GRF327690 HBB327690 HKX327690 HUT327690 IEP327690 IOL327690 IYH327690 JID327690 JRZ327690 KBV327690 KLR327690 KVN327690 LFJ327690 LPF327690 LZB327690 MIX327690 MST327690 NCP327690 NML327690 NWH327690 OGD327690 OPZ327690 OZV327690 PJR327690 PTN327690 QDJ327690 QNF327690 QXB327690 RGX327690 RQT327690 SAP327690 SKL327690 SUH327690 TED327690 TNZ327690 TXV327690 UHR327690 URN327690 VBJ327690 VLF327690 VVB327690 WEX327690 WOT327690 WYP327690 CH393226 MD393226 VZ393226 AFV393226 APR393226 AZN393226 BJJ393226 BTF393226 CDB393226 CMX393226 CWT393226 DGP393226 DQL393226 EAH393226 EKD393226 ETZ393226 FDV393226 FNR393226 FXN393226 GHJ393226 GRF393226 HBB393226 HKX393226 HUT393226 IEP393226 IOL393226 IYH393226 JID393226 JRZ393226 KBV393226 KLR393226 KVN393226 LFJ393226 LPF393226 LZB393226 MIX393226 MST393226 NCP393226 NML393226 NWH393226 OGD393226 OPZ393226 OZV393226 PJR393226 PTN393226 QDJ393226 QNF393226 QXB393226 RGX393226 RQT393226 SAP393226 SKL393226 SUH393226 TED393226 TNZ393226 TXV393226 UHR393226 URN393226 VBJ393226 VLF393226 VVB393226 WEX393226 WOT393226 WYP393226 CH458762 MD458762 VZ458762 AFV458762 APR458762 AZN458762 BJJ458762 BTF458762 CDB458762 CMX458762 CWT458762 DGP458762 DQL458762 EAH458762 EKD458762 ETZ458762 FDV458762 FNR458762 FXN458762 GHJ458762 GRF458762 HBB458762 HKX458762 HUT458762 IEP458762 IOL458762 IYH458762 JID458762 JRZ458762 KBV458762 KLR458762 KVN458762 LFJ458762 LPF458762 LZB458762 MIX458762 MST458762 NCP458762 NML458762 NWH458762 OGD458762 OPZ458762 OZV458762 PJR458762 PTN458762 QDJ458762 QNF458762 QXB458762 RGX458762 RQT458762 SAP458762 SKL458762 SUH458762 TED458762 TNZ458762 TXV458762 UHR458762 URN458762 VBJ458762 VLF458762 VVB458762 WEX458762 WOT458762 WYP458762 CH524298 MD524298 VZ524298 AFV524298 APR524298 AZN524298 BJJ524298 BTF524298 CDB524298 CMX524298 CWT524298 DGP524298 DQL524298 EAH524298 EKD524298 ETZ524298 FDV524298 FNR524298 FXN524298 GHJ524298 GRF524298 HBB524298 HKX524298 HUT524298 IEP524298 IOL524298 IYH524298 JID524298 JRZ524298 KBV524298 KLR524298 KVN524298 LFJ524298 LPF524298 LZB524298 MIX524298 MST524298 NCP524298 NML524298 NWH524298 OGD524298 OPZ524298 OZV524298 PJR524298 PTN524298 QDJ524298 QNF524298 QXB524298 RGX524298 RQT524298 SAP524298 SKL524298 SUH524298 TED524298 TNZ524298 TXV524298 UHR524298 URN524298 VBJ524298 VLF524298 VVB524298 WEX524298 WOT524298 WYP524298 CH589834 MD589834 VZ589834 AFV589834 APR589834 AZN589834 BJJ589834 BTF589834 CDB589834 CMX589834 CWT589834 DGP589834 DQL589834 EAH589834 EKD589834 ETZ589834 FDV589834 FNR589834 FXN589834 GHJ589834 GRF589834 HBB589834 HKX589834 HUT589834 IEP589834 IOL589834 IYH589834 JID589834 JRZ589834 KBV589834 KLR589834 KVN589834 LFJ589834 LPF589834 LZB589834 MIX589834 MST589834 NCP589834 NML589834 NWH589834 OGD589834 OPZ589834 OZV589834 PJR589834 PTN589834 QDJ589834 QNF589834 QXB589834 RGX589834 RQT589834 SAP589834 SKL589834 SUH589834 TED589834 TNZ589834 TXV589834 UHR589834 URN589834 VBJ589834 VLF589834 VVB589834 WEX589834 WOT589834 WYP589834 CH655370 MD655370 VZ655370 AFV655370 APR655370 AZN655370 BJJ655370 BTF655370 CDB655370 CMX655370 CWT655370 DGP655370 DQL655370 EAH655370 EKD655370 ETZ655370 FDV655370 FNR655370 FXN655370 GHJ655370 GRF655370 HBB655370 HKX655370 HUT655370 IEP655370 IOL655370 IYH655370 JID655370 JRZ655370 KBV655370 KLR655370 KVN655370 LFJ655370 LPF655370 LZB655370 MIX655370 MST655370 NCP655370 NML655370 NWH655370 OGD655370 OPZ655370 OZV655370 PJR655370 PTN655370 QDJ655370 QNF655370 QXB655370 RGX655370 RQT655370 SAP655370 SKL655370 SUH655370 TED655370 TNZ655370 TXV655370 UHR655370 URN655370 VBJ655370 VLF655370 VVB655370 WEX655370 WOT655370 WYP655370 CH720906 MD720906 VZ720906 AFV720906 APR720906 AZN720906 BJJ720906 BTF720906 CDB720906 CMX720906 CWT720906 DGP720906 DQL720906 EAH720906 EKD720906 ETZ720906 FDV720906 FNR720906 FXN720906 GHJ720906 GRF720906 HBB720906 HKX720906 HUT720906 IEP720906 IOL720906 IYH720906 JID720906 JRZ720906 KBV720906 KLR720906 KVN720906 LFJ720906 LPF720906 LZB720906 MIX720906 MST720906 NCP720906 NML720906 NWH720906 OGD720906 OPZ720906 OZV720906 PJR720906 PTN720906 QDJ720906 QNF720906 QXB720906 RGX720906 RQT720906 SAP720906 SKL720906 SUH720906 TED720906 TNZ720906 TXV720906 UHR720906 URN720906 VBJ720906 VLF720906 VVB720906 WEX720906 WOT720906 WYP720906 CH786442 MD786442 VZ786442 AFV786442 APR786442 AZN786442 BJJ786442 BTF786442 CDB786442 CMX786442 CWT786442 DGP786442 DQL786442 EAH786442 EKD786442 ETZ786442 FDV786442 FNR786442 FXN786442 GHJ786442 GRF786442 HBB786442 HKX786442 HUT786442 IEP786442 IOL786442 IYH786442 JID786442 JRZ786442 KBV786442 KLR786442 KVN786442 LFJ786442 LPF786442 LZB786442 MIX786442 MST786442 NCP786442 NML786442 NWH786442 OGD786442 OPZ786442 OZV786442 PJR786442 PTN786442 QDJ786442 QNF786442 QXB786442 RGX786442 RQT786442 SAP786442 SKL786442 SUH786442 TED786442 TNZ786442 TXV786442 UHR786442 URN786442 VBJ786442 VLF786442 VVB786442 WEX786442 WOT786442 WYP786442 CH851978 MD851978 VZ851978 AFV851978 APR851978 AZN851978 BJJ851978 BTF851978 CDB851978 CMX851978 CWT851978 DGP851978 DQL851978 EAH851978 EKD851978 ETZ851978 FDV851978 FNR851978 FXN851978 GHJ851978 GRF851978 HBB851978 HKX851978 HUT851978 IEP851978 IOL851978 IYH851978 JID851978 JRZ851978 KBV851978 KLR851978 KVN851978 LFJ851978 LPF851978 LZB851978 MIX851978 MST851978 NCP851978 NML851978 NWH851978 OGD851978 OPZ851978 OZV851978 PJR851978 PTN851978 QDJ851978 QNF851978 QXB851978 RGX851978 RQT851978 SAP851978 SKL851978 SUH851978 TED851978 TNZ851978 TXV851978 UHR851978 URN851978 VBJ851978 VLF851978 VVB851978 WEX851978 WOT851978 WYP851978 CH917514 MD917514 VZ917514 AFV917514 APR917514 AZN917514 BJJ917514 BTF917514 CDB917514 CMX917514 CWT917514 DGP917514 DQL917514 EAH917514 EKD917514 ETZ917514 FDV917514 FNR917514 FXN917514 GHJ917514 GRF917514 HBB917514 HKX917514 HUT917514 IEP917514 IOL917514 IYH917514 JID917514 JRZ917514 KBV917514 KLR917514 KVN917514 LFJ917514 LPF917514 LZB917514 MIX917514 MST917514 NCP917514 NML917514 NWH917514 OGD917514 OPZ917514 OZV917514 PJR917514 PTN917514 QDJ917514 QNF917514 QXB917514 RGX917514 RQT917514 SAP917514 SKL917514 SUH917514 TED917514 TNZ917514 TXV917514 UHR917514 URN917514 VBJ917514 VLF917514 VVB917514 WEX917514 WOT917514 WYP917514 CH983050 MD983050 VZ983050 AFV983050 APR983050 AZN983050 BJJ983050 BTF983050 CDB983050 CMX983050 CWT983050 DGP983050 DQL983050 EAH983050 EKD983050 ETZ983050 FDV983050 FNR983050 FXN983050 GHJ983050 GRF983050 HBB983050 HKX983050 HUT983050 IEP983050 IOL983050 IYH983050 JID983050 JRZ983050 KBV983050 KLR983050 KVN983050 LFJ983050 LPF983050 LZB983050 MIX983050 MST983050 NCP983050 NML983050 NWH983050 OGD983050 OPZ983050 OZV983050 PJR983050 PTN983050 QDJ983050 QNF983050 QXB983050 RGX983050 RQT983050 SAP983050 SKL983050 SUH983050 TED983050 TNZ983050 TXV983050 UHR983050 URN983050 VBJ983050 VLF983050 VVB983050 WEX983050 WOT983050 WYP983050" xr:uid="{A11FABD8-4474-45A0-B7BC-F6B93BAE5F52}"/>
    <dataValidation type="list" allowBlank="1" showInputMessage="1" showErrorMessage="1" sqref="D101 IZ101 SV101 ACR101 AMN101 AWJ101 BGF101 BQB101 BZX101 CJT101 CTP101 DDL101 DNH101 DXD101 EGZ101 EQV101 FAR101 FKN101 FUJ101 GEF101 GOB101 GXX101 HHT101 HRP101 IBL101 ILH101 IVD101 JEZ101 JOV101 JYR101 KIN101 KSJ101 LCF101 LMB101 LVX101 MFT101 MPP101 MZL101 NJH101 NTD101 OCZ101 OMV101 OWR101 PGN101 PQJ101 QAF101 QKB101 QTX101 RDT101 RNP101 RXL101 SHH101 SRD101 TAZ101 TKV101 TUR101 UEN101 UOJ101 UYF101 VIB101 VRX101 WBT101 WLP101 WVL101 D65637 IZ65637 SV65637 ACR65637 AMN65637 AWJ65637 BGF65637 BQB65637 BZX65637 CJT65637 CTP65637 DDL65637 DNH65637 DXD65637 EGZ65637 EQV65637 FAR65637 FKN65637 FUJ65637 GEF65637 GOB65637 GXX65637 HHT65637 HRP65637 IBL65637 ILH65637 IVD65637 JEZ65637 JOV65637 JYR65637 KIN65637 KSJ65637 LCF65637 LMB65637 LVX65637 MFT65637 MPP65637 MZL65637 NJH65637 NTD65637 OCZ65637 OMV65637 OWR65637 PGN65637 PQJ65637 QAF65637 QKB65637 QTX65637 RDT65637 RNP65637 RXL65637 SHH65637 SRD65637 TAZ65637 TKV65637 TUR65637 UEN65637 UOJ65637 UYF65637 VIB65637 VRX65637 WBT65637 WLP65637 WVL65637 D131173 IZ131173 SV131173 ACR131173 AMN131173 AWJ131173 BGF131173 BQB131173 BZX131173 CJT131173 CTP131173 DDL131173 DNH131173 DXD131173 EGZ131173 EQV131173 FAR131173 FKN131173 FUJ131173 GEF131173 GOB131173 GXX131173 HHT131173 HRP131173 IBL131173 ILH131173 IVD131173 JEZ131173 JOV131173 JYR131173 KIN131173 KSJ131173 LCF131173 LMB131173 LVX131173 MFT131173 MPP131173 MZL131173 NJH131173 NTD131173 OCZ131173 OMV131173 OWR131173 PGN131173 PQJ131173 QAF131173 QKB131173 QTX131173 RDT131173 RNP131173 RXL131173 SHH131173 SRD131173 TAZ131173 TKV131173 TUR131173 UEN131173 UOJ131173 UYF131173 VIB131173 VRX131173 WBT131173 WLP131173 WVL131173 D196709 IZ196709 SV196709 ACR196709 AMN196709 AWJ196709 BGF196709 BQB196709 BZX196709 CJT196709 CTP196709 DDL196709 DNH196709 DXD196709 EGZ196709 EQV196709 FAR196709 FKN196709 FUJ196709 GEF196709 GOB196709 GXX196709 HHT196709 HRP196709 IBL196709 ILH196709 IVD196709 JEZ196709 JOV196709 JYR196709 KIN196709 KSJ196709 LCF196709 LMB196709 LVX196709 MFT196709 MPP196709 MZL196709 NJH196709 NTD196709 OCZ196709 OMV196709 OWR196709 PGN196709 PQJ196709 QAF196709 QKB196709 QTX196709 RDT196709 RNP196709 RXL196709 SHH196709 SRD196709 TAZ196709 TKV196709 TUR196709 UEN196709 UOJ196709 UYF196709 VIB196709 VRX196709 WBT196709 WLP196709 WVL196709 D262245 IZ262245 SV262245 ACR262245 AMN262245 AWJ262245 BGF262245 BQB262245 BZX262245 CJT262245 CTP262245 DDL262245 DNH262245 DXD262245 EGZ262245 EQV262245 FAR262245 FKN262245 FUJ262245 GEF262245 GOB262245 GXX262245 HHT262245 HRP262245 IBL262245 ILH262245 IVD262245 JEZ262245 JOV262245 JYR262245 KIN262245 KSJ262245 LCF262245 LMB262245 LVX262245 MFT262245 MPP262245 MZL262245 NJH262245 NTD262245 OCZ262245 OMV262245 OWR262245 PGN262245 PQJ262245 QAF262245 QKB262245 QTX262245 RDT262245 RNP262245 RXL262245 SHH262245 SRD262245 TAZ262245 TKV262245 TUR262245 UEN262245 UOJ262245 UYF262245 VIB262245 VRX262245 WBT262245 WLP262245 WVL262245 D327781 IZ327781 SV327781 ACR327781 AMN327781 AWJ327781 BGF327781 BQB327781 BZX327781 CJT327781 CTP327781 DDL327781 DNH327781 DXD327781 EGZ327781 EQV327781 FAR327781 FKN327781 FUJ327781 GEF327781 GOB327781 GXX327781 HHT327781 HRP327781 IBL327781 ILH327781 IVD327781 JEZ327781 JOV327781 JYR327781 KIN327781 KSJ327781 LCF327781 LMB327781 LVX327781 MFT327781 MPP327781 MZL327781 NJH327781 NTD327781 OCZ327781 OMV327781 OWR327781 PGN327781 PQJ327781 QAF327781 QKB327781 QTX327781 RDT327781 RNP327781 RXL327781 SHH327781 SRD327781 TAZ327781 TKV327781 TUR327781 UEN327781 UOJ327781 UYF327781 VIB327781 VRX327781 WBT327781 WLP327781 WVL327781 D393317 IZ393317 SV393317 ACR393317 AMN393317 AWJ393317 BGF393317 BQB393317 BZX393317 CJT393317 CTP393317 DDL393317 DNH393317 DXD393317 EGZ393317 EQV393317 FAR393317 FKN393317 FUJ393317 GEF393317 GOB393317 GXX393317 HHT393317 HRP393317 IBL393317 ILH393317 IVD393317 JEZ393317 JOV393317 JYR393317 KIN393317 KSJ393317 LCF393317 LMB393317 LVX393317 MFT393317 MPP393317 MZL393317 NJH393317 NTD393317 OCZ393317 OMV393317 OWR393317 PGN393317 PQJ393317 QAF393317 QKB393317 QTX393317 RDT393317 RNP393317 RXL393317 SHH393317 SRD393317 TAZ393317 TKV393317 TUR393317 UEN393317 UOJ393317 UYF393317 VIB393317 VRX393317 WBT393317 WLP393317 WVL393317 D458853 IZ458853 SV458853 ACR458853 AMN458853 AWJ458853 BGF458853 BQB458853 BZX458853 CJT458853 CTP458853 DDL458853 DNH458853 DXD458853 EGZ458853 EQV458853 FAR458853 FKN458853 FUJ458853 GEF458853 GOB458853 GXX458853 HHT458853 HRP458853 IBL458853 ILH458853 IVD458853 JEZ458853 JOV458853 JYR458853 KIN458853 KSJ458853 LCF458853 LMB458853 LVX458853 MFT458853 MPP458853 MZL458853 NJH458853 NTD458853 OCZ458853 OMV458853 OWR458853 PGN458853 PQJ458853 QAF458853 QKB458853 QTX458853 RDT458853 RNP458853 RXL458853 SHH458853 SRD458853 TAZ458853 TKV458853 TUR458853 UEN458853 UOJ458853 UYF458853 VIB458853 VRX458853 WBT458853 WLP458853 WVL458853 D524389 IZ524389 SV524389 ACR524389 AMN524389 AWJ524389 BGF524389 BQB524389 BZX524389 CJT524389 CTP524389 DDL524389 DNH524389 DXD524389 EGZ524389 EQV524389 FAR524389 FKN524389 FUJ524389 GEF524389 GOB524389 GXX524389 HHT524389 HRP524389 IBL524389 ILH524389 IVD524389 JEZ524389 JOV524389 JYR524389 KIN524389 KSJ524389 LCF524389 LMB524389 LVX524389 MFT524389 MPP524389 MZL524389 NJH524389 NTD524389 OCZ524389 OMV524389 OWR524389 PGN524389 PQJ524389 QAF524389 QKB524389 QTX524389 RDT524389 RNP524389 RXL524389 SHH524389 SRD524389 TAZ524389 TKV524389 TUR524389 UEN524389 UOJ524389 UYF524389 VIB524389 VRX524389 WBT524389 WLP524389 WVL524389 D589925 IZ589925 SV589925 ACR589925 AMN589925 AWJ589925 BGF589925 BQB589925 BZX589925 CJT589925 CTP589925 DDL589925 DNH589925 DXD589925 EGZ589925 EQV589925 FAR589925 FKN589925 FUJ589925 GEF589925 GOB589925 GXX589925 HHT589925 HRP589925 IBL589925 ILH589925 IVD589925 JEZ589925 JOV589925 JYR589925 KIN589925 KSJ589925 LCF589925 LMB589925 LVX589925 MFT589925 MPP589925 MZL589925 NJH589925 NTD589925 OCZ589925 OMV589925 OWR589925 PGN589925 PQJ589925 QAF589925 QKB589925 QTX589925 RDT589925 RNP589925 RXL589925 SHH589925 SRD589925 TAZ589925 TKV589925 TUR589925 UEN589925 UOJ589925 UYF589925 VIB589925 VRX589925 WBT589925 WLP589925 WVL589925 D655461 IZ655461 SV655461 ACR655461 AMN655461 AWJ655461 BGF655461 BQB655461 BZX655461 CJT655461 CTP655461 DDL655461 DNH655461 DXD655461 EGZ655461 EQV655461 FAR655461 FKN655461 FUJ655461 GEF655461 GOB655461 GXX655461 HHT655461 HRP655461 IBL655461 ILH655461 IVD655461 JEZ655461 JOV655461 JYR655461 KIN655461 KSJ655461 LCF655461 LMB655461 LVX655461 MFT655461 MPP655461 MZL655461 NJH655461 NTD655461 OCZ655461 OMV655461 OWR655461 PGN655461 PQJ655461 QAF655461 QKB655461 QTX655461 RDT655461 RNP655461 RXL655461 SHH655461 SRD655461 TAZ655461 TKV655461 TUR655461 UEN655461 UOJ655461 UYF655461 VIB655461 VRX655461 WBT655461 WLP655461 WVL655461 D720997 IZ720997 SV720997 ACR720997 AMN720997 AWJ720997 BGF720997 BQB720997 BZX720997 CJT720997 CTP720997 DDL720997 DNH720997 DXD720997 EGZ720997 EQV720997 FAR720997 FKN720997 FUJ720997 GEF720997 GOB720997 GXX720997 HHT720997 HRP720997 IBL720997 ILH720997 IVD720997 JEZ720997 JOV720997 JYR720997 KIN720997 KSJ720997 LCF720997 LMB720997 LVX720997 MFT720997 MPP720997 MZL720997 NJH720997 NTD720997 OCZ720997 OMV720997 OWR720997 PGN720997 PQJ720997 QAF720997 QKB720997 QTX720997 RDT720997 RNP720997 RXL720997 SHH720997 SRD720997 TAZ720997 TKV720997 TUR720997 UEN720997 UOJ720997 UYF720997 VIB720997 VRX720997 WBT720997 WLP720997 WVL720997 D786533 IZ786533 SV786533 ACR786533 AMN786533 AWJ786533 BGF786533 BQB786533 BZX786533 CJT786533 CTP786533 DDL786533 DNH786533 DXD786533 EGZ786533 EQV786533 FAR786533 FKN786533 FUJ786533 GEF786533 GOB786533 GXX786533 HHT786533 HRP786533 IBL786533 ILH786533 IVD786533 JEZ786533 JOV786533 JYR786533 KIN786533 KSJ786533 LCF786533 LMB786533 LVX786533 MFT786533 MPP786533 MZL786533 NJH786533 NTD786533 OCZ786533 OMV786533 OWR786533 PGN786533 PQJ786533 QAF786533 QKB786533 QTX786533 RDT786533 RNP786533 RXL786533 SHH786533 SRD786533 TAZ786533 TKV786533 TUR786533 UEN786533 UOJ786533 UYF786533 VIB786533 VRX786533 WBT786533 WLP786533 WVL786533 D852069 IZ852069 SV852069 ACR852069 AMN852069 AWJ852069 BGF852069 BQB852069 BZX852069 CJT852069 CTP852069 DDL852069 DNH852069 DXD852069 EGZ852069 EQV852069 FAR852069 FKN852069 FUJ852069 GEF852069 GOB852069 GXX852069 HHT852069 HRP852069 IBL852069 ILH852069 IVD852069 JEZ852069 JOV852069 JYR852069 KIN852069 KSJ852069 LCF852069 LMB852069 LVX852069 MFT852069 MPP852069 MZL852069 NJH852069 NTD852069 OCZ852069 OMV852069 OWR852069 PGN852069 PQJ852069 QAF852069 QKB852069 QTX852069 RDT852069 RNP852069 RXL852069 SHH852069 SRD852069 TAZ852069 TKV852069 TUR852069 UEN852069 UOJ852069 UYF852069 VIB852069 VRX852069 WBT852069 WLP852069 WVL852069 D917605 IZ917605 SV917605 ACR917605 AMN917605 AWJ917605 BGF917605 BQB917605 BZX917605 CJT917605 CTP917605 DDL917605 DNH917605 DXD917605 EGZ917605 EQV917605 FAR917605 FKN917605 FUJ917605 GEF917605 GOB917605 GXX917605 HHT917605 HRP917605 IBL917605 ILH917605 IVD917605 JEZ917605 JOV917605 JYR917605 KIN917605 KSJ917605 LCF917605 LMB917605 LVX917605 MFT917605 MPP917605 MZL917605 NJH917605 NTD917605 OCZ917605 OMV917605 OWR917605 PGN917605 PQJ917605 QAF917605 QKB917605 QTX917605 RDT917605 RNP917605 RXL917605 SHH917605 SRD917605 TAZ917605 TKV917605 TUR917605 UEN917605 UOJ917605 UYF917605 VIB917605 VRX917605 WBT917605 WLP917605 WVL917605 D983141 IZ983141 SV983141 ACR983141 AMN983141 AWJ983141 BGF983141 BQB983141 BZX983141 CJT983141 CTP983141 DDL983141 DNH983141 DXD983141 EGZ983141 EQV983141 FAR983141 FKN983141 FUJ983141 GEF983141 GOB983141 GXX983141 HHT983141 HRP983141 IBL983141 ILH983141 IVD983141 JEZ983141 JOV983141 JYR983141 KIN983141 KSJ983141 LCF983141 LMB983141 LVX983141 MFT983141 MPP983141 MZL983141 NJH983141 NTD983141 OCZ983141 OMV983141 OWR983141 PGN983141 PQJ983141 QAF983141 QKB983141 QTX983141 RDT983141 RNP983141 RXL983141 SHH983141 SRD983141 TAZ983141 TKV983141 TUR983141 UEN983141 UOJ983141 UYF983141 VIB983141 VRX983141 WBT983141 WLP983141 WVL983141 E102:E65536 JA102:JA65536 SW102:SW65536 ACS102:ACS65536 AMO102:AMO65536 AWK102:AWK65536 BGG102:BGG65536 BQC102:BQC65536 BZY102:BZY65536 CJU102:CJU65536 CTQ102:CTQ65536 DDM102:DDM65536 DNI102:DNI65536 DXE102:DXE65536 EHA102:EHA65536 EQW102:EQW65536 FAS102:FAS65536 FKO102:FKO65536 FUK102:FUK65536 GEG102:GEG65536 GOC102:GOC65536 GXY102:GXY65536 HHU102:HHU65536 HRQ102:HRQ65536 IBM102:IBM65536 ILI102:ILI65536 IVE102:IVE65536 JFA102:JFA65536 JOW102:JOW65536 JYS102:JYS65536 KIO102:KIO65536 KSK102:KSK65536 LCG102:LCG65536 LMC102:LMC65536 LVY102:LVY65536 MFU102:MFU65536 MPQ102:MPQ65536 MZM102:MZM65536 NJI102:NJI65536 NTE102:NTE65536 ODA102:ODA65536 OMW102:OMW65536 OWS102:OWS65536 PGO102:PGO65536 PQK102:PQK65536 QAG102:QAG65536 QKC102:QKC65536 QTY102:QTY65536 RDU102:RDU65536 RNQ102:RNQ65536 RXM102:RXM65536 SHI102:SHI65536 SRE102:SRE65536 TBA102:TBA65536 TKW102:TKW65536 TUS102:TUS65536 UEO102:UEO65536 UOK102:UOK65536 UYG102:UYG65536 VIC102:VIC65536 VRY102:VRY65536 WBU102:WBU65536 WLQ102:WLQ65536 WVM102:WVM65536 E65638:E131072 JA65638:JA131072 SW65638:SW131072 ACS65638:ACS131072 AMO65638:AMO131072 AWK65638:AWK131072 BGG65638:BGG131072 BQC65638:BQC131072 BZY65638:BZY131072 CJU65638:CJU131072 CTQ65638:CTQ131072 DDM65638:DDM131072 DNI65638:DNI131072 DXE65638:DXE131072 EHA65638:EHA131072 EQW65638:EQW131072 FAS65638:FAS131072 FKO65638:FKO131072 FUK65638:FUK131072 GEG65638:GEG131072 GOC65638:GOC131072 GXY65638:GXY131072 HHU65638:HHU131072 HRQ65638:HRQ131072 IBM65638:IBM131072 ILI65638:ILI131072 IVE65638:IVE131072 JFA65638:JFA131072 JOW65638:JOW131072 JYS65638:JYS131072 KIO65638:KIO131072 KSK65638:KSK131072 LCG65638:LCG131072 LMC65638:LMC131072 LVY65638:LVY131072 MFU65638:MFU131072 MPQ65638:MPQ131072 MZM65638:MZM131072 NJI65638:NJI131072 NTE65638:NTE131072 ODA65638:ODA131072 OMW65638:OMW131072 OWS65638:OWS131072 PGO65638:PGO131072 PQK65638:PQK131072 QAG65638:QAG131072 QKC65638:QKC131072 QTY65638:QTY131072 RDU65638:RDU131072 RNQ65638:RNQ131072 RXM65638:RXM131072 SHI65638:SHI131072 SRE65638:SRE131072 TBA65638:TBA131072 TKW65638:TKW131072 TUS65638:TUS131072 UEO65638:UEO131072 UOK65638:UOK131072 UYG65638:UYG131072 VIC65638:VIC131072 VRY65638:VRY131072 WBU65638:WBU131072 WLQ65638:WLQ131072 WVM65638:WVM131072 E131174:E196608 JA131174:JA196608 SW131174:SW196608 ACS131174:ACS196608 AMO131174:AMO196608 AWK131174:AWK196608 BGG131174:BGG196608 BQC131174:BQC196608 BZY131174:BZY196608 CJU131174:CJU196608 CTQ131174:CTQ196608 DDM131174:DDM196608 DNI131174:DNI196608 DXE131174:DXE196608 EHA131174:EHA196608 EQW131174:EQW196608 FAS131174:FAS196608 FKO131174:FKO196608 FUK131174:FUK196608 GEG131174:GEG196608 GOC131174:GOC196608 GXY131174:GXY196608 HHU131174:HHU196608 HRQ131174:HRQ196608 IBM131174:IBM196608 ILI131174:ILI196608 IVE131174:IVE196608 JFA131174:JFA196608 JOW131174:JOW196608 JYS131174:JYS196608 KIO131174:KIO196608 KSK131174:KSK196608 LCG131174:LCG196608 LMC131174:LMC196608 LVY131174:LVY196608 MFU131174:MFU196608 MPQ131174:MPQ196608 MZM131174:MZM196608 NJI131174:NJI196608 NTE131174:NTE196608 ODA131174:ODA196608 OMW131174:OMW196608 OWS131174:OWS196608 PGO131174:PGO196608 PQK131174:PQK196608 QAG131174:QAG196608 QKC131174:QKC196608 QTY131174:QTY196608 RDU131174:RDU196608 RNQ131174:RNQ196608 RXM131174:RXM196608 SHI131174:SHI196608 SRE131174:SRE196608 TBA131174:TBA196608 TKW131174:TKW196608 TUS131174:TUS196608 UEO131174:UEO196608 UOK131174:UOK196608 UYG131174:UYG196608 VIC131174:VIC196608 VRY131174:VRY196608 WBU131174:WBU196608 WLQ131174:WLQ196608 WVM131174:WVM196608 E196710:E262144 JA196710:JA262144 SW196710:SW262144 ACS196710:ACS262144 AMO196710:AMO262144 AWK196710:AWK262144 BGG196710:BGG262144 BQC196710:BQC262144 BZY196710:BZY262144 CJU196710:CJU262144 CTQ196710:CTQ262144 DDM196710:DDM262144 DNI196710:DNI262144 DXE196710:DXE262144 EHA196710:EHA262144 EQW196710:EQW262144 FAS196710:FAS262144 FKO196710:FKO262144 FUK196710:FUK262144 GEG196710:GEG262144 GOC196710:GOC262144 GXY196710:GXY262144 HHU196710:HHU262144 HRQ196710:HRQ262144 IBM196710:IBM262144 ILI196710:ILI262144 IVE196710:IVE262144 JFA196710:JFA262144 JOW196710:JOW262144 JYS196710:JYS262144 KIO196710:KIO262144 KSK196710:KSK262144 LCG196710:LCG262144 LMC196710:LMC262144 LVY196710:LVY262144 MFU196710:MFU262144 MPQ196710:MPQ262144 MZM196710:MZM262144 NJI196710:NJI262144 NTE196710:NTE262144 ODA196710:ODA262144 OMW196710:OMW262144 OWS196710:OWS262144 PGO196710:PGO262144 PQK196710:PQK262144 QAG196710:QAG262144 QKC196710:QKC262144 QTY196710:QTY262144 RDU196710:RDU262144 RNQ196710:RNQ262144 RXM196710:RXM262144 SHI196710:SHI262144 SRE196710:SRE262144 TBA196710:TBA262144 TKW196710:TKW262144 TUS196710:TUS262144 UEO196710:UEO262144 UOK196710:UOK262144 UYG196710:UYG262144 VIC196710:VIC262144 VRY196710:VRY262144 WBU196710:WBU262144 WLQ196710:WLQ262144 WVM196710:WVM262144 E262246:E327680 JA262246:JA327680 SW262246:SW327680 ACS262246:ACS327680 AMO262246:AMO327680 AWK262246:AWK327680 BGG262246:BGG327680 BQC262246:BQC327680 BZY262246:BZY327680 CJU262246:CJU327680 CTQ262246:CTQ327680 DDM262246:DDM327680 DNI262246:DNI327680 DXE262246:DXE327680 EHA262246:EHA327680 EQW262246:EQW327680 FAS262246:FAS327680 FKO262246:FKO327680 FUK262246:FUK327680 GEG262246:GEG327680 GOC262246:GOC327680 GXY262246:GXY327680 HHU262246:HHU327680 HRQ262246:HRQ327680 IBM262246:IBM327680 ILI262246:ILI327680 IVE262246:IVE327680 JFA262246:JFA327680 JOW262246:JOW327680 JYS262246:JYS327680 KIO262246:KIO327680 KSK262246:KSK327680 LCG262246:LCG327680 LMC262246:LMC327680 LVY262246:LVY327680 MFU262246:MFU327680 MPQ262246:MPQ327680 MZM262246:MZM327680 NJI262246:NJI327680 NTE262246:NTE327680 ODA262246:ODA327680 OMW262246:OMW327680 OWS262246:OWS327680 PGO262246:PGO327680 PQK262246:PQK327680 QAG262246:QAG327680 QKC262246:QKC327680 QTY262246:QTY327680 RDU262246:RDU327680 RNQ262246:RNQ327680 RXM262246:RXM327680 SHI262246:SHI327680 SRE262246:SRE327680 TBA262246:TBA327680 TKW262246:TKW327680 TUS262246:TUS327680 UEO262246:UEO327680 UOK262246:UOK327680 UYG262246:UYG327680 VIC262246:VIC327680 VRY262246:VRY327680 WBU262246:WBU327680 WLQ262246:WLQ327680 WVM262246:WVM327680 E327782:E393216 JA327782:JA393216 SW327782:SW393216 ACS327782:ACS393216 AMO327782:AMO393216 AWK327782:AWK393216 BGG327782:BGG393216 BQC327782:BQC393216 BZY327782:BZY393216 CJU327782:CJU393216 CTQ327782:CTQ393216 DDM327782:DDM393216 DNI327782:DNI393216 DXE327782:DXE393216 EHA327782:EHA393216 EQW327782:EQW393216 FAS327782:FAS393216 FKO327782:FKO393216 FUK327782:FUK393216 GEG327782:GEG393216 GOC327782:GOC393216 GXY327782:GXY393216 HHU327782:HHU393216 HRQ327782:HRQ393216 IBM327782:IBM393216 ILI327782:ILI393216 IVE327782:IVE393216 JFA327782:JFA393216 JOW327782:JOW393216 JYS327782:JYS393216 KIO327782:KIO393216 KSK327782:KSK393216 LCG327782:LCG393216 LMC327782:LMC393216 LVY327782:LVY393216 MFU327782:MFU393216 MPQ327782:MPQ393216 MZM327782:MZM393216 NJI327782:NJI393216 NTE327782:NTE393216 ODA327782:ODA393216 OMW327782:OMW393216 OWS327782:OWS393216 PGO327782:PGO393216 PQK327782:PQK393216 QAG327782:QAG393216 QKC327782:QKC393216 QTY327782:QTY393216 RDU327782:RDU393216 RNQ327782:RNQ393216 RXM327782:RXM393216 SHI327782:SHI393216 SRE327782:SRE393216 TBA327782:TBA393216 TKW327782:TKW393216 TUS327782:TUS393216 UEO327782:UEO393216 UOK327782:UOK393216 UYG327782:UYG393216 VIC327782:VIC393216 VRY327782:VRY393216 WBU327782:WBU393216 WLQ327782:WLQ393216 WVM327782:WVM393216 E393318:E458752 JA393318:JA458752 SW393318:SW458752 ACS393318:ACS458752 AMO393318:AMO458752 AWK393318:AWK458752 BGG393318:BGG458752 BQC393318:BQC458752 BZY393318:BZY458752 CJU393318:CJU458752 CTQ393318:CTQ458752 DDM393318:DDM458752 DNI393318:DNI458752 DXE393318:DXE458752 EHA393318:EHA458752 EQW393318:EQW458752 FAS393318:FAS458752 FKO393318:FKO458752 FUK393318:FUK458752 GEG393318:GEG458752 GOC393318:GOC458752 GXY393318:GXY458752 HHU393318:HHU458752 HRQ393318:HRQ458752 IBM393318:IBM458752 ILI393318:ILI458752 IVE393318:IVE458752 JFA393318:JFA458752 JOW393318:JOW458752 JYS393318:JYS458752 KIO393318:KIO458752 KSK393318:KSK458752 LCG393318:LCG458752 LMC393318:LMC458752 LVY393318:LVY458752 MFU393318:MFU458752 MPQ393318:MPQ458752 MZM393318:MZM458752 NJI393318:NJI458752 NTE393318:NTE458752 ODA393318:ODA458752 OMW393318:OMW458752 OWS393318:OWS458752 PGO393318:PGO458752 PQK393318:PQK458752 QAG393318:QAG458752 QKC393318:QKC458752 QTY393318:QTY458752 RDU393318:RDU458752 RNQ393318:RNQ458752 RXM393318:RXM458752 SHI393318:SHI458752 SRE393318:SRE458752 TBA393318:TBA458752 TKW393318:TKW458752 TUS393318:TUS458752 UEO393318:UEO458752 UOK393318:UOK458752 UYG393318:UYG458752 VIC393318:VIC458752 VRY393318:VRY458752 WBU393318:WBU458752 WLQ393318:WLQ458752 WVM393318:WVM458752 E458854:E524288 JA458854:JA524288 SW458854:SW524288 ACS458854:ACS524288 AMO458854:AMO524288 AWK458854:AWK524288 BGG458854:BGG524288 BQC458854:BQC524288 BZY458854:BZY524288 CJU458854:CJU524288 CTQ458854:CTQ524288 DDM458854:DDM524288 DNI458854:DNI524288 DXE458854:DXE524288 EHA458854:EHA524288 EQW458854:EQW524288 FAS458854:FAS524288 FKO458854:FKO524288 FUK458854:FUK524288 GEG458854:GEG524288 GOC458854:GOC524288 GXY458854:GXY524288 HHU458854:HHU524288 HRQ458854:HRQ524288 IBM458854:IBM524288 ILI458854:ILI524288 IVE458854:IVE524288 JFA458854:JFA524288 JOW458854:JOW524288 JYS458854:JYS524288 KIO458854:KIO524288 KSK458854:KSK524288 LCG458854:LCG524288 LMC458854:LMC524288 LVY458854:LVY524288 MFU458854:MFU524288 MPQ458854:MPQ524288 MZM458854:MZM524288 NJI458854:NJI524288 NTE458854:NTE524288 ODA458854:ODA524288 OMW458854:OMW524288 OWS458854:OWS524288 PGO458854:PGO524288 PQK458854:PQK524288 QAG458854:QAG524288 QKC458854:QKC524288 QTY458854:QTY524288 RDU458854:RDU524288 RNQ458854:RNQ524288 RXM458854:RXM524288 SHI458854:SHI524288 SRE458854:SRE524288 TBA458854:TBA524288 TKW458854:TKW524288 TUS458854:TUS524288 UEO458854:UEO524288 UOK458854:UOK524288 UYG458854:UYG524288 VIC458854:VIC524288 VRY458854:VRY524288 WBU458854:WBU524288 WLQ458854:WLQ524288 WVM458854:WVM524288 E524390:E589824 JA524390:JA589824 SW524390:SW589824 ACS524390:ACS589824 AMO524390:AMO589824 AWK524390:AWK589824 BGG524390:BGG589824 BQC524390:BQC589824 BZY524390:BZY589824 CJU524390:CJU589824 CTQ524390:CTQ589824 DDM524390:DDM589824 DNI524390:DNI589824 DXE524390:DXE589824 EHA524390:EHA589824 EQW524390:EQW589824 FAS524390:FAS589824 FKO524390:FKO589824 FUK524390:FUK589824 GEG524390:GEG589824 GOC524390:GOC589824 GXY524390:GXY589824 HHU524390:HHU589824 HRQ524390:HRQ589824 IBM524390:IBM589824 ILI524390:ILI589824 IVE524390:IVE589824 JFA524390:JFA589824 JOW524390:JOW589824 JYS524390:JYS589824 KIO524390:KIO589824 KSK524390:KSK589824 LCG524390:LCG589824 LMC524390:LMC589824 LVY524390:LVY589824 MFU524390:MFU589824 MPQ524390:MPQ589824 MZM524390:MZM589824 NJI524390:NJI589824 NTE524390:NTE589824 ODA524390:ODA589824 OMW524390:OMW589824 OWS524390:OWS589824 PGO524390:PGO589824 PQK524390:PQK589824 QAG524390:QAG589824 QKC524390:QKC589824 QTY524390:QTY589824 RDU524390:RDU589824 RNQ524390:RNQ589824 RXM524390:RXM589824 SHI524390:SHI589824 SRE524390:SRE589824 TBA524390:TBA589824 TKW524390:TKW589824 TUS524390:TUS589824 UEO524390:UEO589824 UOK524390:UOK589824 UYG524390:UYG589824 VIC524390:VIC589824 VRY524390:VRY589824 WBU524390:WBU589824 WLQ524390:WLQ589824 WVM524390:WVM589824 E589926:E655360 JA589926:JA655360 SW589926:SW655360 ACS589926:ACS655360 AMO589926:AMO655360 AWK589926:AWK655360 BGG589926:BGG655360 BQC589926:BQC655360 BZY589926:BZY655360 CJU589926:CJU655360 CTQ589926:CTQ655360 DDM589926:DDM655360 DNI589926:DNI655360 DXE589926:DXE655360 EHA589926:EHA655360 EQW589926:EQW655360 FAS589926:FAS655360 FKO589926:FKO655360 FUK589926:FUK655360 GEG589926:GEG655360 GOC589926:GOC655360 GXY589926:GXY655360 HHU589926:HHU655360 HRQ589926:HRQ655360 IBM589926:IBM655360 ILI589926:ILI655360 IVE589926:IVE655360 JFA589926:JFA655360 JOW589926:JOW655360 JYS589926:JYS655360 KIO589926:KIO655360 KSK589926:KSK655360 LCG589926:LCG655360 LMC589926:LMC655360 LVY589926:LVY655360 MFU589926:MFU655360 MPQ589926:MPQ655360 MZM589926:MZM655360 NJI589926:NJI655360 NTE589926:NTE655360 ODA589926:ODA655360 OMW589926:OMW655360 OWS589926:OWS655360 PGO589926:PGO655360 PQK589926:PQK655360 QAG589926:QAG655360 QKC589926:QKC655360 QTY589926:QTY655360 RDU589926:RDU655360 RNQ589926:RNQ655360 RXM589926:RXM655360 SHI589926:SHI655360 SRE589926:SRE655360 TBA589926:TBA655360 TKW589926:TKW655360 TUS589926:TUS655360 UEO589926:UEO655360 UOK589926:UOK655360 UYG589926:UYG655360 VIC589926:VIC655360 VRY589926:VRY655360 WBU589926:WBU655360 WLQ589926:WLQ655360 WVM589926:WVM655360 E655462:E720896 JA655462:JA720896 SW655462:SW720896 ACS655462:ACS720896 AMO655462:AMO720896 AWK655462:AWK720896 BGG655462:BGG720896 BQC655462:BQC720896 BZY655462:BZY720896 CJU655462:CJU720896 CTQ655462:CTQ720896 DDM655462:DDM720896 DNI655462:DNI720896 DXE655462:DXE720896 EHA655462:EHA720896 EQW655462:EQW720896 FAS655462:FAS720896 FKO655462:FKO720896 FUK655462:FUK720896 GEG655462:GEG720896 GOC655462:GOC720896 GXY655462:GXY720896 HHU655462:HHU720896 HRQ655462:HRQ720896 IBM655462:IBM720896 ILI655462:ILI720896 IVE655462:IVE720896 JFA655462:JFA720896 JOW655462:JOW720896 JYS655462:JYS720896 KIO655462:KIO720896 KSK655462:KSK720896 LCG655462:LCG720896 LMC655462:LMC720896 LVY655462:LVY720896 MFU655462:MFU720896 MPQ655462:MPQ720896 MZM655462:MZM720896 NJI655462:NJI720896 NTE655462:NTE720896 ODA655462:ODA720896 OMW655462:OMW720896 OWS655462:OWS720896 PGO655462:PGO720896 PQK655462:PQK720896 QAG655462:QAG720896 QKC655462:QKC720896 QTY655462:QTY720896 RDU655462:RDU720896 RNQ655462:RNQ720896 RXM655462:RXM720896 SHI655462:SHI720896 SRE655462:SRE720896 TBA655462:TBA720896 TKW655462:TKW720896 TUS655462:TUS720896 UEO655462:UEO720896 UOK655462:UOK720896 UYG655462:UYG720896 VIC655462:VIC720896 VRY655462:VRY720896 WBU655462:WBU720896 WLQ655462:WLQ720896 WVM655462:WVM720896 E720998:E786432 JA720998:JA786432 SW720998:SW786432 ACS720998:ACS786432 AMO720998:AMO786432 AWK720998:AWK786432 BGG720998:BGG786432 BQC720998:BQC786432 BZY720998:BZY786432 CJU720998:CJU786432 CTQ720998:CTQ786432 DDM720998:DDM786432 DNI720998:DNI786432 DXE720998:DXE786432 EHA720998:EHA786432 EQW720998:EQW786432 FAS720998:FAS786432 FKO720998:FKO786432 FUK720998:FUK786432 GEG720998:GEG786432 GOC720998:GOC786432 GXY720998:GXY786432 HHU720998:HHU786432 HRQ720998:HRQ786432 IBM720998:IBM786432 ILI720998:ILI786432 IVE720998:IVE786432 JFA720998:JFA786432 JOW720998:JOW786432 JYS720998:JYS786432 KIO720998:KIO786432 KSK720998:KSK786432 LCG720998:LCG786432 LMC720998:LMC786432 LVY720998:LVY786432 MFU720998:MFU786432 MPQ720998:MPQ786432 MZM720998:MZM786432 NJI720998:NJI786432 NTE720998:NTE786432 ODA720998:ODA786432 OMW720998:OMW786432 OWS720998:OWS786432 PGO720998:PGO786432 PQK720998:PQK786432 QAG720998:QAG786432 QKC720998:QKC786432 QTY720998:QTY786432 RDU720998:RDU786432 RNQ720998:RNQ786432 RXM720998:RXM786432 SHI720998:SHI786432 SRE720998:SRE786432 TBA720998:TBA786432 TKW720998:TKW786432 TUS720998:TUS786432 UEO720998:UEO786432 UOK720998:UOK786432 UYG720998:UYG786432 VIC720998:VIC786432 VRY720998:VRY786432 WBU720998:WBU786432 WLQ720998:WLQ786432 WVM720998:WVM786432 E786534:E851968 JA786534:JA851968 SW786534:SW851968 ACS786534:ACS851968 AMO786534:AMO851968 AWK786534:AWK851968 BGG786534:BGG851968 BQC786534:BQC851968 BZY786534:BZY851968 CJU786534:CJU851968 CTQ786534:CTQ851968 DDM786534:DDM851968 DNI786534:DNI851968 DXE786534:DXE851968 EHA786534:EHA851968 EQW786534:EQW851968 FAS786534:FAS851968 FKO786534:FKO851968 FUK786534:FUK851968 GEG786534:GEG851968 GOC786534:GOC851968 GXY786534:GXY851968 HHU786534:HHU851968 HRQ786534:HRQ851968 IBM786534:IBM851968 ILI786534:ILI851968 IVE786534:IVE851968 JFA786534:JFA851968 JOW786534:JOW851968 JYS786534:JYS851968 KIO786534:KIO851968 KSK786534:KSK851968 LCG786534:LCG851968 LMC786534:LMC851968 LVY786534:LVY851968 MFU786534:MFU851968 MPQ786534:MPQ851968 MZM786534:MZM851968 NJI786534:NJI851968 NTE786534:NTE851968 ODA786534:ODA851968 OMW786534:OMW851968 OWS786534:OWS851968 PGO786534:PGO851968 PQK786534:PQK851968 QAG786534:QAG851968 QKC786534:QKC851968 QTY786534:QTY851968 RDU786534:RDU851968 RNQ786534:RNQ851968 RXM786534:RXM851968 SHI786534:SHI851968 SRE786534:SRE851968 TBA786534:TBA851968 TKW786534:TKW851968 TUS786534:TUS851968 UEO786534:UEO851968 UOK786534:UOK851968 UYG786534:UYG851968 VIC786534:VIC851968 VRY786534:VRY851968 WBU786534:WBU851968 WLQ786534:WLQ851968 WVM786534:WVM851968 E852070:E917504 JA852070:JA917504 SW852070:SW917504 ACS852070:ACS917504 AMO852070:AMO917504 AWK852070:AWK917504 BGG852070:BGG917504 BQC852070:BQC917504 BZY852070:BZY917504 CJU852070:CJU917504 CTQ852070:CTQ917504 DDM852070:DDM917504 DNI852070:DNI917504 DXE852070:DXE917504 EHA852070:EHA917504 EQW852070:EQW917504 FAS852070:FAS917504 FKO852070:FKO917504 FUK852070:FUK917504 GEG852070:GEG917504 GOC852070:GOC917504 GXY852070:GXY917504 HHU852070:HHU917504 HRQ852070:HRQ917504 IBM852070:IBM917504 ILI852070:ILI917504 IVE852070:IVE917504 JFA852070:JFA917504 JOW852070:JOW917504 JYS852070:JYS917504 KIO852070:KIO917504 KSK852070:KSK917504 LCG852070:LCG917504 LMC852070:LMC917504 LVY852070:LVY917504 MFU852070:MFU917504 MPQ852070:MPQ917504 MZM852070:MZM917504 NJI852070:NJI917504 NTE852070:NTE917504 ODA852070:ODA917504 OMW852070:OMW917504 OWS852070:OWS917504 PGO852070:PGO917504 PQK852070:PQK917504 QAG852070:QAG917504 QKC852070:QKC917504 QTY852070:QTY917504 RDU852070:RDU917504 RNQ852070:RNQ917504 RXM852070:RXM917504 SHI852070:SHI917504 SRE852070:SRE917504 TBA852070:TBA917504 TKW852070:TKW917504 TUS852070:TUS917504 UEO852070:UEO917504 UOK852070:UOK917504 UYG852070:UYG917504 VIC852070:VIC917504 VRY852070:VRY917504 WBU852070:WBU917504 WLQ852070:WLQ917504 WVM852070:WVM917504 E917606:E983040 JA917606:JA983040 SW917606:SW983040 ACS917606:ACS983040 AMO917606:AMO983040 AWK917606:AWK983040 BGG917606:BGG983040 BQC917606:BQC983040 BZY917606:BZY983040 CJU917606:CJU983040 CTQ917606:CTQ983040 DDM917606:DDM983040 DNI917606:DNI983040 DXE917606:DXE983040 EHA917606:EHA983040 EQW917606:EQW983040 FAS917606:FAS983040 FKO917606:FKO983040 FUK917606:FUK983040 GEG917606:GEG983040 GOC917606:GOC983040 GXY917606:GXY983040 HHU917606:HHU983040 HRQ917606:HRQ983040 IBM917606:IBM983040 ILI917606:ILI983040 IVE917606:IVE983040 JFA917606:JFA983040 JOW917606:JOW983040 JYS917606:JYS983040 KIO917606:KIO983040 KSK917606:KSK983040 LCG917606:LCG983040 LMC917606:LMC983040 LVY917606:LVY983040 MFU917606:MFU983040 MPQ917606:MPQ983040 MZM917606:MZM983040 NJI917606:NJI983040 NTE917606:NTE983040 ODA917606:ODA983040 OMW917606:OMW983040 OWS917606:OWS983040 PGO917606:PGO983040 PQK917606:PQK983040 QAG917606:QAG983040 QKC917606:QKC983040 QTY917606:QTY983040 RDU917606:RDU983040 RNQ917606:RNQ983040 RXM917606:RXM983040 SHI917606:SHI983040 SRE917606:SRE983040 TBA917606:TBA983040 TKW917606:TKW983040 TUS917606:TUS983040 UEO917606:UEO983040 UOK917606:UOK983040 UYG917606:UYG983040 VIC917606:VIC983040 VRY917606:VRY983040 WBU917606:WBU983040 WLQ917606:WLQ983040 WVM917606:WVM983040 E983142:E1048576 JA983142:JA1048576 SW983142:SW1048576 ACS983142:ACS1048576 AMO983142:AMO1048576 AWK983142:AWK1048576 BGG983142:BGG1048576 BQC983142:BQC1048576 BZY983142:BZY1048576 CJU983142:CJU1048576 CTQ983142:CTQ1048576 DDM983142:DDM1048576 DNI983142:DNI1048576 DXE983142:DXE1048576 EHA983142:EHA1048576 EQW983142:EQW1048576 FAS983142:FAS1048576 FKO983142:FKO1048576 FUK983142:FUK1048576 GEG983142:GEG1048576 GOC983142:GOC1048576 GXY983142:GXY1048576 HHU983142:HHU1048576 HRQ983142:HRQ1048576 IBM983142:IBM1048576 ILI983142:ILI1048576 IVE983142:IVE1048576 JFA983142:JFA1048576 JOW983142:JOW1048576 JYS983142:JYS1048576 KIO983142:KIO1048576 KSK983142:KSK1048576 LCG983142:LCG1048576 LMC983142:LMC1048576 LVY983142:LVY1048576 MFU983142:MFU1048576 MPQ983142:MPQ1048576 MZM983142:MZM1048576 NJI983142:NJI1048576 NTE983142:NTE1048576 ODA983142:ODA1048576 OMW983142:OMW1048576 OWS983142:OWS1048576 PGO983142:PGO1048576 PQK983142:PQK1048576 QAG983142:QAG1048576 QKC983142:QKC1048576 QTY983142:QTY1048576 RDU983142:RDU1048576 RNQ983142:RNQ1048576 RXM983142:RXM1048576 SHI983142:SHI1048576 SRE983142:SRE1048576 TBA983142:TBA1048576 TKW983142:TKW1048576 TUS983142:TUS1048576 UEO983142:UEO1048576 UOK983142:UOK1048576 UYG983142:UYG1048576 VIC983142:VIC1048576 VRY983142:VRY1048576 WBU983142:WBU1048576 WLQ983142:WLQ1048576 WVM983142:WVM1048576 D83 IZ83 SV83 ACR83 AMN83 AWJ83 BGF83 BQB83 BZX83 CJT83 CTP83 DDL83 DNH83 DXD83 EGZ83 EQV83 FAR83 FKN83 FUJ83 GEF83 GOB83 GXX83 HHT83 HRP83 IBL83 ILH83 IVD83 JEZ83 JOV83 JYR83 KIN83 KSJ83 LCF83 LMB83 LVX83 MFT83 MPP83 MZL83 NJH83 NTD83 OCZ83 OMV83 OWR83 PGN83 PQJ83 QAF83 QKB83 QTX83 RDT83 RNP83 RXL83 SHH83 SRD83 TAZ83 TKV83 TUR83 UEN83 UOJ83 UYF83 VIB83 VRX83 WBT83 WLP83 WVL83 D65619 IZ65619 SV65619 ACR65619 AMN65619 AWJ65619 BGF65619 BQB65619 BZX65619 CJT65619 CTP65619 DDL65619 DNH65619 DXD65619 EGZ65619 EQV65619 FAR65619 FKN65619 FUJ65619 GEF65619 GOB65619 GXX65619 HHT65619 HRP65619 IBL65619 ILH65619 IVD65619 JEZ65619 JOV65619 JYR65619 KIN65619 KSJ65619 LCF65619 LMB65619 LVX65619 MFT65619 MPP65619 MZL65619 NJH65619 NTD65619 OCZ65619 OMV65619 OWR65619 PGN65619 PQJ65619 QAF65619 QKB65619 QTX65619 RDT65619 RNP65619 RXL65619 SHH65619 SRD65619 TAZ65619 TKV65619 TUR65619 UEN65619 UOJ65619 UYF65619 VIB65619 VRX65619 WBT65619 WLP65619 WVL65619 D131155 IZ131155 SV131155 ACR131155 AMN131155 AWJ131155 BGF131155 BQB131155 BZX131155 CJT131155 CTP131155 DDL131155 DNH131155 DXD131155 EGZ131155 EQV131155 FAR131155 FKN131155 FUJ131155 GEF131155 GOB131155 GXX131155 HHT131155 HRP131155 IBL131155 ILH131155 IVD131155 JEZ131155 JOV131155 JYR131155 KIN131155 KSJ131155 LCF131155 LMB131155 LVX131155 MFT131155 MPP131155 MZL131155 NJH131155 NTD131155 OCZ131155 OMV131155 OWR131155 PGN131155 PQJ131155 QAF131155 QKB131155 QTX131155 RDT131155 RNP131155 RXL131155 SHH131155 SRD131155 TAZ131155 TKV131155 TUR131155 UEN131155 UOJ131155 UYF131155 VIB131155 VRX131155 WBT131155 WLP131155 WVL131155 D196691 IZ196691 SV196691 ACR196691 AMN196691 AWJ196691 BGF196691 BQB196691 BZX196691 CJT196691 CTP196691 DDL196691 DNH196691 DXD196691 EGZ196691 EQV196691 FAR196691 FKN196691 FUJ196691 GEF196691 GOB196691 GXX196691 HHT196691 HRP196691 IBL196691 ILH196691 IVD196691 JEZ196691 JOV196691 JYR196691 KIN196691 KSJ196691 LCF196691 LMB196691 LVX196691 MFT196691 MPP196691 MZL196691 NJH196691 NTD196691 OCZ196691 OMV196691 OWR196691 PGN196691 PQJ196691 QAF196691 QKB196691 QTX196691 RDT196691 RNP196691 RXL196691 SHH196691 SRD196691 TAZ196691 TKV196691 TUR196691 UEN196691 UOJ196691 UYF196691 VIB196691 VRX196691 WBT196691 WLP196691 WVL196691 D262227 IZ262227 SV262227 ACR262227 AMN262227 AWJ262227 BGF262227 BQB262227 BZX262227 CJT262227 CTP262227 DDL262227 DNH262227 DXD262227 EGZ262227 EQV262227 FAR262227 FKN262227 FUJ262227 GEF262227 GOB262227 GXX262227 HHT262227 HRP262227 IBL262227 ILH262227 IVD262227 JEZ262227 JOV262227 JYR262227 KIN262227 KSJ262227 LCF262227 LMB262227 LVX262227 MFT262227 MPP262227 MZL262227 NJH262227 NTD262227 OCZ262227 OMV262227 OWR262227 PGN262227 PQJ262227 QAF262227 QKB262227 QTX262227 RDT262227 RNP262227 RXL262227 SHH262227 SRD262227 TAZ262227 TKV262227 TUR262227 UEN262227 UOJ262227 UYF262227 VIB262227 VRX262227 WBT262227 WLP262227 WVL262227 D327763 IZ327763 SV327763 ACR327763 AMN327763 AWJ327763 BGF327763 BQB327763 BZX327763 CJT327763 CTP327763 DDL327763 DNH327763 DXD327763 EGZ327763 EQV327763 FAR327763 FKN327763 FUJ327763 GEF327763 GOB327763 GXX327763 HHT327763 HRP327763 IBL327763 ILH327763 IVD327763 JEZ327763 JOV327763 JYR327763 KIN327763 KSJ327763 LCF327763 LMB327763 LVX327763 MFT327763 MPP327763 MZL327763 NJH327763 NTD327763 OCZ327763 OMV327763 OWR327763 PGN327763 PQJ327763 QAF327763 QKB327763 QTX327763 RDT327763 RNP327763 RXL327763 SHH327763 SRD327763 TAZ327763 TKV327763 TUR327763 UEN327763 UOJ327763 UYF327763 VIB327763 VRX327763 WBT327763 WLP327763 WVL327763 D393299 IZ393299 SV393299 ACR393299 AMN393299 AWJ393299 BGF393299 BQB393299 BZX393299 CJT393299 CTP393299 DDL393299 DNH393299 DXD393299 EGZ393299 EQV393299 FAR393299 FKN393299 FUJ393299 GEF393299 GOB393299 GXX393299 HHT393299 HRP393299 IBL393299 ILH393299 IVD393299 JEZ393299 JOV393299 JYR393299 KIN393299 KSJ393299 LCF393299 LMB393299 LVX393299 MFT393299 MPP393299 MZL393299 NJH393299 NTD393299 OCZ393299 OMV393299 OWR393299 PGN393299 PQJ393299 QAF393299 QKB393299 QTX393299 RDT393299 RNP393299 RXL393299 SHH393299 SRD393299 TAZ393299 TKV393299 TUR393299 UEN393299 UOJ393299 UYF393299 VIB393299 VRX393299 WBT393299 WLP393299 WVL393299 D458835 IZ458835 SV458835 ACR458835 AMN458835 AWJ458835 BGF458835 BQB458835 BZX458835 CJT458835 CTP458835 DDL458835 DNH458835 DXD458835 EGZ458835 EQV458835 FAR458835 FKN458835 FUJ458835 GEF458835 GOB458835 GXX458835 HHT458835 HRP458835 IBL458835 ILH458835 IVD458835 JEZ458835 JOV458835 JYR458835 KIN458835 KSJ458835 LCF458835 LMB458835 LVX458835 MFT458835 MPP458835 MZL458835 NJH458835 NTD458835 OCZ458835 OMV458835 OWR458835 PGN458835 PQJ458835 QAF458835 QKB458835 QTX458835 RDT458835 RNP458835 RXL458835 SHH458835 SRD458835 TAZ458835 TKV458835 TUR458835 UEN458835 UOJ458835 UYF458835 VIB458835 VRX458835 WBT458835 WLP458835 WVL458835 D524371 IZ524371 SV524371 ACR524371 AMN524371 AWJ524371 BGF524371 BQB524371 BZX524371 CJT524371 CTP524371 DDL524371 DNH524371 DXD524371 EGZ524371 EQV524371 FAR524371 FKN524371 FUJ524371 GEF524371 GOB524371 GXX524371 HHT524371 HRP524371 IBL524371 ILH524371 IVD524371 JEZ524371 JOV524371 JYR524371 KIN524371 KSJ524371 LCF524371 LMB524371 LVX524371 MFT524371 MPP524371 MZL524371 NJH524371 NTD524371 OCZ524371 OMV524371 OWR524371 PGN524371 PQJ524371 QAF524371 QKB524371 QTX524371 RDT524371 RNP524371 RXL524371 SHH524371 SRD524371 TAZ524371 TKV524371 TUR524371 UEN524371 UOJ524371 UYF524371 VIB524371 VRX524371 WBT524371 WLP524371 WVL524371 D589907 IZ589907 SV589907 ACR589907 AMN589907 AWJ589907 BGF589907 BQB589907 BZX589907 CJT589907 CTP589907 DDL589907 DNH589907 DXD589907 EGZ589907 EQV589907 FAR589907 FKN589907 FUJ589907 GEF589907 GOB589907 GXX589907 HHT589907 HRP589907 IBL589907 ILH589907 IVD589907 JEZ589907 JOV589907 JYR589907 KIN589907 KSJ589907 LCF589907 LMB589907 LVX589907 MFT589907 MPP589907 MZL589907 NJH589907 NTD589907 OCZ589907 OMV589907 OWR589907 PGN589907 PQJ589907 QAF589907 QKB589907 QTX589907 RDT589907 RNP589907 RXL589907 SHH589907 SRD589907 TAZ589907 TKV589907 TUR589907 UEN589907 UOJ589907 UYF589907 VIB589907 VRX589907 WBT589907 WLP589907 WVL589907 D655443 IZ655443 SV655443 ACR655443 AMN655443 AWJ655443 BGF655443 BQB655443 BZX655443 CJT655443 CTP655443 DDL655443 DNH655443 DXD655443 EGZ655443 EQV655443 FAR655443 FKN655443 FUJ655443 GEF655443 GOB655443 GXX655443 HHT655443 HRP655443 IBL655443 ILH655443 IVD655443 JEZ655443 JOV655443 JYR655443 KIN655443 KSJ655443 LCF655443 LMB655443 LVX655443 MFT655443 MPP655443 MZL655443 NJH655443 NTD655443 OCZ655443 OMV655443 OWR655443 PGN655443 PQJ655443 QAF655443 QKB655443 QTX655443 RDT655443 RNP655443 RXL655443 SHH655443 SRD655443 TAZ655443 TKV655443 TUR655443 UEN655443 UOJ655443 UYF655443 VIB655443 VRX655443 WBT655443 WLP655443 WVL655443 D720979 IZ720979 SV720979 ACR720979 AMN720979 AWJ720979 BGF720979 BQB720979 BZX720979 CJT720979 CTP720979 DDL720979 DNH720979 DXD720979 EGZ720979 EQV720979 FAR720979 FKN720979 FUJ720979 GEF720979 GOB720979 GXX720979 HHT720979 HRP720979 IBL720979 ILH720979 IVD720979 JEZ720979 JOV720979 JYR720979 KIN720979 KSJ720979 LCF720979 LMB720979 LVX720979 MFT720979 MPP720979 MZL720979 NJH720979 NTD720979 OCZ720979 OMV720979 OWR720979 PGN720979 PQJ720979 QAF720979 QKB720979 QTX720979 RDT720979 RNP720979 RXL720979 SHH720979 SRD720979 TAZ720979 TKV720979 TUR720979 UEN720979 UOJ720979 UYF720979 VIB720979 VRX720979 WBT720979 WLP720979 WVL720979 D786515 IZ786515 SV786515 ACR786515 AMN786515 AWJ786515 BGF786515 BQB786515 BZX786515 CJT786515 CTP786515 DDL786515 DNH786515 DXD786515 EGZ786515 EQV786515 FAR786515 FKN786515 FUJ786515 GEF786515 GOB786515 GXX786515 HHT786515 HRP786515 IBL786515 ILH786515 IVD786515 JEZ786515 JOV786515 JYR786515 KIN786515 KSJ786515 LCF786515 LMB786515 LVX786515 MFT786515 MPP786515 MZL786515 NJH786515 NTD786515 OCZ786515 OMV786515 OWR786515 PGN786515 PQJ786515 QAF786515 QKB786515 QTX786515 RDT786515 RNP786515 RXL786515 SHH786515 SRD786515 TAZ786515 TKV786515 TUR786515 UEN786515 UOJ786515 UYF786515 VIB786515 VRX786515 WBT786515 WLP786515 WVL786515 D852051 IZ852051 SV852051 ACR852051 AMN852051 AWJ852051 BGF852051 BQB852051 BZX852051 CJT852051 CTP852051 DDL852051 DNH852051 DXD852051 EGZ852051 EQV852051 FAR852051 FKN852051 FUJ852051 GEF852051 GOB852051 GXX852051 HHT852051 HRP852051 IBL852051 ILH852051 IVD852051 JEZ852051 JOV852051 JYR852051 KIN852051 KSJ852051 LCF852051 LMB852051 LVX852051 MFT852051 MPP852051 MZL852051 NJH852051 NTD852051 OCZ852051 OMV852051 OWR852051 PGN852051 PQJ852051 QAF852051 QKB852051 QTX852051 RDT852051 RNP852051 RXL852051 SHH852051 SRD852051 TAZ852051 TKV852051 TUR852051 UEN852051 UOJ852051 UYF852051 VIB852051 VRX852051 WBT852051 WLP852051 WVL852051 D917587 IZ917587 SV917587 ACR917587 AMN917587 AWJ917587 BGF917587 BQB917587 BZX917587 CJT917587 CTP917587 DDL917587 DNH917587 DXD917587 EGZ917587 EQV917587 FAR917587 FKN917587 FUJ917587 GEF917587 GOB917587 GXX917587 HHT917587 HRP917587 IBL917587 ILH917587 IVD917587 JEZ917587 JOV917587 JYR917587 KIN917587 KSJ917587 LCF917587 LMB917587 LVX917587 MFT917587 MPP917587 MZL917587 NJH917587 NTD917587 OCZ917587 OMV917587 OWR917587 PGN917587 PQJ917587 QAF917587 QKB917587 QTX917587 RDT917587 RNP917587 RXL917587 SHH917587 SRD917587 TAZ917587 TKV917587 TUR917587 UEN917587 UOJ917587 UYF917587 VIB917587 VRX917587 WBT917587 WLP917587 WVL917587 D983123 IZ983123 SV983123 ACR983123 AMN983123 AWJ983123 BGF983123 BQB983123 BZX983123 CJT983123 CTP983123 DDL983123 DNH983123 DXD983123 EGZ983123 EQV983123 FAR983123 FKN983123 FUJ983123 GEF983123 GOB983123 GXX983123 HHT983123 HRP983123 IBL983123 ILH983123 IVD983123 JEZ983123 JOV983123 JYR983123 KIN983123 KSJ983123 LCF983123 LMB983123 LVX983123 MFT983123 MPP983123 MZL983123 NJH983123 NTD983123 OCZ983123 OMV983123 OWR983123 PGN983123 PQJ983123 QAF983123 QKB983123 QTX983123 RDT983123 RNP983123 RXL983123 SHH983123 SRD983123 TAZ983123 TKV983123 TUR983123 UEN983123 UOJ983123 UYF983123 VIB983123 VRX983123 WBT983123 WLP983123 WVL983123" xr:uid="{20763DA9-5002-4C96-A4A5-9FF6010DEF07}">
      <formula1>ObjEstratégico</formula1>
    </dataValidation>
    <dataValidation type="list" allowBlank="1" showInputMessage="1" showErrorMessage="1" sqref="C101 IY101 SU101 ACQ101 AMM101 AWI101 BGE101 BQA101 BZW101 CJS101 CTO101 DDK101 DNG101 DXC101 EGY101 EQU101 FAQ101 FKM101 FUI101 GEE101 GOA101 GXW101 HHS101 HRO101 IBK101 ILG101 IVC101 JEY101 JOU101 JYQ101 KIM101 KSI101 LCE101 LMA101 LVW101 MFS101 MPO101 MZK101 NJG101 NTC101 OCY101 OMU101 OWQ101 PGM101 PQI101 QAE101 QKA101 QTW101 RDS101 RNO101 RXK101 SHG101 SRC101 TAY101 TKU101 TUQ101 UEM101 UOI101 UYE101 VIA101 VRW101 WBS101 WLO101 WVK101 C65637 IY65637 SU65637 ACQ65637 AMM65637 AWI65637 BGE65637 BQA65637 BZW65637 CJS65637 CTO65637 DDK65637 DNG65637 DXC65637 EGY65637 EQU65637 FAQ65637 FKM65637 FUI65637 GEE65637 GOA65637 GXW65637 HHS65637 HRO65637 IBK65637 ILG65637 IVC65637 JEY65637 JOU65637 JYQ65637 KIM65637 KSI65637 LCE65637 LMA65637 LVW65637 MFS65637 MPO65637 MZK65637 NJG65637 NTC65637 OCY65637 OMU65637 OWQ65637 PGM65637 PQI65637 QAE65637 QKA65637 QTW65637 RDS65637 RNO65637 RXK65637 SHG65637 SRC65637 TAY65637 TKU65637 TUQ65637 UEM65637 UOI65637 UYE65637 VIA65637 VRW65637 WBS65637 WLO65637 WVK65637 C131173 IY131173 SU131173 ACQ131173 AMM131173 AWI131173 BGE131173 BQA131173 BZW131173 CJS131173 CTO131173 DDK131173 DNG131173 DXC131173 EGY131173 EQU131173 FAQ131173 FKM131173 FUI131173 GEE131173 GOA131173 GXW131173 HHS131173 HRO131173 IBK131173 ILG131173 IVC131173 JEY131173 JOU131173 JYQ131173 KIM131173 KSI131173 LCE131173 LMA131173 LVW131173 MFS131173 MPO131173 MZK131173 NJG131173 NTC131173 OCY131173 OMU131173 OWQ131173 PGM131173 PQI131173 QAE131173 QKA131173 QTW131173 RDS131173 RNO131173 RXK131173 SHG131173 SRC131173 TAY131173 TKU131173 TUQ131173 UEM131173 UOI131173 UYE131173 VIA131173 VRW131173 WBS131173 WLO131173 WVK131173 C196709 IY196709 SU196709 ACQ196709 AMM196709 AWI196709 BGE196709 BQA196709 BZW196709 CJS196709 CTO196709 DDK196709 DNG196709 DXC196709 EGY196709 EQU196709 FAQ196709 FKM196709 FUI196709 GEE196709 GOA196709 GXW196709 HHS196709 HRO196709 IBK196709 ILG196709 IVC196709 JEY196709 JOU196709 JYQ196709 KIM196709 KSI196709 LCE196709 LMA196709 LVW196709 MFS196709 MPO196709 MZK196709 NJG196709 NTC196709 OCY196709 OMU196709 OWQ196709 PGM196709 PQI196709 QAE196709 QKA196709 QTW196709 RDS196709 RNO196709 RXK196709 SHG196709 SRC196709 TAY196709 TKU196709 TUQ196709 UEM196709 UOI196709 UYE196709 VIA196709 VRW196709 WBS196709 WLO196709 WVK196709 C262245 IY262245 SU262245 ACQ262245 AMM262245 AWI262245 BGE262245 BQA262245 BZW262245 CJS262245 CTO262245 DDK262245 DNG262245 DXC262245 EGY262245 EQU262245 FAQ262245 FKM262245 FUI262245 GEE262245 GOA262245 GXW262245 HHS262245 HRO262245 IBK262245 ILG262245 IVC262245 JEY262245 JOU262245 JYQ262245 KIM262245 KSI262245 LCE262245 LMA262245 LVW262245 MFS262245 MPO262245 MZK262245 NJG262245 NTC262245 OCY262245 OMU262245 OWQ262245 PGM262245 PQI262245 QAE262245 QKA262245 QTW262245 RDS262245 RNO262245 RXK262245 SHG262245 SRC262245 TAY262245 TKU262245 TUQ262245 UEM262245 UOI262245 UYE262245 VIA262245 VRW262245 WBS262245 WLO262245 WVK262245 C327781 IY327781 SU327781 ACQ327781 AMM327781 AWI327781 BGE327781 BQA327781 BZW327781 CJS327781 CTO327781 DDK327781 DNG327781 DXC327781 EGY327781 EQU327781 FAQ327781 FKM327781 FUI327781 GEE327781 GOA327781 GXW327781 HHS327781 HRO327781 IBK327781 ILG327781 IVC327781 JEY327781 JOU327781 JYQ327781 KIM327781 KSI327781 LCE327781 LMA327781 LVW327781 MFS327781 MPO327781 MZK327781 NJG327781 NTC327781 OCY327781 OMU327781 OWQ327781 PGM327781 PQI327781 QAE327781 QKA327781 QTW327781 RDS327781 RNO327781 RXK327781 SHG327781 SRC327781 TAY327781 TKU327781 TUQ327781 UEM327781 UOI327781 UYE327781 VIA327781 VRW327781 WBS327781 WLO327781 WVK327781 C393317 IY393317 SU393317 ACQ393317 AMM393317 AWI393317 BGE393317 BQA393317 BZW393317 CJS393317 CTO393317 DDK393317 DNG393317 DXC393317 EGY393317 EQU393317 FAQ393317 FKM393317 FUI393317 GEE393317 GOA393317 GXW393317 HHS393317 HRO393317 IBK393317 ILG393317 IVC393317 JEY393317 JOU393317 JYQ393317 KIM393317 KSI393317 LCE393317 LMA393317 LVW393317 MFS393317 MPO393317 MZK393317 NJG393317 NTC393317 OCY393317 OMU393317 OWQ393317 PGM393317 PQI393317 QAE393317 QKA393317 QTW393317 RDS393317 RNO393317 RXK393317 SHG393317 SRC393317 TAY393317 TKU393317 TUQ393317 UEM393317 UOI393317 UYE393317 VIA393317 VRW393317 WBS393317 WLO393317 WVK393317 C458853 IY458853 SU458853 ACQ458853 AMM458853 AWI458853 BGE458853 BQA458853 BZW458853 CJS458853 CTO458853 DDK458853 DNG458853 DXC458853 EGY458853 EQU458853 FAQ458853 FKM458853 FUI458853 GEE458853 GOA458853 GXW458853 HHS458853 HRO458853 IBK458853 ILG458853 IVC458853 JEY458853 JOU458853 JYQ458853 KIM458853 KSI458853 LCE458853 LMA458853 LVW458853 MFS458853 MPO458853 MZK458853 NJG458853 NTC458853 OCY458853 OMU458853 OWQ458853 PGM458853 PQI458853 QAE458853 QKA458853 QTW458853 RDS458853 RNO458853 RXK458853 SHG458853 SRC458853 TAY458853 TKU458853 TUQ458853 UEM458853 UOI458853 UYE458853 VIA458853 VRW458853 WBS458853 WLO458853 WVK458853 C524389 IY524389 SU524389 ACQ524389 AMM524389 AWI524389 BGE524389 BQA524389 BZW524389 CJS524389 CTO524389 DDK524389 DNG524389 DXC524389 EGY524389 EQU524389 FAQ524389 FKM524389 FUI524389 GEE524389 GOA524389 GXW524389 HHS524389 HRO524389 IBK524389 ILG524389 IVC524389 JEY524389 JOU524389 JYQ524389 KIM524389 KSI524389 LCE524389 LMA524389 LVW524389 MFS524389 MPO524389 MZK524389 NJG524389 NTC524389 OCY524389 OMU524389 OWQ524389 PGM524389 PQI524389 QAE524389 QKA524389 QTW524389 RDS524389 RNO524389 RXK524389 SHG524389 SRC524389 TAY524389 TKU524389 TUQ524389 UEM524389 UOI524389 UYE524389 VIA524389 VRW524389 WBS524389 WLO524389 WVK524389 C589925 IY589925 SU589925 ACQ589925 AMM589925 AWI589925 BGE589925 BQA589925 BZW589925 CJS589925 CTO589925 DDK589925 DNG589925 DXC589925 EGY589925 EQU589925 FAQ589925 FKM589925 FUI589925 GEE589925 GOA589925 GXW589925 HHS589925 HRO589925 IBK589925 ILG589925 IVC589925 JEY589925 JOU589925 JYQ589925 KIM589925 KSI589925 LCE589925 LMA589925 LVW589925 MFS589925 MPO589925 MZK589925 NJG589925 NTC589925 OCY589925 OMU589925 OWQ589925 PGM589925 PQI589925 QAE589925 QKA589925 QTW589925 RDS589925 RNO589925 RXK589925 SHG589925 SRC589925 TAY589925 TKU589925 TUQ589925 UEM589925 UOI589925 UYE589925 VIA589925 VRW589925 WBS589925 WLO589925 WVK589925 C655461 IY655461 SU655461 ACQ655461 AMM655461 AWI655461 BGE655461 BQA655461 BZW655461 CJS655461 CTO655461 DDK655461 DNG655461 DXC655461 EGY655461 EQU655461 FAQ655461 FKM655461 FUI655461 GEE655461 GOA655461 GXW655461 HHS655461 HRO655461 IBK655461 ILG655461 IVC655461 JEY655461 JOU655461 JYQ655461 KIM655461 KSI655461 LCE655461 LMA655461 LVW655461 MFS655461 MPO655461 MZK655461 NJG655461 NTC655461 OCY655461 OMU655461 OWQ655461 PGM655461 PQI655461 QAE655461 QKA655461 QTW655461 RDS655461 RNO655461 RXK655461 SHG655461 SRC655461 TAY655461 TKU655461 TUQ655461 UEM655461 UOI655461 UYE655461 VIA655461 VRW655461 WBS655461 WLO655461 WVK655461 C720997 IY720997 SU720997 ACQ720997 AMM720997 AWI720997 BGE720997 BQA720997 BZW720997 CJS720997 CTO720997 DDK720997 DNG720997 DXC720997 EGY720997 EQU720997 FAQ720997 FKM720997 FUI720997 GEE720997 GOA720997 GXW720997 HHS720997 HRO720997 IBK720997 ILG720997 IVC720997 JEY720997 JOU720997 JYQ720997 KIM720997 KSI720997 LCE720997 LMA720997 LVW720997 MFS720997 MPO720997 MZK720997 NJG720997 NTC720997 OCY720997 OMU720997 OWQ720997 PGM720997 PQI720997 QAE720997 QKA720997 QTW720997 RDS720997 RNO720997 RXK720997 SHG720997 SRC720997 TAY720997 TKU720997 TUQ720997 UEM720997 UOI720997 UYE720997 VIA720997 VRW720997 WBS720997 WLO720997 WVK720997 C786533 IY786533 SU786533 ACQ786533 AMM786533 AWI786533 BGE786533 BQA786533 BZW786533 CJS786533 CTO786533 DDK786533 DNG786533 DXC786533 EGY786533 EQU786533 FAQ786533 FKM786533 FUI786533 GEE786533 GOA786533 GXW786533 HHS786533 HRO786533 IBK786533 ILG786533 IVC786533 JEY786533 JOU786533 JYQ786533 KIM786533 KSI786533 LCE786533 LMA786533 LVW786533 MFS786533 MPO786533 MZK786533 NJG786533 NTC786533 OCY786533 OMU786533 OWQ786533 PGM786533 PQI786533 QAE786533 QKA786533 QTW786533 RDS786533 RNO786533 RXK786533 SHG786533 SRC786533 TAY786533 TKU786533 TUQ786533 UEM786533 UOI786533 UYE786533 VIA786533 VRW786533 WBS786533 WLO786533 WVK786533 C852069 IY852069 SU852069 ACQ852069 AMM852069 AWI852069 BGE852069 BQA852069 BZW852069 CJS852069 CTO852069 DDK852069 DNG852069 DXC852069 EGY852069 EQU852069 FAQ852069 FKM852069 FUI852069 GEE852069 GOA852069 GXW852069 HHS852069 HRO852069 IBK852069 ILG852069 IVC852069 JEY852069 JOU852069 JYQ852069 KIM852069 KSI852069 LCE852069 LMA852069 LVW852069 MFS852069 MPO852069 MZK852069 NJG852069 NTC852069 OCY852069 OMU852069 OWQ852069 PGM852069 PQI852069 QAE852069 QKA852069 QTW852069 RDS852069 RNO852069 RXK852069 SHG852069 SRC852069 TAY852069 TKU852069 TUQ852069 UEM852069 UOI852069 UYE852069 VIA852069 VRW852069 WBS852069 WLO852069 WVK852069 C917605 IY917605 SU917605 ACQ917605 AMM917605 AWI917605 BGE917605 BQA917605 BZW917605 CJS917605 CTO917605 DDK917605 DNG917605 DXC917605 EGY917605 EQU917605 FAQ917605 FKM917605 FUI917605 GEE917605 GOA917605 GXW917605 HHS917605 HRO917605 IBK917605 ILG917605 IVC917605 JEY917605 JOU917605 JYQ917605 KIM917605 KSI917605 LCE917605 LMA917605 LVW917605 MFS917605 MPO917605 MZK917605 NJG917605 NTC917605 OCY917605 OMU917605 OWQ917605 PGM917605 PQI917605 QAE917605 QKA917605 QTW917605 RDS917605 RNO917605 RXK917605 SHG917605 SRC917605 TAY917605 TKU917605 TUQ917605 UEM917605 UOI917605 UYE917605 VIA917605 VRW917605 WBS917605 WLO917605 WVK917605 C983141 IY983141 SU983141 ACQ983141 AMM983141 AWI983141 BGE983141 BQA983141 BZW983141 CJS983141 CTO983141 DDK983141 DNG983141 DXC983141 EGY983141 EQU983141 FAQ983141 FKM983141 FUI983141 GEE983141 GOA983141 GXW983141 HHS983141 HRO983141 IBK983141 ILG983141 IVC983141 JEY983141 JOU983141 JYQ983141 KIM983141 KSI983141 LCE983141 LMA983141 LVW983141 MFS983141 MPO983141 MZK983141 NJG983141 NTC983141 OCY983141 OMU983141 OWQ983141 PGM983141 PQI983141 QAE983141 QKA983141 QTW983141 RDS983141 RNO983141 RXK983141 SHG983141 SRC983141 TAY983141 TKU983141 TUQ983141 UEM983141 UOI983141 UYE983141 VIA983141 VRW983141 WBS983141 WLO983141 WVK983141 D102:D65536 IZ102:IZ65536 SV102:SV65536 ACR102:ACR65536 AMN102:AMN65536 AWJ102:AWJ65536 BGF102:BGF65536 BQB102:BQB65536 BZX102:BZX65536 CJT102:CJT65536 CTP102:CTP65536 DDL102:DDL65536 DNH102:DNH65536 DXD102:DXD65536 EGZ102:EGZ65536 EQV102:EQV65536 FAR102:FAR65536 FKN102:FKN65536 FUJ102:FUJ65536 GEF102:GEF65536 GOB102:GOB65536 GXX102:GXX65536 HHT102:HHT65536 HRP102:HRP65536 IBL102:IBL65536 ILH102:ILH65536 IVD102:IVD65536 JEZ102:JEZ65536 JOV102:JOV65536 JYR102:JYR65536 KIN102:KIN65536 KSJ102:KSJ65536 LCF102:LCF65536 LMB102:LMB65536 LVX102:LVX65536 MFT102:MFT65536 MPP102:MPP65536 MZL102:MZL65536 NJH102:NJH65536 NTD102:NTD65536 OCZ102:OCZ65536 OMV102:OMV65536 OWR102:OWR65536 PGN102:PGN65536 PQJ102:PQJ65536 QAF102:QAF65536 QKB102:QKB65536 QTX102:QTX65536 RDT102:RDT65536 RNP102:RNP65536 RXL102:RXL65536 SHH102:SHH65536 SRD102:SRD65536 TAZ102:TAZ65536 TKV102:TKV65536 TUR102:TUR65536 UEN102:UEN65536 UOJ102:UOJ65536 UYF102:UYF65536 VIB102:VIB65536 VRX102:VRX65536 WBT102:WBT65536 WLP102:WLP65536 WVL102:WVL65536 D65638:D131072 IZ65638:IZ131072 SV65638:SV131072 ACR65638:ACR131072 AMN65638:AMN131072 AWJ65638:AWJ131072 BGF65638:BGF131072 BQB65638:BQB131072 BZX65638:BZX131072 CJT65638:CJT131072 CTP65638:CTP131072 DDL65638:DDL131072 DNH65638:DNH131072 DXD65638:DXD131072 EGZ65638:EGZ131072 EQV65638:EQV131072 FAR65638:FAR131072 FKN65638:FKN131072 FUJ65638:FUJ131072 GEF65638:GEF131072 GOB65638:GOB131072 GXX65638:GXX131072 HHT65638:HHT131072 HRP65638:HRP131072 IBL65638:IBL131072 ILH65638:ILH131072 IVD65638:IVD131072 JEZ65638:JEZ131072 JOV65638:JOV131072 JYR65638:JYR131072 KIN65638:KIN131072 KSJ65638:KSJ131072 LCF65638:LCF131072 LMB65638:LMB131072 LVX65638:LVX131072 MFT65638:MFT131072 MPP65638:MPP131072 MZL65638:MZL131072 NJH65638:NJH131072 NTD65638:NTD131072 OCZ65638:OCZ131072 OMV65638:OMV131072 OWR65638:OWR131072 PGN65638:PGN131072 PQJ65638:PQJ131072 QAF65638:QAF131072 QKB65638:QKB131072 QTX65638:QTX131072 RDT65638:RDT131072 RNP65638:RNP131072 RXL65638:RXL131072 SHH65638:SHH131072 SRD65638:SRD131072 TAZ65638:TAZ131072 TKV65638:TKV131072 TUR65638:TUR131072 UEN65638:UEN131072 UOJ65638:UOJ131072 UYF65638:UYF131072 VIB65638:VIB131072 VRX65638:VRX131072 WBT65638:WBT131072 WLP65638:WLP131072 WVL65638:WVL131072 D131174:D196608 IZ131174:IZ196608 SV131174:SV196608 ACR131174:ACR196608 AMN131174:AMN196608 AWJ131174:AWJ196608 BGF131174:BGF196608 BQB131174:BQB196608 BZX131174:BZX196608 CJT131174:CJT196608 CTP131174:CTP196608 DDL131174:DDL196608 DNH131174:DNH196608 DXD131174:DXD196608 EGZ131174:EGZ196608 EQV131174:EQV196608 FAR131174:FAR196608 FKN131174:FKN196608 FUJ131174:FUJ196608 GEF131174:GEF196608 GOB131174:GOB196608 GXX131174:GXX196608 HHT131174:HHT196608 HRP131174:HRP196608 IBL131174:IBL196608 ILH131174:ILH196608 IVD131174:IVD196608 JEZ131174:JEZ196608 JOV131174:JOV196608 JYR131174:JYR196608 KIN131174:KIN196608 KSJ131174:KSJ196608 LCF131174:LCF196608 LMB131174:LMB196608 LVX131174:LVX196608 MFT131174:MFT196608 MPP131174:MPP196608 MZL131174:MZL196608 NJH131174:NJH196608 NTD131174:NTD196608 OCZ131174:OCZ196608 OMV131174:OMV196608 OWR131174:OWR196608 PGN131174:PGN196608 PQJ131174:PQJ196608 QAF131174:QAF196608 QKB131174:QKB196608 QTX131174:QTX196608 RDT131174:RDT196608 RNP131174:RNP196608 RXL131174:RXL196608 SHH131174:SHH196608 SRD131174:SRD196608 TAZ131174:TAZ196608 TKV131174:TKV196608 TUR131174:TUR196608 UEN131174:UEN196608 UOJ131174:UOJ196608 UYF131174:UYF196608 VIB131174:VIB196608 VRX131174:VRX196608 WBT131174:WBT196608 WLP131174:WLP196608 WVL131174:WVL196608 D196710:D262144 IZ196710:IZ262144 SV196710:SV262144 ACR196710:ACR262144 AMN196710:AMN262144 AWJ196710:AWJ262144 BGF196710:BGF262144 BQB196710:BQB262144 BZX196710:BZX262144 CJT196710:CJT262144 CTP196710:CTP262144 DDL196710:DDL262144 DNH196710:DNH262144 DXD196710:DXD262144 EGZ196710:EGZ262144 EQV196710:EQV262144 FAR196710:FAR262144 FKN196710:FKN262144 FUJ196710:FUJ262144 GEF196710:GEF262144 GOB196710:GOB262144 GXX196710:GXX262144 HHT196710:HHT262144 HRP196710:HRP262144 IBL196710:IBL262144 ILH196710:ILH262144 IVD196710:IVD262144 JEZ196710:JEZ262144 JOV196710:JOV262144 JYR196710:JYR262144 KIN196710:KIN262144 KSJ196710:KSJ262144 LCF196710:LCF262144 LMB196710:LMB262144 LVX196710:LVX262144 MFT196710:MFT262144 MPP196710:MPP262144 MZL196710:MZL262144 NJH196710:NJH262144 NTD196710:NTD262144 OCZ196710:OCZ262144 OMV196710:OMV262144 OWR196710:OWR262144 PGN196710:PGN262144 PQJ196710:PQJ262144 QAF196710:QAF262144 QKB196710:QKB262144 QTX196710:QTX262144 RDT196710:RDT262144 RNP196710:RNP262144 RXL196710:RXL262144 SHH196710:SHH262144 SRD196710:SRD262144 TAZ196710:TAZ262144 TKV196710:TKV262144 TUR196710:TUR262144 UEN196710:UEN262144 UOJ196710:UOJ262144 UYF196710:UYF262144 VIB196710:VIB262144 VRX196710:VRX262144 WBT196710:WBT262144 WLP196710:WLP262144 WVL196710:WVL262144 D262246:D327680 IZ262246:IZ327680 SV262246:SV327680 ACR262246:ACR327680 AMN262246:AMN327680 AWJ262246:AWJ327680 BGF262246:BGF327680 BQB262246:BQB327680 BZX262246:BZX327680 CJT262246:CJT327680 CTP262246:CTP327680 DDL262246:DDL327680 DNH262246:DNH327680 DXD262246:DXD327680 EGZ262246:EGZ327680 EQV262246:EQV327680 FAR262246:FAR327680 FKN262246:FKN327680 FUJ262246:FUJ327680 GEF262246:GEF327680 GOB262246:GOB327680 GXX262246:GXX327680 HHT262246:HHT327680 HRP262246:HRP327680 IBL262246:IBL327680 ILH262246:ILH327680 IVD262246:IVD327680 JEZ262246:JEZ327680 JOV262246:JOV327680 JYR262246:JYR327680 KIN262246:KIN327680 KSJ262246:KSJ327680 LCF262246:LCF327680 LMB262246:LMB327680 LVX262246:LVX327680 MFT262246:MFT327680 MPP262246:MPP327680 MZL262246:MZL327680 NJH262246:NJH327680 NTD262246:NTD327680 OCZ262246:OCZ327680 OMV262246:OMV327680 OWR262246:OWR327680 PGN262246:PGN327680 PQJ262246:PQJ327680 QAF262246:QAF327680 QKB262246:QKB327680 QTX262246:QTX327680 RDT262246:RDT327680 RNP262246:RNP327680 RXL262246:RXL327680 SHH262246:SHH327680 SRD262246:SRD327680 TAZ262246:TAZ327680 TKV262246:TKV327680 TUR262246:TUR327680 UEN262246:UEN327680 UOJ262246:UOJ327680 UYF262246:UYF327680 VIB262246:VIB327680 VRX262246:VRX327680 WBT262246:WBT327680 WLP262246:WLP327680 WVL262246:WVL327680 D327782:D393216 IZ327782:IZ393216 SV327782:SV393216 ACR327782:ACR393216 AMN327782:AMN393216 AWJ327782:AWJ393216 BGF327782:BGF393216 BQB327782:BQB393216 BZX327782:BZX393216 CJT327782:CJT393216 CTP327782:CTP393216 DDL327782:DDL393216 DNH327782:DNH393216 DXD327782:DXD393216 EGZ327782:EGZ393216 EQV327782:EQV393216 FAR327782:FAR393216 FKN327782:FKN393216 FUJ327782:FUJ393216 GEF327782:GEF393216 GOB327782:GOB393216 GXX327782:GXX393216 HHT327782:HHT393216 HRP327782:HRP393216 IBL327782:IBL393216 ILH327782:ILH393216 IVD327782:IVD393216 JEZ327782:JEZ393216 JOV327782:JOV393216 JYR327782:JYR393216 KIN327782:KIN393216 KSJ327782:KSJ393216 LCF327782:LCF393216 LMB327782:LMB393216 LVX327782:LVX393216 MFT327782:MFT393216 MPP327782:MPP393216 MZL327782:MZL393216 NJH327782:NJH393216 NTD327782:NTD393216 OCZ327782:OCZ393216 OMV327782:OMV393216 OWR327782:OWR393216 PGN327782:PGN393216 PQJ327782:PQJ393216 QAF327782:QAF393216 QKB327782:QKB393216 QTX327782:QTX393216 RDT327782:RDT393216 RNP327782:RNP393216 RXL327782:RXL393216 SHH327782:SHH393216 SRD327782:SRD393216 TAZ327782:TAZ393216 TKV327782:TKV393216 TUR327782:TUR393216 UEN327782:UEN393216 UOJ327782:UOJ393216 UYF327782:UYF393216 VIB327782:VIB393216 VRX327782:VRX393216 WBT327782:WBT393216 WLP327782:WLP393216 WVL327782:WVL393216 D393318:D458752 IZ393318:IZ458752 SV393318:SV458752 ACR393318:ACR458752 AMN393318:AMN458752 AWJ393318:AWJ458752 BGF393318:BGF458752 BQB393318:BQB458752 BZX393318:BZX458752 CJT393318:CJT458752 CTP393318:CTP458752 DDL393318:DDL458752 DNH393318:DNH458752 DXD393318:DXD458752 EGZ393318:EGZ458752 EQV393318:EQV458752 FAR393318:FAR458752 FKN393318:FKN458752 FUJ393318:FUJ458752 GEF393318:GEF458752 GOB393318:GOB458752 GXX393318:GXX458752 HHT393318:HHT458752 HRP393318:HRP458752 IBL393318:IBL458752 ILH393318:ILH458752 IVD393318:IVD458752 JEZ393318:JEZ458752 JOV393318:JOV458752 JYR393318:JYR458752 KIN393318:KIN458752 KSJ393318:KSJ458752 LCF393318:LCF458752 LMB393318:LMB458752 LVX393318:LVX458752 MFT393318:MFT458752 MPP393318:MPP458752 MZL393318:MZL458752 NJH393318:NJH458752 NTD393318:NTD458752 OCZ393318:OCZ458752 OMV393318:OMV458752 OWR393318:OWR458752 PGN393318:PGN458752 PQJ393318:PQJ458752 QAF393318:QAF458752 QKB393318:QKB458752 QTX393318:QTX458752 RDT393318:RDT458752 RNP393318:RNP458752 RXL393318:RXL458752 SHH393318:SHH458752 SRD393318:SRD458752 TAZ393318:TAZ458752 TKV393318:TKV458752 TUR393318:TUR458752 UEN393318:UEN458752 UOJ393318:UOJ458752 UYF393318:UYF458752 VIB393318:VIB458752 VRX393318:VRX458752 WBT393318:WBT458752 WLP393318:WLP458752 WVL393318:WVL458752 D458854:D524288 IZ458854:IZ524288 SV458854:SV524288 ACR458854:ACR524288 AMN458854:AMN524288 AWJ458854:AWJ524288 BGF458854:BGF524288 BQB458854:BQB524288 BZX458854:BZX524288 CJT458854:CJT524288 CTP458854:CTP524288 DDL458854:DDL524288 DNH458854:DNH524288 DXD458854:DXD524288 EGZ458854:EGZ524288 EQV458854:EQV524288 FAR458854:FAR524288 FKN458854:FKN524288 FUJ458854:FUJ524288 GEF458854:GEF524288 GOB458854:GOB524288 GXX458854:GXX524288 HHT458854:HHT524288 HRP458854:HRP524288 IBL458854:IBL524288 ILH458854:ILH524288 IVD458854:IVD524288 JEZ458854:JEZ524288 JOV458854:JOV524288 JYR458854:JYR524288 KIN458854:KIN524288 KSJ458854:KSJ524288 LCF458854:LCF524288 LMB458854:LMB524288 LVX458854:LVX524288 MFT458854:MFT524288 MPP458854:MPP524288 MZL458854:MZL524288 NJH458854:NJH524288 NTD458854:NTD524288 OCZ458854:OCZ524288 OMV458854:OMV524288 OWR458854:OWR524288 PGN458854:PGN524288 PQJ458854:PQJ524288 QAF458854:QAF524288 QKB458854:QKB524288 QTX458854:QTX524288 RDT458854:RDT524288 RNP458854:RNP524288 RXL458854:RXL524288 SHH458854:SHH524288 SRD458854:SRD524288 TAZ458854:TAZ524288 TKV458854:TKV524288 TUR458854:TUR524288 UEN458854:UEN524288 UOJ458854:UOJ524288 UYF458854:UYF524288 VIB458854:VIB524288 VRX458854:VRX524288 WBT458854:WBT524288 WLP458854:WLP524288 WVL458854:WVL524288 D524390:D589824 IZ524390:IZ589824 SV524390:SV589824 ACR524390:ACR589824 AMN524390:AMN589824 AWJ524390:AWJ589824 BGF524390:BGF589824 BQB524390:BQB589824 BZX524390:BZX589824 CJT524390:CJT589824 CTP524390:CTP589824 DDL524390:DDL589824 DNH524390:DNH589824 DXD524390:DXD589824 EGZ524390:EGZ589824 EQV524390:EQV589824 FAR524390:FAR589824 FKN524390:FKN589824 FUJ524390:FUJ589824 GEF524390:GEF589824 GOB524390:GOB589824 GXX524390:GXX589824 HHT524390:HHT589824 HRP524390:HRP589824 IBL524390:IBL589824 ILH524390:ILH589824 IVD524390:IVD589824 JEZ524390:JEZ589824 JOV524390:JOV589824 JYR524390:JYR589824 KIN524390:KIN589824 KSJ524390:KSJ589824 LCF524390:LCF589824 LMB524390:LMB589824 LVX524390:LVX589824 MFT524390:MFT589824 MPP524390:MPP589824 MZL524390:MZL589824 NJH524390:NJH589824 NTD524390:NTD589824 OCZ524390:OCZ589824 OMV524390:OMV589824 OWR524390:OWR589824 PGN524390:PGN589824 PQJ524390:PQJ589824 QAF524390:QAF589824 QKB524390:QKB589824 QTX524390:QTX589824 RDT524390:RDT589824 RNP524390:RNP589824 RXL524390:RXL589824 SHH524390:SHH589824 SRD524390:SRD589824 TAZ524390:TAZ589824 TKV524390:TKV589824 TUR524390:TUR589824 UEN524390:UEN589824 UOJ524390:UOJ589824 UYF524390:UYF589824 VIB524390:VIB589824 VRX524390:VRX589824 WBT524390:WBT589824 WLP524390:WLP589824 WVL524390:WVL589824 D589926:D655360 IZ589926:IZ655360 SV589926:SV655360 ACR589926:ACR655360 AMN589926:AMN655360 AWJ589926:AWJ655360 BGF589926:BGF655360 BQB589926:BQB655360 BZX589926:BZX655360 CJT589926:CJT655360 CTP589926:CTP655360 DDL589926:DDL655360 DNH589926:DNH655360 DXD589926:DXD655360 EGZ589926:EGZ655360 EQV589926:EQV655360 FAR589926:FAR655360 FKN589926:FKN655360 FUJ589926:FUJ655360 GEF589926:GEF655360 GOB589926:GOB655360 GXX589926:GXX655360 HHT589926:HHT655360 HRP589926:HRP655360 IBL589926:IBL655360 ILH589926:ILH655360 IVD589926:IVD655360 JEZ589926:JEZ655360 JOV589926:JOV655360 JYR589926:JYR655360 KIN589926:KIN655360 KSJ589926:KSJ655360 LCF589926:LCF655360 LMB589926:LMB655360 LVX589926:LVX655360 MFT589926:MFT655360 MPP589926:MPP655360 MZL589926:MZL655360 NJH589926:NJH655360 NTD589926:NTD655360 OCZ589926:OCZ655360 OMV589926:OMV655360 OWR589926:OWR655360 PGN589926:PGN655360 PQJ589926:PQJ655360 QAF589926:QAF655360 QKB589926:QKB655360 QTX589926:QTX655360 RDT589926:RDT655360 RNP589926:RNP655360 RXL589926:RXL655360 SHH589926:SHH655360 SRD589926:SRD655360 TAZ589926:TAZ655360 TKV589926:TKV655360 TUR589926:TUR655360 UEN589926:UEN655360 UOJ589926:UOJ655360 UYF589926:UYF655360 VIB589926:VIB655360 VRX589926:VRX655360 WBT589926:WBT655360 WLP589926:WLP655360 WVL589926:WVL655360 D655462:D720896 IZ655462:IZ720896 SV655462:SV720896 ACR655462:ACR720896 AMN655462:AMN720896 AWJ655462:AWJ720896 BGF655462:BGF720896 BQB655462:BQB720896 BZX655462:BZX720896 CJT655462:CJT720896 CTP655462:CTP720896 DDL655462:DDL720896 DNH655462:DNH720896 DXD655462:DXD720896 EGZ655462:EGZ720896 EQV655462:EQV720896 FAR655462:FAR720896 FKN655462:FKN720896 FUJ655462:FUJ720896 GEF655462:GEF720896 GOB655462:GOB720896 GXX655462:GXX720896 HHT655462:HHT720896 HRP655462:HRP720896 IBL655462:IBL720896 ILH655462:ILH720896 IVD655462:IVD720896 JEZ655462:JEZ720896 JOV655462:JOV720896 JYR655462:JYR720896 KIN655462:KIN720896 KSJ655462:KSJ720896 LCF655462:LCF720896 LMB655462:LMB720896 LVX655462:LVX720896 MFT655462:MFT720896 MPP655462:MPP720896 MZL655462:MZL720896 NJH655462:NJH720896 NTD655462:NTD720896 OCZ655462:OCZ720896 OMV655462:OMV720896 OWR655462:OWR720896 PGN655462:PGN720896 PQJ655462:PQJ720896 QAF655462:QAF720896 QKB655462:QKB720896 QTX655462:QTX720896 RDT655462:RDT720896 RNP655462:RNP720896 RXL655462:RXL720896 SHH655462:SHH720896 SRD655462:SRD720896 TAZ655462:TAZ720896 TKV655462:TKV720896 TUR655462:TUR720896 UEN655462:UEN720896 UOJ655462:UOJ720896 UYF655462:UYF720896 VIB655462:VIB720896 VRX655462:VRX720896 WBT655462:WBT720896 WLP655462:WLP720896 WVL655462:WVL720896 D720998:D786432 IZ720998:IZ786432 SV720998:SV786432 ACR720998:ACR786432 AMN720998:AMN786432 AWJ720998:AWJ786432 BGF720998:BGF786432 BQB720998:BQB786432 BZX720998:BZX786432 CJT720998:CJT786432 CTP720998:CTP786432 DDL720998:DDL786432 DNH720998:DNH786432 DXD720998:DXD786432 EGZ720998:EGZ786432 EQV720998:EQV786432 FAR720998:FAR786432 FKN720998:FKN786432 FUJ720998:FUJ786432 GEF720998:GEF786432 GOB720998:GOB786432 GXX720998:GXX786432 HHT720998:HHT786432 HRP720998:HRP786432 IBL720998:IBL786432 ILH720998:ILH786432 IVD720998:IVD786432 JEZ720998:JEZ786432 JOV720998:JOV786432 JYR720998:JYR786432 KIN720998:KIN786432 KSJ720998:KSJ786432 LCF720998:LCF786432 LMB720998:LMB786432 LVX720998:LVX786432 MFT720998:MFT786432 MPP720998:MPP786432 MZL720998:MZL786432 NJH720998:NJH786432 NTD720998:NTD786432 OCZ720998:OCZ786432 OMV720998:OMV786432 OWR720998:OWR786432 PGN720998:PGN786432 PQJ720998:PQJ786432 QAF720998:QAF786432 QKB720998:QKB786432 QTX720998:QTX786432 RDT720998:RDT786432 RNP720998:RNP786432 RXL720998:RXL786432 SHH720998:SHH786432 SRD720998:SRD786432 TAZ720998:TAZ786432 TKV720998:TKV786432 TUR720998:TUR786432 UEN720998:UEN786432 UOJ720998:UOJ786432 UYF720998:UYF786432 VIB720998:VIB786432 VRX720998:VRX786432 WBT720998:WBT786432 WLP720998:WLP786432 WVL720998:WVL786432 D786534:D851968 IZ786534:IZ851968 SV786534:SV851968 ACR786534:ACR851968 AMN786534:AMN851968 AWJ786534:AWJ851968 BGF786534:BGF851968 BQB786534:BQB851968 BZX786534:BZX851968 CJT786534:CJT851968 CTP786534:CTP851968 DDL786534:DDL851968 DNH786534:DNH851968 DXD786534:DXD851968 EGZ786534:EGZ851968 EQV786534:EQV851968 FAR786534:FAR851968 FKN786534:FKN851968 FUJ786534:FUJ851968 GEF786534:GEF851968 GOB786534:GOB851968 GXX786534:GXX851968 HHT786534:HHT851968 HRP786534:HRP851968 IBL786534:IBL851968 ILH786534:ILH851968 IVD786534:IVD851968 JEZ786534:JEZ851968 JOV786534:JOV851968 JYR786534:JYR851968 KIN786534:KIN851968 KSJ786534:KSJ851968 LCF786534:LCF851968 LMB786534:LMB851968 LVX786534:LVX851968 MFT786534:MFT851968 MPP786534:MPP851968 MZL786534:MZL851968 NJH786534:NJH851968 NTD786534:NTD851968 OCZ786534:OCZ851968 OMV786534:OMV851968 OWR786534:OWR851968 PGN786534:PGN851968 PQJ786534:PQJ851968 QAF786534:QAF851968 QKB786534:QKB851968 QTX786534:QTX851968 RDT786534:RDT851968 RNP786534:RNP851968 RXL786534:RXL851968 SHH786534:SHH851968 SRD786534:SRD851968 TAZ786534:TAZ851968 TKV786534:TKV851968 TUR786534:TUR851968 UEN786534:UEN851968 UOJ786534:UOJ851968 UYF786534:UYF851968 VIB786534:VIB851968 VRX786534:VRX851968 WBT786534:WBT851968 WLP786534:WLP851968 WVL786534:WVL851968 D852070:D917504 IZ852070:IZ917504 SV852070:SV917504 ACR852070:ACR917504 AMN852070:AMN917504 AWJ852070:AWJ917504 BGF852070:BGF917504 BQB852070:BQB917504 BZX852070:BZX917504 CJT852070:CJT917504 CTP852070:CTP917504 DDL852070:DDL917504 DNH852070:DNH917504 DXD852070:DXD917504 EGZ852070:EGZ917504 EQV852070:EQV917504 FAR852070:FAR917504 FKN852070:FKN917504 FUJ852070:FUJ917504 GEF852070:GEF917504 GOB852070:GOB917504 GXX852070:GXX917504 HHT852070:HHT917504 HRP852070:HRP917504 IBL852070:IBL917504 ILH852070:ILH917504 IVD852070:IVD917504 JEZ852070:JEZ917504 JOV852070:JOV917504 JYR852070:JYR917504 KIN852070:KIN917504 KSJ852070:KSJ917504 LCF852070:LCF917504 LMB852070:LMB917504 LVX852070:LVX917504 MFT852070:MFT917504 MPP852070:MPP917504 MZL852070:MZL917504 NJH852070:NJH917504 NTD852070:NTD917504 OCZ852070:OCZ917504 OMV852070:OMV917504 OWR852070:OWR917504 PGN852070:PGN917504 PQJ852070:PQJ917504 QAF852070:QAF917504 QKB852070:QKB917504 QTX852070:QTX917504 RDT852070:RDT917504 RNP852070:RNP917504 RXL852070:RXL917504 SHH852070:SHH917504 SRD852070:SRD917504 TAZ852070:TAZ917504 TKV852070:TKV917504 TUR852070:TUR917504 UEN852070:UEN917504 UOJ852070:UOJ917504 UYF852070:UYF917504 VIB852070:VIB917504 VRX852070:VRX917504 WBT852070:WBT917504 WLP852070:WLP917504 WVL852070:WVL917504 D917606:D983040 IZ917606:IZ983040 SV917606:SV983040 ACR917606:ACR983040 AMN917606:AMN983040 AWJ917606:AWJ983040 BGF917606:BGF983040 BQB917606:BQB983040 BZX917606:BZX983040 CJT917606:CJT983040 CTP917606:CTP983040 DDL917606:DDL983040 DNH917606:DNH983040 DXD917606:DXD983040 EGZ917606:EGZ983040 EQV917606:EQV983040 FAR917606:FAR983040 FKN917606:FKN983040 FUJ917606:FUJ983040 GEF917606:GEF983040 GOB917606:GOB983040 GXX917606:GXX983040 HHT917606:HHT983040 HRP917606:HRP983040 IBL917606:IBL983040 ILH917606:ILH983040 IVD917606:IVD983040 JEZ917606:JEZ983040 JOV917606:JOV983040 JYR917606:JYR983040 KIN917606:KIN983040 KSJ917606:KSJ983040 LCF917606:LCF983040 LMB917606:LMB983040 LVX917606:LVX983040 MFT917606:MFT983040 MPP917606:MPP983040 MZL917606:MZL983040 NJH917606:NJH983040 NTD917606:NTD983040 OCZ917606:OCZ983040 OMV917606:OMV983040 OWR917606:OWR983040 PGN917606:PGN983040 PQJ917606:PQJ983040 QAF917606:QAF983040 QKB917606:QKB983040 QTX917606:QTX983040 RDT917606:RDT983040 RNP917606:RNP983040 RXL917606:RXL983040 SHH917606:SHH983040 SRD917606:SRD983040 TAZ917606:TAZ983040 TKV917606:TKV983040 TUR917606:TUR983040 UEN917606:UEN983040 UOJ917606:UOJ983040 UYF917606:UYF983040 VIB917606:VIB983040 VRX917606:VRX983040 WBT917606:WBT983040 WLP917606:WLP983040 WVL917606:WVL983040 D983142:D1048576 IZ983142:IZ1048576 SV983142:SV1048576 ACR983142:ACR1048576 AMN983142:AMN1048576 AWJ983142:AWJ1048576 BGF983142:BGF1048576 BQB983142:BQB1048576 BZX983142:BZX1048576 CJT983142:CJT1048576 CTP983142:CTP1048576 DDL983142:DDL1048576 DNH983142:DNH1048576 DXD983142:DXD1048576 EGZ983142:EGZ1048576 EQV983142:EQV1048576 FAR983142:FAR1048576 FKN983142:FKN1048576 FUJ983142:FUJ1048576 GEF983142:GEF1048576 GOB983142:GOB1048576 GXX983142:GXX1048576 HHT983142:HHT1048576 HRP983142:HRP1048576 IBL983142:IBL1048576 ILH983142:ILH1048576 IVD983142:IVD1048576 JEZ983142:JEZ1048576 JOV983142:JOV1048576 JYR983142:JYR1048576 KIN983142:KIN1048576 KSJ983142:KSJ1048576 LCF983142:LCF1048576 LMB983142:LMB1048576 LVX983142:LVX1048576 MFT983142:MFT1048576 MPP983142:MPP1048576 MZL983142:MZL1048576 NJH983142:NJH1048576 NTD983142:NTD1048576 OCZ983142:OCZ1048576 OMV983142:OMV1048576 OWR983142:OWR1048576 PGN983142:PGN1048576 PQJ983142:PQJ1048576 QAF983142:QAF1048576 QKB983142:QKB1048576 QTX983142:QTX1048576 RDT983142:RDT1048576 RNP983142:RNP1048576 RXL983142:RXL1048576 SHH983142:SHH1048576 SRD983142:SRD1048576 TAZ983142:TAZ1048576 TKV983142:TKV1048576 TUR983142:TUR1048576 UEN983142:UEN1048576 UOJ983142:UOJ1048576 UYF983142:UYF1048576 VIB983142:VIB1048576 VRX983142:VRX1048576 WBT983142:WBT1048576 WLP983142:WLP1048576 WVL983142:WVL1048576" xr:uid="{A332E5F4-381C-4CB4-98F0-FD653052536C}">
      <formula1>ProyectoInv</formula1>
    </dataValidation>
    <dataValidation type="list" allowBlank="1" showInputMessage="1" showErrorMessage="1" sqref="P101 JL101 TH101 ADD101 AMZ101 AWV101 BGR101 BQN101 CAJ101 CKF101 CUB101 DDX101 DNT101 DXP101 EHL101 ERH101 FBD101 FKZ101 FUV101 GER101 GON101 GYJ101 HIF101 HSB101 IBX101 ILT101 IVP101 JFL101 JPH101 JZD101 KIZ101 KSV101 LCR101 LMN101 LWJ101 MGF101 MQB101 MZX101 NJT101 NTP101 ODL101 ONH101 OXD101 PGZ101 PQV101 QAR101 QKN101 QUJ101 REF101 ROB101 RXX101 SHT101 SRP101 TBL101 TLH101 TVD101 UEZ101 UOV101 UYR101 VIN101 VSJ101 WCF101 WMB101 WVX101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M102:N65536 JI102:JJ65536 TE102:TF65536 ADA102:ADB65536 AMW102:AMX65536 AWS102:AWT65536 BGO102:BGP65536 BQK102:BQL65536 CAG102:CAH65536 CKC102:CKD65536 CTY102:CTZ65536 DDU102:DDV65536 DNQ102:DNR65536 DXM102:DXN65536 EHI102:EHJ65536 ERE102:ERF65536 FBA102:FBB65536 FKW102:FKX65536 FUS102:FUT65536 GEO102:GEP65536 GOK102:GOL65536 GYG102:GYH65536 HIC102:HID65536 HRY102:HRZ65536 IBU102:IBV65536 ILQ102:ILR65536 IVM102:IVN65536 JFI102:JFJ65536 JPE102:JPF65536 JZA102:JZB65536 KIW102:KIX65536 KSS102:KST65536 LCO102:LCP65536 LMK102:LML65536 LWG102:LWH65536 MGC102:MGD65536 MPY102:MPZ65536 MZU102:MZV65536 NJQ102:NJR65536 NTM102:NTN65536 ODI102:ODJ65536 ONE102:ONF65536 OXA102:OXB65536 PGW102:PGX65536 PQS102:PQT65536 QAO102:QAP65536 QKK102:QKL65536 QUG102:QUH65536 REC102:RED65536 RNY102:RNZ65536 RXU102:RXV65536 SHQ102:SHR65536 SRM102:SRN65536 TBI102:TBJ65536 TLE102:TLF65536 TVA102:TVB65536 UEW102:UEX65536 UOS102:UOT65536 UYO102:UYP65536 VIK102:VIL65536 VSG102:VSH65536 WCC102:WCD65536 WLY102:WLZ65536 WVU102:WVV65536 M65638:N131072 JI65638:JJ131072 TE65638:TF131072 ADA65638:ADB131072 AMW65638:AMX131072 AWS65638:AWT131072 BGO65638:BGP131072 BQK65638:BQL131072 CAG65638:CAH131072 CKC65638:CKD131072 CTY65638:CTZ131072 DDU65638:DDV131072 DNQ65638:DNR131072 DXM65638:DXN131072 EHI65638:EHJ131072 ERE65638:ERF131072 FBA65638:FBB131072 FKW65638:FKX131072 FUS65638:FUT131072 GEO65638:GEP131072 GOK65638:GOL131072 GYG65638:GYH131072 HIC65638:HID131072 HRY65638:HRZ131072 IBU65638:IBV131072 ILQ65638:ILR131072 IVM65638:IVN131072 JFI65638:JFJ131072 JPE65638:JPF131072 JZA65638:JZB131072 KIW65638:KIX131072 KSS65638:KST131072 LCO65638:LCP131072 LMK65638:LML131072 LWG65638:LWH131072 MGC65638:MGD131072 MPY65638:MPZ131072 MZU65638:MZV131072 NJQ65638:NJR131072 NTM65638:NTN131072 ODI65638:ODJ131072 ONE65638:ONF131072 OXA65638:OXB131072 PGW65638:PGX131072 PQS65638:PQT131072 QAO65638:QAP131072 QKK65638:QKL131072 QUG65638:QUH131072 REC65638:RED131072 RNY65638:RNZ131072 RXU65638:RXV131072 SHQ65638:SHR131072 SRM65638:SRN131072 TBI65638:TBJ131072 TLE65638:TLF131072 TVA65638:TVB131072 UEW65638:UEX131072 UOS65638:UOT131072 UYO65638:UYP131072 VIK65638:VIL131072 VSG65638:VSH131072 WCC65638:WCD131072 WLY65638:WLZ131072 WVU65638:WVV131072 M131174:N196608 JI131174:JJ196608 TE131174:TF196608 ADA131174:ADB196608 AMW131174:AMX196608 AWS131174:AWT196608 BGO131174:BGP196608 BQK131174:BQL196608 CAG131174:CAH196608 CKC131174:CKD196608 CTY131174:CTZ196608 DDU131174:DDV196608 DNQ131174:DNR196608 DXM131174:DXN196608 EHI131174:EHJ196608 ERE131174:ERF196608 FBA131174:FBB196608 FKW131174:FKX196608 FUS131174:FUT196608 GEO131174:GEP196608 GOK131174:GOL196608 GYG131174:GYH196608 HIC131174:HID196608 HRY131174:HRZ196608 IBU131174:IBV196608 ILQ131174:ILR196608 IVM131174:IVN196608 JFI131174:JFJ196608 JPE131174:JPF196608 JZA131174:JZB196608 KIW131174:KIX196608 KSS131174:KST196608 LCO131174:LCP196608 LMK131174:LML196608 LWG131174:LWH196608 MGC131174:MGD196608 MPY131174:MPZ196608 MZU131174:MZV196608 NJQ131174:NJR196608 NTM131174:NTN196608 ODI131174:ODJ196608 ONE131174:ONF196608 OXA131174:OXB196608 PGW131174:PGX196608 PQS131174:PQT196608 QAO131174:QAP196608 QKK131174:QKL196608 QUG131174:QUH196608 REC131174:RED196608 RNY131174:RNZ196608 RXU131174:RXV196608 SHQ131174:SHR196608 SRM131174:SRN196608 TBI131174:TBJ196608 TLE131174:TLF196608 TVA131174:TVB196608 UEW131174:UEX196608 UOS131174:UOT196608 UYO131174:UYP196608 VIK131174:VIL196608 VSG131174:VSH196608 WCC131174:WCD196608 WLY131174:WLZ196608 WVU131174:WVV196608 M196710:N262144 JI196710:JJ262144 TE196710:TF262144 ADA196710:ADB262144 AMW196710:AMX262144 AWS196710:AWT262144 BGO196710:BGP262144 BQK196710:BQL262144 CAG196710:CAH262144 CKC196710:CKD262144 CTY196710:CTZ262144 DDU196710:DDV262144 DNQ196710:DNR262144 DXM196710:DXN262144 EHI196710:EHJ262144 ERE196710:ERF262144 FBA196710:FBB262144 FKW196710:FKX262144 FUS196710:FUT262144 GEO196710:GEP262144 GOK196710:GOL262144 GYG196710:GYH262144 HIC196710:HID262144 HRY196710:HRZ262144 IBU196710:IBV262144 ILQ196710:ILR262144 IVM196710:IVN262144 JFI196710:JFJ262144 JPE196710:JPF262144 JZA196710:JZB262144 KIW196710:KIX262144 KSS196710:KST262144 LCO196710:LCP262144 LMK196710:LML262144 LWG196710:LWH262144 MGC196710:MGD262144 MPY196710:MPZ262144 MZU196710:MZV262144 NJQ196710:NJR262144 NTM196710:NTN262144 ODI196710:ODJ262144 ONE196710:ONF262144 OXA196710:OXB262144 PGW196710:PGX262144 PQS196710:PQT262144 QAO196710:QAP262144 QKK196710:QKL262144 QUG196710:QUH262144 REC196710:RED262144 RNY196710:RNZ262144 RXU196710:RXV262144 SHQ196710:SHR262144 SRM196710:SRN262144 TBI196710:TBJ262144 TLE196710:TLF262144 TVA196710:TVB262144 UEW196710:UEX262144 UOS196710:UOT262144 UYO196710:UYP262144 VIK196710:VIL262144 VSG196710:VSH262144 WCC196710:WCD262144 WLY196710:WLZ262144 WVU196710:WVV262144 M262246:N327680 JI262246:JJ327680 TE262246:TF327680 ADA262246:ADB327680 AMW262246:AMX327680 AWS262246:AWT327680 BGO262246:BGP327680 BQK262246:BQL327680 CAG262246:CAH327680 CKC262246:CKD327680 CTY262246:CTZ327680 DDU262246:DDV327680 DNQ262246:DNR327680 DXM262246:DXN327680 EHI262246:EHJ327680 ERE262246:ERF327680 FBA262246:FBB327680 FKW262246:FKX327680 FUS262246:FUT327680 GEO262246:GEP327680 GOK262246:GOL327680 GYG262246:GYH327680 HIC262246:HID327680 HRY262246:HRZ327680 IBU262246:IBV327680 ILQ262246:ILR327680 IVM262246:IVN327680 JFI262246:JFJ327680 JPE262246:JPF327680 JZA262246:JZB327680 KIW262246:KIX327680 KSS262246:KST327680 LCO262246:LCP327680 LMK262246:LML327680 LWG262246:LWH327680 MGC262246:MGD327680 MPY262246:MPZ327680 MZU262246:MZV327680 NJQ262246:NJR327680 NTM262246:NTN327680 ODI262246:ODJ327680 ONE262246:ONF327680 OXA262246:OXB327680 PGW262246:PGX327680 PQS262246:PQT327680 QAO262246:QAP327680 QKK262246:QKL327680 QUG262246:QUH327680 REC262246:RED327680 RNY262246:RNZ327680 RXU262246:RXV327680 SHQ262246:SHR327680 SRM262246:SRN327680 TBI262246:TBJ327680 TLE262246:TLF327680 TVA262246:TVB327680 UEW262246:UEX327680 UOS262246:UOT327680 UYO262246:UYP327680 VIK262246:VIL327680 VSG262246:VSH327680 WCC262246:WCD327680 WLY262246:WLZ327680 WVU262246:WVV327680 M327782:N393216 JI327782:JJ393216 TE327782:TF393216 ADA327782:ADB393216 AMW327782:AMX393216 AWS327782:AWT393216 BGO327782:BGP393216 BQK327782:BQL393216 CAG327782:CAH393216 CKC327782:CKD393216 CTY327782:CTZ393216 DDU327782:DDV393216 DNQ327782:DNR393216 DXM327782:DXN393216 EHI327782:EHJ393216 ERE327782:ERF393216 FBA327782:FBB393216 FKW327782:FKX393216 FUS327782:FUT393216 GEO327782:GEP393216 GOK327782:GOL393216 GYG327782:GYH393216 HIC327782:HID393216 HRY327782:HRZ393216 IBU327782:IBV393216 ILQ327782:ILR393216 IVM327782:IVN393216 JFI327782:JFJ393216 JPE327782:JPF393216 JZA327782:JZB393216 KIW327782:KIX393216 KSS327782:KST393216 LCO327782:LCP393216 LMK327782:LML393216 LWG327782:LWH393216 MGC327782:MGD393216 MPY327782:MPZ393216 MZU327782:MZV393216 NJQ327782:NJR393216 NTM327782:NTN393216 ODI327782:ODJ393216 ONE327782:ONF393216 OXA327782:OXB393216 PGW327782:PGX393216 PQS327782:PQT393216 QAO327782:QAP393216 QKK327782:QKL393216 QUG327782:QUH393216 REC327782:RED393216 RNY327782:RNZ393216 RXU327782:RXV393216 SHQ327782:SHR393216 SRM327782:SRN393216 TBI327782:TBJ393216 TLE327782:TLF393216 TVA327782:TVB393216 UEW327782:UEX393216 UOS327782:UOT393216 UYO327782:UYP393216 VIK327782:VIL393216 VSG327782:VSH393216 WCC327782:WCD393216 WLY327782:WLZ393216 WVU327782:WVV393216 M393318:N458752 JI393318:JJ458752 TE393318:TF458752 ADA393318:ADB458752 AMW393318:AMX458752 AWS393318:AWT458752 BGO393318:BGP458752 BQK393318:BQL458752 CAG393318:CAH458752 CKC393318:CKD458752 CTY393318:CTZ458752 DDU393318:DDV458752 DNQ393318:DNR458752 DXM393318:DXN458752 EHI393318:EHJ458752 ERE393318:ERF458752 FBA393318:FBB458752 FKW393318:FKX458752 FUS393318:FUT458752 GEO393318:GEP458752 GOK393318:GOL458752 GYG393318:GYH458752 HIC393318:HID458752 HRY393318:HRZ458752 IBU393318:IBV458752 ILQ393318:ILR458752 IVM393318:IVN458752 JFI393318:JFJ458752 JPE393318:JPF458752 JZA393318:JZB458752 KIW393318:KIX458752 KSS393318:KST458752 LCO393318:LCP458752 LMK393318:LML458752 LWG393318:LWH458752 MGC393318:MGD458752 MPY393318:MPZ458752 MZU393318:MZV458752 NJQ393318:NJR458752 NTM393318:NTN458752 ODI393318:ODJ458752 ONE393318:ONF458752 OXA393318:OXB458752 PGW393318:PGX458752 PQS393318:PQT458752 QAO393318:QAP458752 QKK393318:QKL458752 QUG393318:QUH458752 REC393318:RED458752 RNY393318:RNZ458752 RXU393318:RXV458752 SHQ393318:SHR458752 SRM393318:SRN458752 TBI393318:TBJ458752 TLE393318:TLF458752 TVA393318:TVB458752 UEW393318:UEX458752 UOS393318:UOT458752 UYO393318:UYP458752 VIK393318:VIL458752 VSG393318:VSH458752 WCC393318:WCD458752 WLY393318:WLZ458752 WVU393318:WVV458752 M458854:N524288 JI458854:JJ524288 TE458854:TF524288 ADA458854:ADB524288 AMW458854:AMX524288 AWS458854:AWT524288 BGO458854:BGP524288 BQK458854:BQL524288 CAG458854:CAH524288 CKC458854:CKD524288 CTY458854:CTZ524288 DDU458854:DDV524288 DNQ458854:DNR524288 DXM458854:DXN524288 EHI458854:EHJ524288 ERE458854:ERF524288 FBA458854:FBB524288 FKW458854:FKX524288 FUS458854:FUT524288 GEO458854:GEP524288 GOK458854:GOL524288 GYG458854:GYH524288 HIC458854:HID524288 HRY458854:HRZ524288 IBU458854:IBV524288 ILQ458854:ILR524288 IVM458854:IVN524288 JFI458854:JFJ524288 JPE458854:JPF524288 JZA458854:JZB524288 KIW458854:KIX524288 KSS458854:KST524288 LCO458854:LCP524288 LMK458854:LML524288 LWG458854:LWH524288 MGC458854:MGD524288 MPY458854:MPZ524288 MZU458854:MZV524288 NJQ458854:NJR524288 NTM458854:NTN524288 ODI458854:ODJ524288 ONE458854:ONF524288 OXA458854:OXB524288 PGW458854:PGX524288 PQS458854:PQT524288 QAO458854:QAP524288 QKK458854:QKL524288 QUG458854:QUH524288 REC458854:RED524288 RNY458854:RNZ524288 RXU458854:RXV524288 SHQ458854:SHR524288 SRM458854:SRN524288 TBI458854:TBJ524288 TLE458854:TLF524288 TVA458854:TVB524288 UEW458854:UEX524288 UOS458854:UOT524288 UYO458854:UYP524288 VIK458854:VIL524288 VSG458854:VSH524288 WCC458854:WCD524288 WLY458854:WLZ524288 WVU458854:WVV524288 M524390:N589824 JI524390:JJ589824 TE524390:TF589824 ADA524390:ADB589824 AMW524390:AMX589824 AWS524390:AWT589824 BGO524390:BGP589824 BQK524390:BQL589824 CAG524390:CAH589824 CKC524390:CKD589824 CTY524390:CTZ589824 DDU524390:DDV589824 DNQ524390:DNR589824 DXM524390:DXN589824 EHI524390:EHJ589824 ERE524390:ERF589824 FBA524390:FBB589824 FKW524390:FKX589824 FUS524390:FUT589824 GEO524390:GEP589824 GOK524390:GOL589824 GYG524390:GYH589824 HIC524390:HID589824 HRY524390:HRZ589824 IBU524390:IBV589824 ILQ524390:ILR589824 IVM524390:IVN589824 JFI524390:JFJ589824 JPE524390:JPF589824 JZA524390:JZB589824 KIW524390:KIX589824 KSS524390:KST589824 LCO524390:LCP589824 LMK524390:LML589824 LWG524390:LWH589824 MGC524390:MGD589824 MPY524390:MPZ589824 MZU524390:MZV589824 NJQ524390:NJR589824 NTM524390:NTN589824 ODI524390:ODJ589824 ONE524390:ONF589824 OXA524390:OXB589824 PGW524390:PGX589824 PQS524390:PQT589824 QAO524390:QAP589824 QKK524390:QKL589824 QUG524390:QUH589824 REC524390:RED589824 RNY524390:RNZ589824 RXU524390:RXV589824 SHQ524390:SHR589824 SRM524390:SRN589824 TBI524390:TBJ589824 TLE524390:TLF589824 TVA524390:TVB589824 UEW524390:UEX589824 UOS524390:UOT589824 UYO524390:UYP589824 VIK524390:VIL589824 VSG524390:VSH589824 WCC524390:WCD589824 WLY524390:WLZ589824 WVU524390:WVV589824 M589926:N655360 JI589926:JJ655360 TE589926:TF655360 ADA589926:ADB655360 AMW589926:AMX655360 AWS589926:AWT655360 BGO589926:BGP655360 BQK589926:BQL655360 CAG589926:CAH655360 CKC589926:CKD655360 CTY589926:CTZ655360 DDU589926:DDV655360 DNQ589926:DNR655360 DXM589926:DXN655360 EHI589926:EHJ655360 ERE589926:ERF655360 FBA589926:FBB655360 FKW589926:FKX655360 FUS589926:FUT655360 GEO589926:GEP655360 GOK589926:GOL655360 GYG589926:GYH655360 HIC589926:HID655360 HRY589926:HRZ655360 IBU589926:IBV655360 ILQ589926:ILR655360 IVM589926:IVN655360 JFI589926:JFJ655360 JPE589926:JPF655360 JZA589926:JZB655360 KIW589926:KIX655360 KSS589926:KST655360 LCO589926:LCP655360 LMK589926:LML655360 LWG589926:LWH655360 MGC589926:MGD655360 MPY589926:MPZ655360 MZU589926:MZV655360 NJQ589926:NJR655360 NTM589926:NTN655360 ODI589926:ODJ655360 ONE589926:ONF655360 OXA589926:OXB655360 PGW589926:PGX655360 PQS589926:PQT655360 QAO589926:QAP655360 QKK589926:QKL655360 QUG589926:QUH655360 REC589926:RED655360 RNY589926:RNZ655360 RXU589926:RXV655360 SHQ589926:SHR655360 SRM589926:SRN655360 TBI589926:TBJ655360 TLE589926:TLF655360 TVA589926:TVB655360 UEW589926:UEX655360 UOS589926:UOT655360 UYO589926:UYP655360 VIK589926:VIL655360 VSG589926:VSH655360 WCC589926:WCD655360 WLY589926:WLZ655360 WVU589926:WVV655360 M655462:N720896 JI655462:JJ720896 TE655462:TF720896 ADA655462:ADB720896 AMW655462:AMX720896 AWS655462:AWT720896 BGO655462:BGP720896 BQK655462:BQL720896 CAG655462:CAH720896 CKC655462:CKD720896 CTY655462:CTZ720896 DDU655462:DDV720896 DNQ655462:DNR720896 DXM655462:DXN720896 EHI655462:EHJ720896 ERE655462:ERF720896 FBA655462:FBB720896 FKW655462:FKX720896 FUS655462:FUT720896 GEO655462:GEP720896 GOK655462:GOL720896 GYG655462:GYH720896 HIC655462:HID720896 HRY655462:HRZ720896 IBU655462:IBV720896 ILQ655462:ILR720896 IVM655462:IVN720896 JFI655462:JFJ720896 JPE655462:JPF720896 JZA655462:JZB720896 KIW655462:KIX720896 KSS655462:KST720896 LCO655462:LCP720896 LMK655462:LML720896 LWG655462:LWH720896 MGC655462:MGD720896 MPY655462:MPZ720896 MZU655462:MZV720896 NJQ655462:NJR720896 NTM655462:NTN720896 ODI655462:ODJ720896 ONE655462:ONF720896 OXA655462:OXB720896 PGW655462:PGX720896 PQS655462:PQT720896 QAO655462:QAP720896 QKK655462:QKL720896 QUG655462:QUH720896 REC655462:RED720896 RNY655462:RNZ720896 RXU655462:RXV720896 SHQ655462:SHR720896 SRM655462:SRN720896 TBI655462:TBJ720896 TLE655462:TLF720896 TVA655462:TVB720896 UEW655462:UEX720896 UOS655462:UOT720896 UYO655462:UYP720896 VIK655462:VIL720896 VSG655462:VSH720896 WCC655462:WCD720896 WLY655462:WLZ720896 WVU655462:WVV720896 M720998:N786432 JI720998:JJ786432 TE720998:TF786432 ADA720998:ADB786432 AMW720998:AMX786432 AWS720998:AWT786432 BGO720998:BGP786432 BQK720998:BQL786432 CAG720998:CAH786432 CKC720998:CKD786432 CTY720998:CTZ786432 DDU720998:DDV786432 DNQ720998:DNR786432 DXM720998:DXN786432 EHI720998:EHJ786432 ERE720998:ERF786432 FBA720998:FBB786432 FKW720998:FKX786432 FUS720998:FUT786432 GEO720998:GEP786432 GOK720998:GOL786432 GYG720998:GYH786432 HIC720998:HID786432 HRY720998:HRZ786432 IBU720998:IBV786432 ILQ720998:ILR786432 IVM720998:IVN786432 JFI720998:JFJ786432 JPE720998:JPF786432 JZA720998:JZB786432 KIW720998:KIX786432 KSS720998:KST786432 LCO720998:LCP786432 LMK720998:LML786432 LWG720998:LWH786432 MGC720998:MGD786432 MPY720998:MPZ786432 MZU720998:MZV786432 NJQ720998:NJR786432 NTM720998:NTN786432 ODI720998:ODJ786432 ONE720998:ONF786432 OXA720998:OXB786432 PGW720998:PGX786432 PQS720998:PQT786432 QAO720998:QAP786432 QKK720998:QKL786432 QUG720998:QUH786432 REC720998:RED786432 RNY720998:RNZ786432 RXU720998:RXV786432 SHQ720998:SHR786432 SRM720998:SRN786432 TBI720998:TBJ786432 TLE720998:TLF786432 TVA720998:TVB786432 UEW720998:UEX786432 UOS720998:UOT786432 UYO720998:UYP786432 VIK720998:VIL786432 VSG720998:VSH786432 WCC720998:WCD786432 WLY720998:WLZ786432 WVU720998:WVV786432 M786534:N851968 JI786534:JJ851968 TE786534:TF851968 ADA786534:ADB851968 AMW786534:AMX851968 AWS786534:AWT851968 BGO786534:BGP851968 BQK786534:BQL851968 CAG786534:CAH851968 CKC786534:CKD851968 CTY786534:CTZ851968 DDU786534:DDV851968 DNQ786534:DNR851968 DXM786534:DXN851968 EHI786534:EHJ851968 ERE786534:ERF851968 FBA786534:FBB851968 FKW786534:FKX851968 FUS786534:FUT851968 GEO786534:GEP851968 GOK786534:GOL851968 GYG786534:GYH851968 HIC786534:HID851968 HRY786534:HRZ851968 IBU786534:IBV851968 ILQ786534:ILR851968 IVM786534:IVN851968 JFI786534:JFJ851968 JPE786534:JPF851968 JZA786534:JZB851968 KIW786534:KIX851968 KSS786534:KST851968 LCO786534:LCP851968 LMK786534:LML851968 LWG786534:LWH851968 MGC786534:MGD851968 MPY786534:MPZ851968 MZU786534:MZV851968 NJQ786534:NJR851968 NTM786534:NTN851968 ODI786534:ODJ851968 ONE786534:ONF851968 OXA786534:OXB851968 PGW786534:PGX851968 PQS786534:PQT851968 QAO786534:QAP851968 QKK786534:QKL851968 QUG786534:QUH851968 REC786534:RED851968 RNY786534:RNZ851968 RXU786534:RXV851968 SHQ786534:SHR851968 SRM786534:SRN851968 TBI786534:TBJ851968 TLE786534:TLF851968 TVA786534:TVB851968 UEW786534:UEX851968 UOS786534:UOT851968 UYO786534:UYP851968 VIK786534:VIL851968 VSG786534:VSH851968 WCC786534:WCD851968 WLY786534:WLZ851968 WVU786534:WVV851968 M852070:N917504 JI852070:JJ917504 TE852070:TF917504 ADA852070:ADB917504 AMW852070:AMX917504 AWS852070:AWT917504 BGO852070:BGP917504 BQK852070:BQL917504 CAG852070:CAH917504 CKC852070:CKD917504 CTY852070:CTZ917504 DDU852070:DDV917504 DNQ852070:DNR917504 DXM852070:DXN917504 EHI852070:EHJ917504 ERE852070:ERF917504 FBA852070:FBB917504 FKW852070:FKX917504 FUS852070:FUT917504 GEO852070:GEP917504 GOK852070:GOL917504 GYG852070:GYH917504 HIC852070:HID917504 HRY852070:HRZ917504 IBU852070:IBV917504 ILQ852070:ILR917504 IVM852070:IVN917504 JFI852070:JFJ917504 JPE852070:JPF917504 JZA852070:JZB917504 KIW852070:KIX917504 KSS852070:KST917504 LCO852070:LCP917504 LMK852070:LML917504 LWG852070:LWH917504 MGC852070:MGD917504 MPY852070:MPZ917504 MZU852070:MZV917504 NJQ852070:NJR917504 NTM852070:NTN917504 ODI852070:ODJ917504 ONE852070:ONF917504 OXA852070:OXB917504 PGW852070:PGX917504 PQS852070:PQT917504 QAO852070:QAP917504 QKK852070:QKL917504 QUG852070:QUH917504 REC852070:RED917504 RNY852070:RNZ917504 RXU852070:RXV917504 SHQ852070:SHR917504 SRM852070:SRN917504 TBI852070:TBJ917504 TLE852070:TLF917504 TVA852070:TVB917504 UEW852070:UEX917504 UOS852070:UOT917504 UYO852070:UYP917504 VIK852070:VIL917504 VSG852070:VSH917504 WCC852070:WCD917504 WLY852070:WLZ917504 WVU852070:WVV917504 M917606:N983040 JI917606:JJ983040 TE917606:TF983040 ADA917606:ADB983040 AMW917606:AMX983040 AWS917606:AWT983040 BGO917606:BGP983040 BQK917606:BQL983040 CAG917606:CAH983040 CKC917606:CKD983040 CTY917606:CTZ983040 DDU917606:DDV983040 DNQ917606:DNR983040 DXM917606:DXN983040 EHI917606:EHJ983040 ERE917606:ERF983040 FBA917606:FBB983040 FKW917606:FKX983040 FUS917606:FUT983040 GEO917606:GEP983040 GOK917606:GOL983040 GYG917606:GYH983040 HIC917606:HID983040 HRY917606:HRZ983040 IBU917606:IBV983040 ILQ917606:ILR983040 IVM917606:IVN983040 JFI917606:JFJ983040 JPE917606:JPF983040 JZA917606:JZB983040 KIW917606:KIX983040 KSS917606:KST983040 LCO917606:LCP983040 LMK917606:LML983040 LWG917606:LWH983040 MGC917606:MGD983040 MPY917606:MPZ983040 MZU917606:MZV983040 NJQ917606:NJR983040 NTM917606:NTN983040 ODI917606:ODJ983040 ONE917606:ONF983040 OXA917606:OXB983040 PGW917606:PGX983040 PQS917606:PQT983040 QAO917606:QAP983040 QKK917606:QKL983040 QUG917606:QUH983040 REC917606:RED983040 RNY917606:RNZ983040 RXU917606:RXV983040 SHQ917606:SHR983040 SRM917606:SRN983040 TBI917606:TBJ983040 TLE917606:TLF983040 TVA917606:TVB983040 UEW917606:UEX983040 UOS917606:UOT983040 UYO917606:UYP983040 VIK917606:VIL983040 VSG917606:VSH983040 WCC917606:WCD983040 WLY917606:WLZ983040 WVU917606:WVV983040 M983142:N1048576 JI983142:JJ1048576 TE983142:TF1048576 ADA983142:ADB1048576 AMW983142:AMX1048576 AWS983142:AWT1048576 BGO983142:BGP1048576 BQK983142:BQL1048576 CAG983142:CAH1048576 CKC983142:CKD1048576 CTY983142:CTZ1048576 DDU983142:DDV1048576 DNQ983142:DNR1048576 DXM983142:DXN1048576 EHI983142:EHJ1048576 ERE983142:ERF1048576 FBA983142:FBB1048576 FKW983142:FKX1048576 FUS983142:FUT1048576 GEO983142:GEP1048576 GOK983142:GOL1048576 GYG983142:GYH1048576 HIC983142:HID1048576 HRY983142:HRZ1048576 IBU983142:IBV1048576 ILQ983142:ILR1048576 IVM983142:IVN1048576 JFI983142:JFJ1048576 JPE983142:JPF1048576 JZA983142:JZB1048576 KIW983142:KIX1048576 KSS983142:KST1048576 LCO983142:LCP1048576 LMK983142:LML1048576 LWG983142:LWH1048576 MGC983142:MGD1048576 MPY983142:MPZ1048576 MZU983142:MZV1048576 NJQ983142:NJR1048576 NTM983142:NTN1048576 ODI983142:ODJ1048576 ONE983142:ONF1048576 OXA983142:OXB1048576 PGW983142:PGX1048576 PQS983142:PQT1048576 QAO983142:QAP1048576 QKK983142:QKL1048576 QUG983142:QUH1048576 REC983142:RED1048576 RNY983142:RNZ1048576 RXU983142:RXV1048576 SHQ983142:SHR1048576 SRM983142:SRN1048576 TBI983142:TBJ1048576 TLE983142:TLF1048576 TVA983142:TVB1048576 UEW983142:UEX1048576 UOS983142:UOT1048576 UYO983142:UYP1048576 VIK983142:VIL1048576 VSG983142:VSH1048576 WCC983142:WCD1048576 WLY983142:WLZ1048576 WVU983142:WVV1048576" xr:uid="{FB778F63-012C-437F-9DCC-37F9A0313DFE}">
      <formula1>periodicidad</formula1>
    </dataValidation>
    <dataValidation type="list" allowBlank="1" showInputMessage="1" showErrorMessage="1"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9657B43C-B0BA-4363-9CDA-C45CBCE72097}">
      <formula1>Meses</formula1>
    </dataValidation>
    <dataValidation allowBlank="1" showInputMessage="1" showErrorMessage="1" prompt="Es el resultado del indicador que se pretende alcanzar durante la vigencia, se debe tener como referencia la unidad de medida formulada para el indicador." sqref="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xr:uid="{7A2F2911-28E4-459F-AAEB-D7AF733CED14}"/>
    <dataValidation allowBlank="1" showInputMessage="1" showErrorMessage="1" prompt="Debe coincidir con la unidad de medida del indicador para poder ser comparables." sqref="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xr:uid="{0928A56F-19B2-4144-8820-BB8664185EAE}"/>
    <dataValidation allowBlank="1" showInputMessage="1" showErrorMessage="1" prompt="Resultado que se tiene de la primera medición realizada sobre este indicador, oficializado ante el Sistema de Gestión._x000a__x000a_En los casos en los que no se cuente con línea base se debe registrar “No aplica”." sqref="R12 JN12 TJ12 ADF12 ANB12 AWX12 BGT12 BQP12 CAL12 CKH12 CUD12 DDZ12 DNV12 DXR12 EHN12 ERJ12 FBF12 FLB12 FUX12 GET12 GOP12 GYL12 HIH12 HSD12 IBZ12 ILV12 IVR12 JFN12 JPJ12 JZF12 KJB12 KSX12 LCT12 LMP12 LWL12 MGH12 MQD12 MZZ12 NJV12 NTR12 ODN12 ONJ12 OXF12 PHB12 PQX12 QAT12 QKP12 QUL12 REH12 ROD12 RXZ12 SHV12 SRR12 TBN12 TLJ12 TVF12 UFB12 UOX12 UYT12 VIP12 VSL12 WCH12 WMD12 WVZ12 R65548 JN65548 TJ65548 ADF65548 ANB65548 AWX65548 BGT65548 BQP65548 CAL65548 CKH65548 CUD65548 DDZ65548 DNV65548 DXR65548 EHN65548 ERJ65548 FBF65548 FLB65548 FUX65548 GET65548 GOP65548 GYL65548 HIH65548 HSD65548 IBZ65548 ILV65548 IVR65548 JFN65548 JPJ65548 JZF65548 KJB65548 KSX65548 LCT65548 LMP65548 LWL65548 MGH65548 MQD65548 MZZ65548 NJV65548 NTR65548 ODN65548 ONJ65548 OXF65548 PHB65548 PQX65548 QAT65548 QKP65548 QUL65548 REH65548 ROD65548 RXZ65548 SHV65548 SRR65548 TBN65548 TLJ65548 TVF65548 UFB65548 UOX65548 UYT65548 VIP65548 VSL65548 WCH65548 WMD65548 WVZ65548 R131084 JN131084 TJ131084 ADF131084 ANB131084 AWX131084 BGT131084 BQP131084 CAL131084 CKH131084 CUD131084 DDZ131084 DNV131084 DXR131084 EHN131084 ERJ131084 FBF131084 FLB131084 FUX131084 GET131084 GOP131084 GYL131084 HIH131084 HSD131084 IBZ131084 ILV131084 IVR131084 JFN131084 JPJ131084 JZF131084 KJB131084 KSX131084 LCT131084 LMP131084 LWL131084 MGH131084 MQD131084 MZZ131084 NJV131084 NTR131084 ODN131084 ONJ131084 OXF131084 PHB131084 PQX131084 QAT131084 QKP131084 QUL131084 REH131084 ROD131084 RXZ131084 SHV131084 SRR131084 TBN131084 TLJ131084 TVF131084 UFB131084 UOX131084 UYT131084 VIP131084 VSL131084 WCH131084 WMD131084 WVZ131084 R196620 JN196620 TJ196620 ADF196620 ANB196620 AWX196620 BGT196620 BQP196620 CAL196620 CKH196620 CUD196620 DDZ196620 DNV196620 DXR196620 EHN196620 ERJ196620 FBF196620 FLB196620 FUX196620 GET196620 GOP196620 GYL196620 HIH196620 HSD196620 IBZ196620 ILV196620 IVR196620 JFN196620 JPJ196620 JZF196620 KJB196620 KSX196620 LCT196620 LMP196620 LWL196620 MGH196620 MQD196620 MZZ196620 NJV196620 NTR196620 ODN196620 ONJ196620 OXF196620 PHB196620 PQX196620 QAT196620 QKP196620 QUL196620 REH196620 ROD196620 RXZ196620 SHV196620 SRR196620 TBN196620 TLJ196620 TVF196620 UFB196620 UOX196620 UYT196620 VIP196620 VSL196620 WCH196620 WMD196620 WVZ196620 R262156 JN262156 TJ262156 ADF262156 ANB262156 AWX262156 BGT262156 BQP262156 CAL262156 CKH262156 CUD262156 DDZ262156 DNV262156 DXR262156 EHN262156 ERJ262156 FBF262156 FLB262156 FUX262156 GET262156 GOP262156 GYL262156 HIH262156 HSD262156 IBZ262156 ILV262156 IVR262156 JFN262156 JPJ262156 JZF262156 KJB262156 KSX262156 LCT262156 LMP262156 LWL262156 MGH262156 MQD262156 MZZ262156 NJV262156 NTR262156 ODN262156 ONJ262156 OXF262156 PHB262156 PQX262156 QAT262156 QKP262156 QUL262156 REH262156 ROD262156 RXZ262156 SHV262156 SRR262156 TBN262156 TLJ262156 TVF262156 UFB262156 UOX262156 UYT262156 VIP262156 VSL262156 WCH262156 WMD262156 WVZ262156 R327692 JN327692 TJ327692 ADF327692 ANB327692 AWX327692 BGT327692 BQP327692 CAL327692 CKH327692 CUD327692 DDZ327692 DNV327692 DXR327692 EHN327692 ERJ327692 FBF327692 FLB327692 FUX327692 GET327692 GOP327692 GYL327692 HIH327692 HSD327692 IBZ327692 ILV327692 IVR327692 JFN327692 JPJ327692 JZF327692 KJB327692 KSX327692 LCT327692 LMP327692 LWL327692 MGH327692 MQD327692 MZZ327692 NJV327692 NTR327692 ODN327692 ONJ327692 OXF327692 PHB327692 PQX327692 QAT327692 QKP327692 QUL327692 REH327692 ROD327692 RXZ327692 SHV327692 SRR327692 TBN327692 TLJ327692 TVF327692 UFB327692 UOX327692 UYT327692 VIP327692 VSL327692 WCH327692 WMD327692 WVZ327692 R393228 JN393228 TJ393228 ADF393228 ANB393228 AWX393228 BGT393228 BQP393228 CAL393228 CKH393228 CUD393228 DDZ393228 DNV393228 DXR393228 EHN393228 ERJ393228 FBF393228 FLB393228 FUX393228 GET393228 GOP393228 GYL393228 HIH393228 HSD393228 IBZ393228 ILV393228 IVR393228 JFN393228 JPJ393228 JZF393228 KJB393228 KSX393228 LCT393228 LMP393228 LWL393228 MGH393228 MQD393228 MZZ393228 NJV393228 NTR393228 ODN393228 ONJ393228 OXF393228 PHB393228 PQX393228 QAT393228 QKP393228 QUL393228 REH393228 ROD393228 RXZ393228 SHV393228 SRR393228 TBN393228 TLJ393228 TVF393228 UFB393228 UOX393228 UYT393228 VIP393228 VSL393228 WCH393228 WMD393228 WVZ393228 R458764 JN458764 TJ458764 ADF458764 ANB458764 AWX458764 BGT458764 BQP458764 CAL458764 CKH458764 CUD458764 DDZ458764 DNV458764 DXR458764 EHN458764 ERJ458764 FBF458764 FLB458764 FUX458764 GET458764 GOP458764 GYL458764 HIH458764 HSD458764 IBZ458764 ILV458764 IVR458764 JFN458764 JPJ458764 JZF458764 KJB458764 KSX458764 LCT458764 LMP458764 LWL458764 MGH458764 MQD458764 MZZ458764 NJV458764 NTR458764 ODN458764 ONJ458764 OXF458764 PHB458764 PQX458764 QAT458764 QKP458764 QUL458764 REH458764 ROD458764 RXZ458764 SHV458764 SRR458764 TBN458764 TLJ458764 TVF458764 UFB458764 UOX458764 UYT458764 VIP458764 VSL458764 WCH458764 WMD458764 WVZ458764 R524300 JN524300 TJ524300 ADF524300 ANB524300 AWX524300 BGT524300 BQP524300 CAL524300 CKH524300 CUD524300 DDZ524300 DNV524300 DXR524300 EHN524300 ERJ524300 FBF524300 FLB524300 FUX524300 GET524300 GOP524300 GYL524300 HIH524300 HSD524300 IBZ524300 ILV524300 IVR524300 JFN524300 JPJ524300 JZF524300 KJB524300 KSX524300 LCT524300 LMP524300 LWL524300 MGH524300 MQD524300 MZZ524300 NJV524300 NTR524300 ODN524300 ONJ524300 OXF524300 PHB524300 PQX524300 QAT524300 QKP524300 QUL524300 REH524300 ROD524300 RXZ524300 SHV524300 SRR524300 TBN524300 TLJ524300 TVF524300 UFB524300 UOX524300 UYT524300 VIP524300 VSL524300 WCH524300 WMD524300 WVZ524300 R589836 JN589836 TJ589836 ADF589836 ANB589836 AWX589836 BGT589836 BQP589836 CAL589836 CKH589836 CUD589836 DDZ589836 DNV589836 DXR589836 EHN589836 ERJ589836 FBF589836 FLB589836 FUX589836 GET589836 GOP589836 GYL589836 HIH589836 HSD589836 IBZ589836 ILV589836 IVR589836 JFN589836 JPJ589836 JZF589836 KJB589836 KSX589836 LCT589836 LMP589836 LWL589836 MGH589836 MQD589836 MZZ589836 NJV589836 NTR589836 ODN589836 ONJ589836 OXF589836 PHB589836 PQX589836 QAT589836 QKP589836 QUL589836 REH589836 ROD589836 RXZ589836 SHV589836 SRR589836 TBN589836 TLJ589836 TVF589836 UFB589836 UOX589836 UYT589836 VIP589836 VSL589836 WCH589836 WMD589836 WVZ589836 R655372 JN655372 TJ655372 ADF655372 ANB655372 AWX655372 BGT655372 BQP655372 CAL655372 CKH655372 CUD655372 DDZ655372 DNV655372 DXR655372 EHN655372 ERJ655372 FBF655372 FLB655372 FUX655372 GET655372 GOP655372 GYL655372 HIH655372 HSD655372 IBZ655372 ILV655372 IVR655372 JFN655372 JPJ655372 JZF655372 KJB655372 KSX655372 LCT655372 LMP655372 LWL655372 MGH655372 MQD655372 MZZ655372 NJV655372 NTR655372 ODN655372 ONJ655372 OXF655372 PHB655372 PQX655372 QAT655372 QKP655372 QUL655372 REH655372 ROD655372 RXZ655372 SHV655372 SRR655372 TBN655372 TLJ655372 TVF655372 UFB655372 UOX655372 UYT655372 VIP655372 VSL655372 WCH655372 WMD655372 WVZ655372 R720908 JN720908 TJ720908 ADF720908 ANB720908 AWX720908 BGT720908 BQP720908 CAL720908 CKH720908 CUD720908 DDZ720908 DNV720908 DXR720908 EHN720908 ERJ720908 FBF720908 FLB720908 FUX720908 GET720908 GOP720908 GYL720908 HIH720908 HSD720908 IBZ720908 ILV720908 IVR720908 JFN720908 JPJ720908 JZF720908 KJB720908 KSX720908 LCT720908 LMP720908 LWL720908 MGH720908 MQD720908 MZZ720908 NJV720908 NTR720908 ODN720908 ONJ720908 OXF720908 PHB720908 PQX720908 QAT720908 QKP720908 QUL720908 REH720908 ROD720908 RXZ720908 SHV720908 SRR720908 TBN720908 TLJ720908 TVF720908 UFB720908 UOX720908 UYT720908 VIP720908 VSL720908 WCH720908 WMD720908 WVZ720908 R786444 JN786444 TJ786444 ADF786444 ANB786444 AWX786444 BGT786444 BQP786444 CAL786444 CKH786444 CUD786444 DDZ786444 DNV786444 DXR786444 EHN786444 ERJ786444 FBF786444 FLB786444 FUX786444 GET786444 GOP786444 GYL786444 HIH786444 HSD786444 IBZ786444 ILV786444 IVR786444 JFN786444 JPJ786444 JZF786444 KJB786444 KSX786444 LCT786444 LMP786444 LWL786444 MGH786444 MQD786444 MZZ786444 NJV786444 NTR786444 ODN786444 ONJ786444 OXF786444 PHB786444 PQX786444 QAT786444 QKP786444 QUL786444 REH786444 ROD786444 RXZ786444 SHV786444 SRR786444 TBN786444 TLJ786444 TVF786444 UFB786444 UOX786444 UYT786444 VIP786444 VSL786444 WCH786444 WMD786444 WVZ786444 R851980 JN851980 TJ851980 ADF851980 ANB851980 AWX851980 BGT851980 BQP851980 CAL851980 CKH851980 CUD851980 DDZ851980 DNV851980 DXR851980 EHN851980 ERJ851980 FBF851980 FLB851980 FUX851980 GET851980 GOP851980 GYL851980 HIH851980 HSD851980 IBZ851980 ILV851980 IVR851980 JFN851980 JPJ851980 JZF851980 KJB851980 KSX851980 LCT851980 LMP851980 LWL851980 MGH851980 MQD851980 MZZ851980 NJV851980 NTR851980 ODN851980 ONJ851980 OXF851980 PHB851980 PQX851980 QAT851980 QKP851980 QUL851980 REH851980 ROD851980 RXZ851980 SHV851980 SRR851980 TBN851980 TLJ851980 TVF851980 UFB851980 UOX851980 UYT851980 VIP851980 VSL851980 WCH851980 WMD851980 WVZ851980 R917516 JN917516 TJ917516 ADF917516 ANB917516 AWX917516 BGT917516 BQP917516 CAL917516 CKH917516 CUD917516 DDZ917516 DNV917516 DXR917516 EHN917516 ERJ917516 FBF917516 FLB917516 FUX917516 GET917516 GOP917516 GYL917516 HIH917516 HSD917516 IBZ917516 ILV917516 IVR917516 JFN917516 JPJ917516 JZF917516 KJB917516 KSX917516 LCT917516 LMP917516 LWL917516 MGH917516 MQD917516 MZZ917516 NJV917516 NTR917516 ODN917516 ONJ917516 OXF917516 PHB917516 PQX917516 QAT917516 QKP917516 QUL917516 REH917516 ROD917516 RXZ917516 SHV917516 SRR917516 TBN917516 TLJ917516 TVF917516 UFB917516 UOX917516 UYT917516 VIP917516 VSL917516 WCH917516 WMD917516 WVZ917516 R983052 JN983052 TJ983052 ADF983052 ANB983052 AWX983052 BGT983052 BQP983052 CAL983052 CKH983052 CUD983052 DDZ983052 DNV983052 DXR983052 EHN983052 ERJ983052 FBF983052 FLB983052 FUX983052 GET983052 GOP983052 GYL983052 HIH983052 HSD983052 IBZ983052 ILV983052 IVR983052 JFN983052 JPJ983052 JZF983052 KJB983052 KSX983052 LCT983052 LMP983052 LWL983052 MGH983052 MQD983052 MZZ983052 NJV983052 NTR983052 ODN983052 ONJ983052 OXF983052 PHB983052 PQX983052 QAT983052 QKP983052 QUL983052 REH983052 ROD983052 RXZ983052 SHV983052 SRR983052 TBN983052 TLJ983052 TVF983052 UFB983052 UOX983052 UYT983052 VIP983052 VSL983052 WCH983052 WMD983052 WVZ983052" xr:uid="{2CA098F6-4BAD-4D33-B393-E78B5C1A9A99}"/>
    <dataValidation allowBlank="1" showInputMessage="1" showErrorMessage="1" prompt="Es el elemento que soporta la medición del indicador, estos pueden ser; documento, base de datos, entre otros. " sqref="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xr:uid="{1FF2C602-CED0-4239-B90E-E425C488802A}"/>
    <dataValidation allowBlank="1" showInputMessage="1" showErrorMessage="1" prompt="Corresponde a la información a partir de la cual se obtienen los datos para el cálculo del indicador." sqref="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xr:uid="{16209F05-FA8C-4388-AC5B-62718F9ACBE6}"/>
    <dataValidation allowBlank="1" showInputMessage="1" showErrorMessage="1" prompt="Relacionar la medida en la cual se obtiene el resultado del indicador, la cual para el presente formato se estandariza en &quot;Porcentaje&quot;." sqref="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xr:uid="{3BC9ADBC-F438-451E-99BF-F777FF6B46E9}"/>
    <dataValidation allowBlank="1" showInputMessage="1" showErrorMessage="1" prompt="Frecuencia en la cual se debe calcular y registrar los resultados del indicador. _x000a__x000a_De la lista desplegable seleccione la frecuencia del indicador; mensual, bimestral, trimestral, semestral o anual." sqref="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xr:uid="{9E1F228C-439F-460A-BAFB-46B037A02821}"/>
    <dataValidation allowBlank="1" showInputMessage="1" showErrorMessage="1" prompt="Hace referencia a la clasificación del indicador._x000a__x000a_De la lista desplegable seleccione una de las siguientes opciones: eficacia, eficiencia o efectividad." sqref="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xr:uid="{C3071DE8-E6A9-4AD5-821D-2F4ABD841167}"/>
    <dataValidation allowBlank="1" showInputMessage="1" showErrorMessage="1" prompt="Corresponde a la ecuación matemática que relaciona las variables del indicador (numerador/denominador)." 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xr:uid="{BC55CAF9-C373-45E2-B479-6248D299C53B}"/>
    <dataValidation allowBlank="1" showInputMessage="1" showErrorMessage="1" prompt="Corresponde al aspecto clave de cuyo resultado depende el logro de la meta propuesta para el indicador." sqref="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I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I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I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I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I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I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I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I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I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I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I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I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I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I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xr:uid="{F6B51A3B-C150-4393-B200-D138144F0A7D}"/>
    <dataValidation allowBlank="1" showInputMessage="1" showErrorMessage="1" prompt="Describe al fin para el cual se formuló el indicador."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xr:uid="{0041E4AE-7D92-4387-AC6E-119BB5D246DC}"/>
    <dataValidation allowBlank="1" showInputMessage="1" showErrorMessage="1" prompt="Registre el nombre asignado al indicador. Este debe ser; claro, preciso y auto explicativo. _x000a__x000a_Estructura sugerida: objeto a cuantificar (sujeto) + condición deseada del objeto (verbo en participio pasado) + complemento descriptivo (si se requiere)"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xr:uid="{837ED7A3-9309-4FFB-947F-A94E4087BFCD}"/>
    <dataValidation allowBlank="1" showInputMessage="1" showErrorMessage="1" prompt="Hace referencia a la fecha de expedición de la circular mediante la cual se solicita la creación o actualización del indicador de gestió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xr:uid="{3A032C56-0FDF-47C6-BF28-40265C502509}"/>
    <dataValidation allowBlank="1" showInputMessage="1" showErrorMessage="1" prompt="Se refiere al código consecutivo que es asignado por la Subdirección de Diseño, Evaluación y Sistematización – Equipo del Sistema Integrado de Gestión."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xr:uid="{5AE23D3C-B431-477D-9365-0663A1BF1C6C}"/>
    <dataValidation allowBlank="1" showInputMessage="1" showErrorMessage="1" prompt="Indicar a cual objetivo estratégico de la Entidad contribuye la medición del indicador de gestión._x000a__x000a_De la lista desplegable seleccione el objetivo estratégico._x000a__x000a_*Todos los indicadores deben estar relacionados a un objetivo estratégico._x000a_"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xr:uid="{99C1B081-A678-43DF-8DDD-6DF0CB19F98B}"/>
    <dataValidation allowBlank="1" showInputMessage="1" showErrorMessage="1" prompt="Relacionar el proyecto de inversión al cuál está asociado el indicador de gestión._x000a__x000a_De la lista desplegable  seleccione el proyecto de inversión._x000a__x000a_* No todos los indicadores deben estar asociados a un proyecto de inversión."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xr:uid="{769E5295-DF2C-4170-9CC7-4D461A9FFE6D}"/>
    <dataValidation allowBlank="1" showInputMessage="1" showErrorMessage="1" prompt="Indicar el proceso institucional al cuál está asociado el indicador de gestión._x000a__x000a_De la lista despegable  seleccione el proceso."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xr:uid="{0A88F860-0A32-4053-BDE7-134A9763353B}"/>
    <dataValidation allowBlank="1" showInputMessage="1" showErrorMessage="1" prompt="Corresponde al registro de los logros obtenidos durante el año de medición del indicador de manera consolidada. En este también se identificarán las situaciones que conllevaron a logros no esperados y las acciones que al respecto se hayan adelantado_x000a_" sqref="CC12 LY12 VU12 AFQ12 APM12 AZI12 BJE12 BTA12 CCW12 CMS12 CWO12 DGK12 DQG12 EAC12 EJY12 ETU12 FDQ12 FNM12 FXI12 GHE12 GRA12 HAW12 HKS12 HUO12 IEK12 IOG12 IYC12 JHY12 JRU12 KBQ12 KLM12 KVI12 LFE12 LPA12 LYW12 MIS12 MSO12 NCK12 NMG12 NWC12 OFY12 OPU12 OZQ12 PJM12 PTI12 QDE12 QNA12 QWW12 RGS12 RQO12 SAK12 SKG12 SUC12 TDY12 TNU12 TXQ12 UHM12 URI12 VBE12 VLA12 VUW12 WES12 WOO12 WYK12 CC65548 LY65548 VU65548 AFQ65548 APM65548 AZI65548 BJE65548 BTA65548 CCW65548 CMS65548 CWO65548 DGK65548 DQG65548 EAC65548 EJY65548 ETU65548 FDQ65548 FNM65548 FXI65548 GHE65548 GRA65548 HAW65548 HKS65548 HUO65548 IEK65548 IOG65548 IYC65548 JHY65548 JRU65548 KBQ65548 KLM65548 KVI65548 LFE65548 LPA65548 LYW65548 MIS65548 MSO65548 NCK65548 NMG65548 NWC65548 OFY65548 OPU65548 OZQ65548 PJM65548 PTI65548 QDE65548 QNA65548 QWW65548 RGS65548 RQO65548 SAK65548 SKG65548 SUC65548 TDY65548 TNU65548 TXQ65548 UHM65548 URI65548 VBE65548 VLA65548 VUW65548 WES65548 WOO65548 WYK65548 CC131084 LY131084 VU131084 AFQ131084 APM131084 AZI131084 BJE131084 BTA131084 CCW131084 CMS131084 CWO131084 DGK131084 DQG131084 EAC131084 EJY131084 ETU131084 FDQ131084 FNM131084 FXI131084 GHE131084 GRA131084 HAW131084 HKS131084 HUO131084 IEK131084 IOG131084 IYC131084 JHY131084 JRU131084 KBQ131084 KLM131084 KVI131084 LFE131084 LPA131084 LYW131084 MIS131084 MSO131084 NCK131084 NMG131084 NWC131084 OFY131084 OPU131084 OZQ131084 PJM131084 PTI131084 QDE131084 QNA131084 QWW131084 RGS131084 RQO131084 SAK131084 SKG131084 SUC131084 TDY131084 TNU131084 TXQ131084 UHM131084 URI131084 VBE131084 VLA131084 VUW131084 WES131084 WOO131084 WYK131084 CC196620 LY196620 VU196620 AFQ196620 APM196620 AZI196620 BJE196620 BTA196620 CCW196620 CMS196620 CWO196620 DGK196620 DQG196620 EAC196620 EJY196620 ETU196620 FDQ196620 FNM196620 FXI196620 GHE196620 GRA196620 HAW196620 HKS196620 HUO196620 IEK196620 IOG196620 IYC196620 JHY196620 JRU196620 KBQ196620 KLM196620 KVI196620 LFE196620 LPA196620 LYW196620 MIS196620 MSO196620 NCK196620 NMG196620 NWC196620 OFY196620 OPU196620 OZQ196620 PJM196620 PTI196620 QDE196620 QNA196620 QWW196620 RGS196620 RQO196620 SAK196620 SKG196620 SUC196620 TDY196620 TNU196620 TXQ196620 UHM196620 URI196620 VBE196620 VLA196620 VUW196620 WES196620 WOO196620 WYK196620 CC262156 LY262156 VU262156 AFQ262156 APM262156 AZI262156 BJE262156 BTA262156 CCW262156 CMS262156 CWO262156 DGK262156 DQG262156 EAC262156 EJY262156 ETU262156 FDQ262156 FNM262156 FXI262156 GHE262156 GRA262156 HAW262156 HKS262156 HUO262156 IEK262156 IOG262156 IYC262156 JHY262156 JRU262156 KBQ262156 KLM262156 KVI262156 LFE262156 LPA262156 LYW262156 MIS262156 MSO262156 NCK262156 NMG262156 NWC262156 OFY262156 OPU262156 OZQ262156 PJM262156 PTI262156 QDE262156 QNA262156 QWW262156 RGS262156 RQO262156 SAK262156 SKG262156 SUC262156 TDY262156 TNU262156 TXQ262156 UHM262156 URI262156 VBE262156 VLA262156 VUW262156 WES262156 WOO262156 WYK262156 CC327692 LY327692 VU327692 AFQ327692 APM327692 AZI327692 BJE327692 BTA327692 CCW327692 CMS327692 CWO327692 DGK327692 DQG327692 EAC327692 EJY327692 ETU327692 FDQ327692 FNM327692 FXI327692 GHE327692 GRA327692 HAW327692 HKS327692 HUO327692 IEK327692 IOG327692 IYC327692 JHY327692 JRU327692 KBQ327692 KLM327692 KVI327692 LFE327692 LPA327692 LYW327692 MIS327692 MSO327692 NCK327692 NMG327692 NWC327692 OFY327692 OPU327692 OZQ327692 PJM327692 PTI327692 QDE327692 QNA327692 QWW327692 RGS327692 RQO327692 SAK327692 SKG327692 SUC327692 TDY327692 TNU327692 TXQ327692 UHM327692 URI327692 VBE327692 VLA327692 VUW327692 WES327692 WOO327692 WYK327692 CC393228 LY393228 VU393228 AFQ393228 APM393228 AZI393228 BJE393228 BTA393228 CCW393228 CMS393228 CWO393228 DGK393228 DQG393228 EAC393228 EJY393228 ETU393228 FDQ393228 FNM393228 FXI393228 GHE393228 GRA393228 HAW393228 HKS393228 HUO393228 IEK393228 IOG393228 IYC393228 JHY393228 JRU393228 KBQ393228 KLM393228 KVI393228 LFE393228 LPA393228 LYW393228 MIS393228 MSO393228 NCK393228 NMG393228 NWC393228 OFY393228 OPU393228 OZQ393228 PJM393228 PTI393228 QDE393228 QNA393228 QWW393228 RGS393228 RQO393228 SAK393228 SKG393228 SUC393228 TDY393228 TNU393228 TXQ393228 UHM393228 URI393228 VBE393228 VLA393228 VUW393228 WES393228 WOO393228 WYK393228 CC458764 LY458764 VU458764 AFQ458764 APM458764 AZI458764 BJE458764 BTA458764 CCW458764 CMS458764 CWO458764 DGK458764 DQG458764 EAC458764 EJY458764 ETU458764 FDQ458764 FNM458764 FXI458764 GHE458764 GRA458764 HAW458764 HKS458764 HUO458764 IEK458764 IOG458764 IYC458764 JHY458764 JRU458764 KBQ458764 KLM458764 KVI458764 LFE458764 LPA458764 LYW458764 MIS458764 MSO458764 NCK458764 NMG458764 NWC458764 OFY458764 OPU458764 OZQ458764 PJM458764 PTI458764 QDE458764 QNA458764 QWW458764 RGS458764 RQO458764 SAK458764 SKG458764 SUC458764 TDY458764 TNU458764 TXQ458764 UHM458764 URI458764 VBE458764 VLA458764 VUW458764 WES458764 WOO458764 WYK458764 CC524300 LY524300 VU524300 AFQ524300 APM524300 AZI524300 BJE524300 BTA524300 CCW524300 CMS524300 CWO524300 DGK524300 DQG524300 EAC524300 EJY524300 ETU524300 FDQ524300 FNM524300 FXI524300 GHE524300 GRA524300 HAW524300 HKS524300 HUO524300 IEK524300 IOG524300 IYC524300 JHY524300 JRU524300 KBQ524300 KLM524300 KVI524300 LFE524300 LPA524300 LYW524300 MIS524300 MSO524300 NCK524300 NMG524300 NWC524300 OFY524300 OPU524300 OZQ524300 PJM524300 PTI524300 QDE524300 QNA524300 QWW524300 RGS524300 RQO524300 SAK524300 SKG524300 SUC524300 TDY524300 TNU524300 TXQ524300 UHM524300 URI524300 VBE524300 VLA524300 VUW524300 WES524300 WOO524300 WYK524300 CC589836 LY589836 VU589836 AFQ589836 APM589836 AZI589836 BJE589836 BTA589836 CCW589836 CMS589836 CWO589836 DGK589836 DQG589836 EAC589836 EJY589836 ETU589836 FDQ589836 FNM589836 FXI589836 GHE589836 GRA589836 HAW589836 HKS589836 HUO589836 IEK589836 IOG589836 IYC589836 JHY589836 JRU589836 KBQ589836 KLM589836 KVI589836 LFE589836 LPA589836 LYW589836 MIS589836 MSO589836 NCK589836 NMG589836 NWC589836 OFY589836 OPU589836 OZQ589836 PJM589836 PTI589836 QDE589836 QNA589836 QWW589836 RGS589836 RQO589836 SAK589836 SKG589836 SUC589836 TDY589836 TNU589836 TXQ589836 UHM589836 URI589836 VBE589836 VLA589836 VUW589836 WES589836 WOO589836 WYK589836 CC655372 LY655372 VU655372 AFQ655372 APM655372 AZI655372 BJE655372 BTA655372 CCW655372 CMS655372 CWO655372 DGK655372 DQG655372 EAC655372 EJY655372 ETU655372 FDQ655372 FNM655372 FXI655372 GHE655372 GRA655372 HAW655372 HKS655372 HUO655372 IEK655372 IOG655372 IYC655372 JHY655372 JRU655372 KBQ655372 KLM655372 KVI655372 LFE655372 LPA655372 LYW655372 MIS655372 MSO655372 NCK655372 NMG655372 NWC655372 OFY655372 OPU655372 OZQ655372 PJM655372 PTI655372 QDE655372 QNA655372 QWW655372 RGS655372 RQO655372 SAK655372 SKG655372 SUC655372 TDY655372 TNU655372 TXQ655372 UHM655372 URI655372 VBE655372 VLA655372 VUW655372 WES655372 WOO655372 WYK655372 CC720908 LY720908 VU720908 AFQ720908 APM720908 AZI720908 BJE720908 BTA720908 CCW720908 CMS720908 CWO720908 DGK720908 DQG720908 EAC720908 EJY720908 ETU720908 FDQ720908 FNM720908 FXI720908 GHE720908 GRA720908 HAW720908 HKS720908 HUO720908 IEK720908 IOG720908 IYC720908 JHY720908 JRU720908 KBQ720908 KLM720908 KVI720908 LFE720908 LPA720908 LYW720908 MIS720908 MSO720908 NCK720908 NMG720908 NWC720908 OFY720908 OPU720908 OZQ720908 PJM720908 PTI720908 QDE720908 QNA720908 QWW720908 RGS720908 RQO720908 SAK720908 SKG720908 SUC720908 TDY720908 TNU720908 TXQ720908 UHM720908 URI720908 VBE720908 VLA720908 VUW720908 WES720908 WOO720908 WYK720908 CC786444 LY786444 VU786444 AFQ786444 APM786444 AZI786444 BJE786444 BTA786444 CCW786444 CMS786444 CWO786444 DGK786444 DQG786444 EAC786444 EJY786444 ETU786444 FDQ786444 FNM786444 FXI786444 GHE786444 GRA786444 HAW786444 HKS786444 HUO786444 IEK786444 IOG786444 IYC786444 JHY786444 JRU786444 KBQ786444 KLM786444 KVI786444 LFE786444 LPA786444 LYW786444 MIS786444 MSO786444 NCK786444 NMG786444 NWC786444 OFY786444 OPU786444 OZQ786444 PJM786444 PTI786444 QDE786444 QNA786444 QWW786444 RGS786444 RQO786444 SAK786444 SKG786444 SUC786444 TDY786444 TNU786444 TXQ786444 UHM786444 URI786444 VBE786444 VLA786444 VUW786444 WES786444 WOO786444 WYK786444 CC851980 LY851980 VU851980 AFQ851980 APM851980 AZI851980 BJE851980 BTA851980 CCW851980 CMS851980 CWO851980 DGK851980 DQG851980 EAC851980 EJY851980 ETU851980 FDQ851980 FNM851980 FXI851980 GHE851980 GRA851980 HAW851980 HKS851980 HUO851980 IEK851980 IOG851980 IYC851980 JHY851980 JRU851980 KBQ851980 KLM851980 KVI851980 LFE851980 LPA851980 LYW851980 MIS851980 MSO851980 NCK851980 NMG851980 NWC851980 OFY851980 OPU851980 OZQ851980 PJM851980 PTI851980 QDE851980 QNA851980 QWW851980 RGS851980 RQO851980 SAK851980 SKG851980 SUC851980 TDY851980 TNU851980 TXQ851980 UHM851980 URI851980 VBE851980 VLA851980 VUW851980 WES851980 WOO851980 WYK851980 CC917516 LY917516 VU917516 AFQ917516 APM917516 AZI917516 BJE917516 BTA917516 CCW917516 CMS917516 CWO917516 DGK917516 DQG917516 EAC917516 EJY917516 ETU917516 FDQ917516 FNM917516 FXI917516 GHE917516 GRA917516 HAW917516 HKS917516 HUO917516 IEK917516 IOG917516 IYC917516 JHY917516 JRU917516 KBQ917516 KLM917516 KVI917516 LFE917516 LPA917516 LYW917516 MIS917516 MSO917516 NCK917516 NMG917516 NWC917516 OFY917516 OPU917516 OZQ917516 PJM917516 PTI917516 QDE917516 QNA917516 QWW917516 RGS917516 RQO917516 SAK917516 SKG917516 SUC917516 TDY917516 TNU917516 TXQ917516 UHM917516 URI917516 VBE917516 VLA917516 VUW917516 WES917516 WOO917516 WYK917516 CC983052 LY983052 VU983052 AFQ983052 APM983052 AZI983052 BJE983052 BTA983052 CCW983052 CMS983052 CWO983052 DGK983052 DQG983052 EAC983052 EJY983052 ETU983052 FDQ983052 FNM983052 FXI983052 GHE983052 GRA983052 HAW983052 HKS983052 HUO983052 IEK983052 IOG983052 IYC983052 JHY983052 JRU983052 KBQ983052 KLM983052 KVI983052 LFE983052 LPA983052 LYW983052 MIS983052 MSO983052 NCK983052 NMG983052 NWC983052 OFY983052 OPU983052 OZQ983052 PJM983052 PTI983052 QDE983052 QNA983052 QWW983052 RGS983052 RQO983052 SAK983052 SKG983052 SUC983052 TDY983052 TNU983052 TXQ983052 UHM983052 URI983052 VBE983052 VLA983052 VUW983052 WES983052 WOO983052 WYK983052" xr:uid="{0896E1D4-82B3-475E-8004-76716E8434E2}"/>
    <dataValidation type="list" allowBlank="1" showInputMessage="1" showErrorMessage="1" sqref="T101 JP101 TL101 ADH101 AND101 AWZ101 BGV101 BQR101 CAN101 CKJ101 CUF101 DEB101 DNX101 DXT101 EHP101 ERL101 FBH101 FLD101 FUZ101 GEV101 GOR101 GYN101 HIJ101 HSF101 ICB101 ILX101 IVT101 JFP101 JPL101 JZH101 KJD101 KSZ101 LCV101 LMR101 LWN101 MGJ101 MQF101 NAB101 NJX101 NTT101 ODP101 ONL101 OXH101 PHD101 PQZ101 QAV101 QKR101 QUN101 REJ101 ROF101 RYB101 SHX101 SRT101 TBP101 TLL101 TVH101 UFD101 UOZ101 UYV101 VIR101 VSN101 WCJ101 WMF101 WWB101 T65637 JP65637 TL65637 ADH65637 AND65637 AWZ65637 BGV65637 BQR65637 CAN65637 CKJ65637 CUF65637 DEB65637 DNX65637 DXT65637 EHP65637 ERL65637 FBH65637 FLD65637 FUZ65637 GEV65637 GOR65637 GYN65637 HIJ65637 HSF65637 ICB65637 ILX65637 IVT65637 JFP65637 JPL65637 JZH65637 KJD65637 KSZ65637 LCV65637 LMR65637 LWN65637 MGJ65637 MQF65637 NAB65637 NJX65637 NTT65637 ODP65637 ONL65637 OXH65637 PHD65637 PQZ65637 QAV65637 QKR65637 QUN65637 REJ65637 ROF65637 RYB65637 SHX65637 SRT65637 TBP65637 TLL65637 TVH65637 UFD65637 UOZ65637 UYV65637 VIR65637 VSN65637 WCJ65637 WMF65637 WWB65637 T131173 JP131173 TL131173 ADH131173 AND131173 AWZ131173 BGV131173 BQR131173 CAN131173 CKJ131173 CUF131173 DEB131173 DNX131173 DXT131173 EHP131173 ERL131173 FBH131173 FLD131173 FUZ131173 GEV131173 GOR131173 GYN131173 HIJ131173 HSF131173 ICB131173 ILX131173 IVT131173 JFP131173 JPL131173 JZH131173 KJD131173 KSZ131173 LCV131173 LMR131173 LWN131173 MGJ131173 MQF131173 NAB131173 NJX131173 NTT131173 ODP131173 ONL131173 OXH131173 PHD131173 PQZ131173 QAV131173 QKR131173 QUN131173 REJ131173 ROF131173 RYB131173 SHX131173 SRT131173 TBP131173 TLL131173 TVH131173 UFD131173 UOZ131173 UYV131173 VIR131173 VSN131173 WCJ131173 WMF131173 WWB131173 T196709 JP196709 TL196709 ADH196709 AND196709 AWZ196709 BGV196709 BQR196709 CAN196709 CKJ196709 CUF196709 DEB196709 DNX196709 DXT196709 EHP196709 ERL196709 FBH196709 FLD196709 FUZ196709 GEV196709 GOR196709 GYN196709 HIJ196709 HSF196709 ICB196709 ILX196709 IVT196709 JFP196709 JPL196709 JZH196709 KJD196709 KSZ196709 LCV196709 LMR196709 LWN196709 MGJ196709 MQF196709 NAB196709 NJX196709 NTT196709 ODP196709 ONL196709 OXH196709 PHD196709 PQZ196709 QAV196709 QKR196709 QUN196709 REJ196709 ROF196709 RYB196709 SHX196709 SRT196709 TBP196709 TLL196709 TVH196709 UFD196709 UOZ196709 UYV196709 VIR196709 VSN196709 WCJ196709 WMF196709 WWB196709 T262245 JP262245 TL262245 ADH262245 AND262245 AWZ262245 BGV262245 BQR262245 CAN262245 CKJ262245 CUF262245 DEB262245 DNX262245 DXT262245 EHP262245 ERL262245 FBH262245 FLD262245 FUZ262245 GEV262245 GOR262245 GYN262245 HIJ262245 HSF262245 ICB262245 ILX262245 IVT262245 JFP262245 JPL262245 JZH262245 KJD262245 KSZ262245 LCV262245 LMR262245 LWN262245 MGJ262245 MQF262245 NAB262245 NJX262245 NTT262245 ODP262245 ONL262245 OXH262245 PHD262245 PQZ262245 QAV262245 QKR262245 QUN262245 REJ262245 ROF262245 RYB262245 SHX262245 SRT262245 TBP262245 TLL262245 TVH262245 UFD262245 UOZ262245 UYV262245 VIR262245 VSN262245 WCJ262245 WMF262245 WWB262245 T327781 JP327781 TL327781 ADH327781 AND327781 AWZ327781 BGV327781 BQR327781 CAN327781 CKJ327781 CUF327781 DEB327781 DNX327781 DXT327781 EHP327781 ERL327781 FBH327781 FLD327781 FUZ327781 GEV327781 GOR327781 GYN327781 HIJ327781 HSF327781 ICB327781 ILX327781 IVT327781 JFP327781 JPL327781 JZH327781 KJD327781 KSZ327781 LCV327781 LMR327781 LWN327781 MGJ327781 MQF327781 NAB327781 NJX327781 NTT327781 ODP327781 ONL327781 OXH327781 PHD327781 PQZ327781 QAV327781 QKR327781 QUN327781 REJ327781 ROF327781 RYB327781 SHX327781 SRT327781 TBP327781 TLL327781 TVH327781 UFD327781 UOZ327781 UYV327781 VIR327781 VSN327781 WCJ327781 WMF327781 WWB327781 T393317 JP393317 TL393317 ADH393317 AND393317 AWZ393317 BGV393317 BQR393317 CAN393317 CKJ393317 CUF393317 DEB393317 DNX393317 DXT393317 EHP393317 ERL393317 FBH393317 FLD393317 FUZ393317 GEV393317 GOR393317 GYN393317 HIJ393317 HSF393317 ICB393317 ILX393317 IVT393317 JFP393317 JPL393317 JZH393317 KJD393317 KSZ393317 LCV393317 LMR393317 LWN393317 MGJ393317 MQF393317 NAB393317 NJX393317 NTT393317 ODP393317 ONL393317 OXH393317 PHD393317 PQZ393317 QAV393317 QKR393317 QUN393317 REJ393317 ROF393317 RYB393317 SHX393317 SRT393317 TBP393317 TLL393317 TVH393317 UFD393317 UOZ393317 UYV393317 VIR393317 VSN393317 WCJ393317 WMF393317 WWB393317 T458853 JP458853 TL458853 ADH458853 AND458853 AWZ458853 BGV458853 BQR458853 CAN458853 CKJ458853 CUF458853 DEB458853 DNX458853 DXT458853 EHP458853 ERL458853 FBH458853 FLD458853 FUZ458853 GEV458853 GOR458853 GYN458853 HIJ458853 HSF458853 ICB458853 ILX458853 IVT458853 JFP458853 JPL458853 JZH458853 KJD458853 KSZ458853 LCV458853 LMR458853 LWN458853 MGJ458853 MQF458853 NAB458853 NJX458853 NTT458853 ODP458853 ONL458853 OXH458853 PHD458853 PQZ458853 QAV458853 QKR458853 QUN458853 REJ458853 ROF458853 RYB458853 SHX458853 SRT458853 TBP458853 TLL458853 TVH458853 UFD458853 UOZ458853 UYV458853 VIR458853 VSN458853 WCJ458853 WMF458853 WWB458853 T524389 JP524389 TL524389 ADH524389 AND524389 AWZ524389 BGV524389 BQR524389 CAN524389 CKJ524389 CUF524389 DEB524389 DNX524389 DXT524389 EHP524389 ERL524389 FBH524389 FLD524389 FUZ524389 GEV524389 GOR524389 GYN524389 HIJ524389 HSF524389 ICB524389 ILX524389 IVT524389 JFP524389 JPL524389 JZH524389 KJD524389 KSZ524389 LCV524389 LMR524389 LWN524389 MGJ524389 MQF524389 NAB524389 NJX524389 NTT524389 ODP524389 ONL524389 OXH524389 PHD524389 PQZ524389 QAV524389 QKR524389 QUN524389 REJ524389 ROF524389 RYB524389 SHX524389 SRT524389 TBP524389 TLL524389 TVH524389 UFD524389 UOZ524389 UYV524389 VIR524389 VSN524389 WCJ524389 WMF524389 WWB524389 T589925 JP589925 TL589925 ADH589925 AND589925 AWZ589925 BGV589925 BQR589925 CAN589925 CKJ589925 CUF589925 DEB589925 DNX589925 DXT589925 EHP589925 ERL589925 FBH589925 FLD589925 FUZ589925 GEV589925 GOR589925 GYN589925 HIJ589925 HSF589925 ICB589925 ILX589925 IVT589925 JFP589925 JPL589925 JZH589925 KJD589925 KSZ589925 LCV589925 LMR589925 LWN589925 MGJ589925 MQF589925 NAB589925 NJX589925 NTT589925 ODP589925 ONL589925 OXH589925 PHD589925 PQZ589925 QAV589925 QKR589925 QUN589925 REJ589925 ROF589925 RYB589925 SHX589925 SRT589925 TBP589925 TLL589925 TVH589925 UFD589925 UOZ589925 UYV589925 VIR589925 VSN589925 WCJ589925 WMF589925 WWB589925 T655461 JP655461 TL655461 ADH655461 AND655461 AWZ655461 BGV655461 BQR655461 CAN655461 CKJ655461 CUF655461 DEB655461 DNX655461 DXT655461 EHP655461 ERL655461 FBH655461 FLD655461 FUZ655461 GEV655461 GOR655461 GYN655461 HIJ655461 HSF655461 ICB655461 ILX655461 IVT655461 JFP655461 JPL655461 JZH655461 KJD655461 KSZ655461 LCV655461 LMR655461 LWN655461 MGJ655461 MQF655461 NAB655461 NJX655461 NTT655461 ODP655461 ONL655461 OXH655461 PHD655461 PQZ655461 QAV655461 QKR655461 QUN655461 REJ655461 ROF655461 RYB655461 SHX655461 SRT655461 TBP655461 TLL655461 TVH655461 UFD655461 UOZ655461 UYV655461 VIR655461 VSN655461 WCJ655461 WMF655461 WWB655461 T720997 JP720997 TL720997 ADH720997 AND720997 AWZ720997 BGV720997 BQR720997 CAN720997 CKJ720997 CUF720997 DEB720997 DNX720997 DXT720997 EHP720997 ERL720997 FBH720997 FLD720997 FUZ720997 GEV720997 GOR720997 GYN720997 HIJ720997 HSF720997 ICB720997 ILX720997 IVT720997 JFP720997 JPL720997 JZH720997 KJD720997 KSZ720997 LCV720997 LMR720997 LWN720997 MGJ720997 MQF720997 NAB720997 NJX720997 NTT720997 ODP720997 ONL720997 OXH720997 PHD720997 PQZ720997 QAV720997 QKR720997 QUN720997 REJ720997 ROF720997 RYB720997 SHX720997 SRT720997 TBP720997 TLL720997 TVH720997 UFD720997 UOZ720997 UYV720997 VIR720997 VSN720997 WCJ720997 WMF720997 WWB720997 T786533 JP786533 TL786533 ADH786533 AND786533 AWZ786533 BGV786533 BQR786533 CAN786533 CKJ786533 CUF786533 DEB786533 DNX786533 DXT786533 EHP786533 ERL786533 FBH786533 FLD786533 FUZ786533 GEV786533 GOR786533 GYN786533 HIJ786533 HSF786533 ICB786533 ILX786533 IVT786533 JFP786533 JPL786533 JZH786533 KJD786533 KSZ786533 LCV786533 LMR786533 LWN786533 MGJ786533 MQF786533 NAB786533 NJX786533 NTT786533 ODP786533 ONL786533 OXH786533 PHD786533 PQZ786533 QAV786533 QKR786533 QUN786533 REJ786533 ROF786533 RYB786533 SHX786533 SRT786533 TBP786533 TLL786533 TVH786533 UFD786533 UOZ786533 UYV786533 VIR786533 VSN786533 WCJ786533 WMF786533 WWB786533 T852069 JP852069 TL852069 ADH852069 AND852069 AWZ852069 BGV852069 BQR852069 CAN852069 CKJ852069 CUF852069 DEB852069 DNX852069 DXT852069 EHP852069 ERL852069 FBH852069 FLD852069 FUZ852069 GEV852069 GOR852069 GYN852069 HIJ852069 HSF852069 ICB852069 ILX852069 IVT852069 JFP852069 JPL852069 JZH852069 KJD852069 KSZ852069 LCV852069 LMR852069 LWN852069 MGJ852069 MQF852069 NAB852069 NJX852069 NTT852069 ODP852069 ONL852069 OXH852069 PHD852069 PQZ852069 QAV852069 QKR852069 QUN852069 REJ852069 ROF852069 RYB852069 SHX852069 SRT852069 TBP852069 TLL852069 TVH852069 UFD852069 UOZ852069 UYV852069 VIR852069 VSN852069 WCJ852069 WMF852069 WWB852069 T917605 JP917605 TL917605 ADH917605 AND917605 AWZ917605 BGV917605 BQR917605 CAN917605 CKJ917605 CUF917605 DEB917605 DNX917605 DXT917605 EHP917605 ERL917605 FBH917605 FLD917605 FUZ917605 GEV917605 GOR917605 GYN917605 HIJ917605 HSF917605 ICB917605 ILX917605 IVT917605 JFP917605 JPL917605 JZH917605 KJD917605 KSZ917605 LCV917605 LMR917605 LWN917605 MGJ917605 MQF917605 NAB917605 NJX917605 NTT917605 ODP917605 ONL917605 OXH917605 PHD917605 PQZ917605 QAV917605 QKR917605 QUN917605 REJ917605 ROF917605 RYB917605 SHX917605 SRT917605 TBP917605 TLL917605 TVH917605 UFD917605 UOZ917605 UYV917605 VIR917605 VSN917605 WCJ917605 WMF917605 WWB917605 T983141 JP983141 TL983141 ADH983141 AND983141 AWZ983141 BGV983141 BQR983141 CAN983141 CKJ983141 CUF983141 DEB983141 DNX983141 DXT983141 EHP983141 ERL983141 FBH983141 FLD983141 FUZ983141 GEV983141 GOR983141 GYN983141 HIJ983141 HSF983141 ICB983141 ILX983141 IVT983141 JFP983141 JPL983141 JZH983141 KJD983141 KSZ983141 LCV983141 LMR983141 LWN983141 MGJ983141 MQF983141 NAB983141 NJX983141 NTT983141 ODP983141 ONL983141 OXH983141 PHD983141 PQZ983141 QAV983141 QKR983141 QUN983141 REJ983141 ROF983141 RYB983141 SHX983141 SRT983141 TBP983141 TLL983141 TVH983141 UFD983141 UOZ983141 UYV983141 VIR983141 VSN983141 WCJ983141 WMF983141 WWB983141 Q101:Q65536 JM101:JM65536 TI101:TI65536 ADE101:ADE65536 ANA101:ANA65536 AWW101:AWW65536 BGS101:BGS65536 BQO101:BQO65536 CAK101:CAK65536 CKG101:CKG65536 CUC101:CUC65536 DDY101:DDY65536 DNU101:DNU65536 DXQ101:DXQ65536 EHM101:EHM65536 ERI101:ERI65536 FBE101:FBE65536 FLA101:FLA65536 FUW101:FUW65536 GES101:GES65536 GOO101:GOO65536 GYK101:GYK65536 HIG101:HIG65536 HSC101:HSC65536 IBY101:IBY65536 ILU101:ILU65536 IVQ101:IVQ65536 JFM101:JFM65536 JPI101:JPI65536 JZE101:JZE65536 KJA101:KJA65536 KSW101:KSW65536 LCS101:LCS65536 LMO101:LMO65536 LWK101:LWK65536 MGG101:MGG65536 MQC101:MQC65536 MZY101:MZY65536 NJU101:NJU65536 NTQ101:NTQ65536 ODM101:ODM65536 ONI101:ONI65536 OXE101:OXE65536 PHA101:PHA65536 PQW101:PQW65536 QAS101:QAS65536 QKO101:QKO65536 QUK101:QUK65536 REG101:REG65536 ROC101:ROC65536 RXY101:RXY65536 SHU101:SHU65536 SRQ101:SRQ65536 TBM101:TBM65536 TLI101:TLI65536 TVE101:TVE65536 UFA101:UFA65536 UOW101:UOW65536 UYS101:UYS65536 VIO101:VIO65536 VSK101:VSK65536 WCG101:WCG65536 WMC101:WMC65536 WVY101:WVY65536 Q65637:Q131072 JM65637:JM131072 TI65637:TI131072 ADE65637:ADE131072 ANA65637:ANA131072 AWW65637:AWW131072 BGS65637:BGS131072 BQO65637:BQO131072 CAK65637:CAK131072 CKG65637:CKG131072 CUC65637:CUC131072 DDY65637:DDY131072 DNU65637:DNU131072 DXQ65637:DXQ131072 EHM65637:EHM131072 ERI65637:ERI131072 FBE65637:FBE131072 FLA65637:FLA131072 FUW65637:FUW131072 GES65637:GES131072 GOO65637:GOO131072 GYK65637:GYK131072 HIG65637:HIG131072 HSC65637:HSC131072 IBY65637:IBY131072 ILU65637:ILU131072 IVQ65637:IVQ131072 JFM65637:JFM131072 JPI65637:JPI131072 JZE65637:JZE131072 KJA65637:KJA131072 KSW65637:KSW131072 LCS65637:LCS131072 LMO65637:LMO131072 LWK65637:LWK131072 MGG65637:MGG131072 MQC65637:MQC131072 MZY65637:MZY131072 NJU65637:NJU131072 NTQ65637:NTQ131072 ODM65637:ODM131072 ONI65637:ONI131072 OXE65637:OXE131072 PHA65637:PHA131072 PQW65637:PQW131072 QAS65637:QAS131072 QKO65637:QKO131072 QUK65637:QUK131072 REG65637:REG131072 ROC65637:ROC131072 RXY65637:RXY131072 SHU65637:SHU131072 SRQ65637:SRQ131072 TBM65637:TBM131072 TLI65637:TLI131072 TVE65637:TVE131072 UFA65637:UFA131072 UOW65637:UOW131072 UYS65637:UYS131072 VIO65637:VIO131072 VSK65637:VSK131072 WCG65637:WCG131072 WMC65637:WMC131072 WVY65637:WVY131072 Q131173:Q196608 JM131173:JM196608 TI131173:TI196608 ADE131173:ADE196608 ANA131173:ANA196608 AWW131173:AWW196608 BGS131173:BGS196608 BQO131173:BQO196608 CAK131173:CAK196608 CKG131173:CKG196608 CUC131173:CUC196608 DDY131173:DDY196608 DNU131173:DNU196608 DXQ131173:DXQ196608 EHM131173:EHM196608 ERI131173:ERI196608 FBE131173:FBE196608 FLA131173:FLA196608 FUW131173:FUW196608 GES131173:GES196608 GOO131173:GOO196608 GYK131173:GYK196608 HIG131173:HIG196608 HSC131173:HSC196608 IBY131173:IBY196608 ILU131173:ILU196608 IVQ131173:IVQ196608 JFM131173:JFM196608 JPI131173:JPI196608 JZE131173:JZE196608 KJA131173:KJA196608 KSW131173:KSW196608 LCS131173:LCS196608 LMO131173:LMO196608 LWK131173:LWK196608 MGG131173:MGG196608 MQC131173:MQC196608 MZY131173:MZY196608 NJU131173:NJU196608 NTQ131173:NTQ196608 ODM131173:ODM196608 ONI131173:ONI196608 OXE131173:OXE196608 PHA131173:PHA196608 PQW131173:PQW196608 QAS131173:QAS196608 QKO131173:QKO196608 QUK131173:QUK196608 REG131173:REG196608 ROC131173:ROC196608 RXY131173:RXY196608 SHU131173:SHU196608 SRQ131173:SRQ196608 TBM131173:TBM196608 TLI131173:TLI196608 TVE131173:TVE196608 UFA131173:UFA196608 UOW131173:UOW196608 UYS131173:UYS196608 VIO131173:VIO196608 VSK131173:VSK196608 WCG131173:WCG196608 WMC131173:WMC196608 WVY131173:WVY196608 Q196709:Q262144 JM196709:JM262144 TI196709:TI262144 ADE196709:ADE262144 ANA196709:ANA262144 AWW196709:AWW262144 BGS196709:BGS262144 BQO196709:BQO262144 CAK196709:CAK262144 CKG196709:CKG262144 CUC196709:CUC262144 DDY196709:DDY262144 DNU196709:DNU262144 DXQ196709:DXQ262144 EHM196709:EHM262144 ERI196709:ERI262144 FBE196709:FBE262144 FLA196709:FLA262144 FUW196709:FUW262144 GES196709:GES262144 GOO196709:GOO262144 GYK196709:GYK262144 HIG196709:HIG262144 HSC196709:HSC262144 IBY196709:IBY262144 ILU196709:ILU262144 IVQ196709:IVQ262144 JFM196709:JFM262144 JPI196709:JPI262144 JZE196709:JZE262144 KJA196709:KJA262144 KSW196709:KSW262144 LCS196709:LCS262144 LMO196709:LMO262144 LWK196709:LWK262144 MGG196709:MGG262144 MQC196709:MQC262144 MZY196709:MZY262144 NJU196709:NJU262144 NTQ196709:NTQ262144 ODM196709:ODM262144 ONI196709:ONI262144 OXE196709:OXE262144 PHA196709:PHA262144 PQW196709:PQW262144 QAS196709:QAS262144 QKO196709:QKO262144 QUK196709:QUK262144 REG196709:REG262144 ROC196709:ROC262144 RXY196709:RXY262144 SHU196709:SHU262144 SRQ196709:SRQ262144 TBM196709:TBM262144 TLI196709:TLI262144 TVE196709:TVE262144 UFA196709:UFA262144 UOW196709:UOW262144 UYS196709:UYS262144 VIO196709:VIO262144 VSK196709:VSK262144 WCG196709:WCG262144 WMC196709:WMC262144 WVY196709:WVY262144 Q262245:Q327680 JM262245:JM327680 TI262245:TI327680 ADE262245:ADE327680 ANA262245:ANA327680 AWW262245:AWW327680 BGS262245:BGS327680 BQO262245:BQO327680 CAK262245:CAK327680 CKG262245:CKG327680 CUC262245:CUC327680 DDY262245:DDY327680 DNU262245:DNU327680 DXQ262245:DXQ327680 EHM262245:EHM327680 ERI262245:ERI327680 FBE262245:FBE327680 FLA262245:FLA327680 FUW262245:FUW327680 GES262245:GES327680 GOO262245:GOO327680 GYK262245:GYK327680 HIG262245:HIG327680 HSC262245:HSC327680 IBY262245:IBY327680 ILU262245:ILU327680 IVQ262245:IVQ327680 JFM262245:JFM327680 JPI262245:JPI327680 JZE262245:JZE327680 KJA262245:KJA327680 KSW262245:KSW327680 LCS262245:LCS327680 LMO262245:LMO327680 LWK262245:LWK327680 MGG262245:MGG327680 MQC262245:MQC327680 MZY262245:MZY327680 NJU262245:NJU327680 NTQ262245:NTQ327680 ODM262245:ODM327680 ONI262245:ONI327680 OXE262245:OXE327680 PHA262245:PHA327680 PQW262245:PQW327680 QAS262245:QAS327680 QKO262245:QKO327680 QUK262245:QUK327680 REG262245:REG327680 ROC262245:ROC327680 RXY262245:RXY327680 SHU262245:SHU327680 SRQ262245:SRQ327680 TBM262245:TBM327680 TLI262245:TLI327680 TVE262245:TVE327680 UFA262245:UFA327680 UOW262245:UOW327680 UYS262245:UYS327680 VIO262245:VIO327680 VSK262245:VSK327680 WCG262245:WCG327680 WMC262245:WMC327680 WVY262245:WVY327680 Q327781:Q393216 JM327781:JM393216 TI327781:TI393216 ADE327781:ADE393216 ANA327781:ANA393216 AWW327781:AWW393216 BGS327781:BGS393216 BQO327781:BQO393216 CAK327781:CAK393216 CKG327781:CKG393216 CUC327781:CUC393216 DDY327781:DDY393216 DNU327781:DNU393216 DXQ327781:DXQ393216 EHM327781:EHM393216 ERI327781:ERI393216 FBE327781:FBE393216 FLA327781:FLA393216 FUW327781:FUW393216 GES327781:GES393216 GOO327781:GOO393216 GYK327781:GYK393216 HIG327781:HIG393216 HSC327781:HSC393216 IBY327781:IBY393216 ILU327781:ILU393216 IVQ327781:IVQ393216 JFM327781:JFM393216 JPI327781:JPI393216 JZE327781:JZE393216 KJA327781:KJA393216 KSW327781:KSW393216 LCS327781:LCS393216 LMO327781:LMO393216 LWK327781:LWK393216 MGG327781:MGG393216 MQC327781:MQC393216 MZY327781:MZY393216 NJU327781:NJU393216 NTQ327781:NTQ393216 ODM327781:ODM393216 ONI327781:ONI393216 OXE327781:OXE393216 PHA327781:PHA393216 PQW327781:PQW393216 QAS327781:QAS393216 QKO327781:QKO393216 QUK327781:QUK393216 REG327781:REG393216 ROC327781:ROC393216 RXY327781:RXY393216 SHU327781:SHU393216 SRQ327781:SRQ393216 TBM327781:TBM393216 TLI327781:TLI393216 TVE327781:TVE393216 UFA327781:UFA393216 UOW327781:UOW393216 UYS327781:UYS393216 VIO327781:VIO393216 VSK327781:VSK393216 WCG327781:WCG393216 WMC327781:WMC393216 WVY327781:WVY393216 Q393317:Q458752 JM393317:JM458752 TI393317:TI458752 ADE393317:ADE458752 ANA393317:ANA458752 AWW393317:AWW458752 BGS393317:BGS458752 BQO393317:BQO458752 CAK393317:CAK458752 CKG393317:CKG458752 CUC393317:CUC458752 DDY393317:DDY458752 DNU393317:DNU458752 DXQ393317:DXQ458752 EHM393317:EHM458752 ERI393317:ERI458752 FBE393317:FBE458752 FLA393317:FLA458752 FUW393317:FUW458752 GES393317:GES458752 GOO393317:GOO458752 GYK393317:GYK458752 HIG393317:HIG458752 HSC393317:HSC458752 IBY393317:IBY458752 ILU393317:ILU458752 IVQ393317:IVQ458752 JFM393317:JFM458752 JPI393317:JPI458752 JZE393317:JZE458752 KJA393317:KJA458752 KSW393317:KSW458752 LCS393317:LCS458752 LMO393317:LMO458752 LWK393317:LWK458752 MGG393317:MGG458752 MQC393317:MQC458752 MZY393317:MZY458752 NJU393317:NJU458752 NTQ393317:NTQ458752 ODM393317:ODM458752 ONI393317:ONI458752 OXE393317:OXE458752 PHA393317:PHA458752 PQW393317:PQW458752 QAS393317:QAS458752 QKO393317:QKO458752 QUK393317:QUK458752 REG393317:REG458752 ROC393317:ROC458752 RXY393317:RXY458752 SHU393317:SHU458752 SRQ393317:SRQ458752 TBM393317:TBM458752 TLI393317:TLI458752 TVE393317:TVE458752 UFA393317:UFA458752 UOW393317:UOW458752 UYS393317:UYS458752 VIO393317:VIO458752 VSK393317:VSK458752 WCG393317:WCG458752 WMC393317:WMC458752 WVY393317:WVY458752 Q458853:Q524288 JM458853:JM524288 TI458853:TI524288 ADE458853:ADE524288 ANA458853:ANA524288 AWW458853:AWW524288 BGS458853:BGS524288 BQO458853:BQO524288 CAK458853:CAK524288 CKG458853:CKG524288 CUC458853:CUC524288 DDY458853:DDY524288 DNU458853:DNU524288 DXQ458853:DXQ524288 EHM458853:EHM524288 ERI458853:ERI524288 FBE458853:FBE524288 FLA458853:FLA524288 FUW458853:FUW524288 GES458853:GES524288 GOO458853:GOO524288 GYK458853:GYK524288 HIG458853:HIG524288 HSC458853:HSC524288 IBY458853:IBY524288 ILU458853:ILU524288 IVQ458853:IVQ524288 JFM458853:JFM524288 JPI458853:JPI524288 JZE458853:JZE524288 KJA458853:KJA524288 KSW458853:KSW524288 LCS458853:LCS524288 LMO458853:LMO524288 LWK458853:LWK524288 MGG458853:MGG524288 MQC458853:MQC524288 MZY458853:MZY524288 NJU458853:NJU524288 NTQ458853:NTQ524288 ODM458853:ODM524288 ONI458853:ONI524288 OXE458853:OXE524288 PHA458853:PHA524288 PQW458853:PQW524288 QAS458853:QAS524288 QKO458853:QKO524288 QUK458853:QUK524288 REG458853:REG524288 ROC458853:ROC524288 RXY458853:RXY524288 SHU458853:SHU524288 SRQ458853:SRQ524288 TBM458853:TBM524288 TLI458853:TLI524288 TVE458853:TVE524288 UFA458853:UFA524288 UOW458853:UOW524288 UYS458853:UYS524288 VIO458853:VIO524288 VSK458853:VSK524288 WCG458853:WCG524288 WMC458853:WMC524288 WVY458853:WVY524288 Q524389:Q589824 JM524389:JM589824 TI524389:TI589824 ADE524389:ADE589824 ANA524389:ANA589824 AWW524389:AWW589824 BGS524389:BGS589824 BQO524389:BQO589824 CAK524389:CAK589824 CKG524389:CKG589824 CUC524389:CUC589824 DDY524389:DDY589824 DNU524389:DNU589824 DXQ524389:DXQ589824 EHM524389:EHM589824 ERI524389:ERI589824 FBE524389:FBE589824 FLA524389:FLA589824 FUW524389:FUW589824 GES524389:GES589824 GOO524389:GOO589824 GYK524389:GYK589824 HIG524389:HIG589824 HSC524389:HSC589824 IBY524389:IBY589824 ILU524389:ILU589824 IVQ524389:IVQ589824 JFM524389:JFM589824 JPI524389:JPI589824 JZE524389:JZE589824 KJA524389:KJA589824 KSW524389:KSW589824 LCS524389:LCS589824 LMO524389:LMO589824 LWK524389:LWK589824 MGG524389:MGG589824 MQC524389:MQC589824 MZY524389:MZY589824 NJU524389:NJU589824 NTQ524389:NTQ589824 ODM524389:ODM589824 ONI524389:ONI589824 OXE524389:OXE589824 PHA524389:PHA589824 PQW524389:PQW589824 QAS524389:QAS589824 QKO524389:QKO589824 QUK524389:QUK589824 REG524389:REG589824 ROC524389:ROC589824 RXY524389:RXY589824 SHU524389:SHU589824 SRQ524389:SRQ589824 TBM524389:TBM589824 TLI524389:TLI589824 TVE524389:TVE589824 UFA524389:UFA589824 UOW524389:UOW589824 UYS524389:UYS589824 VIO524389:VIO589824 VSK524389:VSK589824 WCG524389:WCG589824 WMC524389:WMC589824 WVY524389:WVY589824 Q589925:Q655360 JM589925:JM655360 TI589925:TI655360 ADE589925:ADE655360 ANA589925:ANA655360 AWW589925:AWW655360 BGS589925:BGS655360 BQO589925:BQO655360 CAK589925:CAK655360 CKG589925:CKG655360 CUC589925:CUC655360 DDY589925:DDY655360 DNU589925:DNU655360 DXQ589925:DXQ655360 EHM589925:EHM655360 ERI589925:ERI655360 FBE589925:FBE655360 FLA589925:FLA655360 FUW589925:FUW655360 GES589925:GES655360 GOO589925:GOO655360 GYK589925:GYK655360 HIG589925:HIG655360 HSC589925:HSC655360 IBY589925:IBY655360 ILU589925:ILU655360 IVQ589925:IVQ655360 JFM589925:JFM655360 JPI589925:JPI655360 JZE589925:JZE655360 KJA589925:KJA655360 KSW589925:KSW655360 LCS589925:LCS655360 LMO589925:LMO655360 LWK589925:LWK655360 MGG589925:MGG655360 MQC589925:MQC655360 MZY589925:MZY655360 NJU589925:NJU655360 NTQ589925:NTQ655360 ODM589925:ODM655360 ONI589925:ONI655360 OXE589925:OXE655360 PHA589925:PHA655360 PQW589925:PQW655360 QAS589925:QAS655360 QKO589925:QKO655360 QUK589925:QUK655360 REG589925:REG655360 ROC589925:ROC655360 RXY589925:RXY655360 SHU589925:SHU655360 SRQ589925:SRQ655360 TBM589925:TBM655360 TLI589925:TLI655360 TVE589925:TVE655360 UFA589925:UFA655360 UOW589925:UOW655360 UYS589925:UYS655360 VIO589925:VIO655360 VSK589925:VSK655360 WCG589925:WCG655360 WMC589925:WMC655360 WVY589925:WVY655360 Q655461:Q720896 JM655461:JM720896 TI655461:TI720896 ADE655461:ADE720896 ANA655461:ANA720896 AWW655461:AWW720896 BGS655461:BGS720896 BQO655461:BQO720896 CAK655461:CAK720896 CKG655461:CKG720896 CUC655461:CUC720896 DDY655461:DDY720896 DNU655461:DNU720896 DXQ655461:DXQ720896 EHM655461:EHM720896 ERI655461:ERI720896 FBE655461:FBE720896 FLA655461:FLA720896 FUW655461:FUW720896 GES655461:GES720896 GOO655461:GOO720896 GYK655461:GYK720896 HIG655461:HIG720896 HSC655461:HSC720896 IBY655461:IBY720896 ILU655461:ILU720896 IVQ655461:IVQ720896 JFM655461:JFM720896 JPI655461:JPI720896 JZE655461:JZE720896 KJA655461:KJA720896 KSW655461:KSW720896 LCS655461:LCS720896 LMO655461:LMO720896 LWK655461:LWK720896 MGG655461:MGG720896 MQC655461:MQC720896 MZY655461:MZY720896 NJU655461:NJU720896 NTQ655461:NTQ720896 ODM655461:ODM720896 ONI655461:ONI720896 OXE655461:OXE720896 PHA655461:PHA720896 PQW655461:PQW720896 QAS655461:QAS720896 QKO655461:QKO720896 QUK655461:QUK720896 REG655461:REG720896 ROC655461:ROC720896 RXY655461:RXY720896 SHU655461:SHU720896 SRQ655461:SRQ720896 TBM655461:TBM720896 TLI655461:TLI720896 TVE655461:TVE720896 UFA655461:UFA720896 UOW655461:UOW720896 UYS655461:UYS720896 VIO655461:VIO720896 VSK655461:VSK720896 WCG655461:WCG720896 WMC655461:WMC720896 WVY655461:WVY720896 Q720997:Q786432 JM720997:JM786432 TI720997:TI786432 ADE720997:ADE786432 ANA720997:ANA786432 AWW720997:AWW786432 BGS720997:BGS786432 BQO720997:BQO786432 CAK720997:CAK786432 CKG720997:CKG786432 CUC720997:CUC786432 DDY720997:DDY786432 DNU720997:DNU786432 DXQ720997:DXQ786432 EHM720997:EHM786432 ERI720997:ERI786432 FBE720997:FBE786432 FLA720997:FLA786432 FUW720997:FUW786432 GES720997:GES786432 GOO720997:GOO786432 GYK720997:GYK786432 HIG720997:HIG786432 HSC720997:HSC786432 IBY720997:IBY786432 ILU720997:ILU786432 IVQ720997:IVQ786432 JFM720997:JFM786432 JPI720997:JPI786432 JZE720997:JZE786432 KJA720997:KJA786432 KSW720997:KSW786432 LCS720997:LCS786432 LMO720997:LMO786432 LWK720997:LWK786432 MGG720997:MGG786432 MQC720997:MQC786432 MZY720997:MZY786432 NJU720997:NJU786432 NTQ720997:NTQ786432 ODM720997:ODM786432 ONI720997:ONI786432 OXE720997:OXE786432 PHA720997:PHA786432 PQW720997:PQW786432 QAS720997:QAS786432 QKO720997:QKO786432 QUK720997:QUK786432 REG720997:REG786432 ROC720997:ROC786432 RXY720997:RXY786432 SHU720997:SHU786432 SRQ720997:SRQ786432 TBM720997:TBM786432 TLI720997:TLI786432 TVE720997:TVE786432 UFA720997:UFA786432 UOW720997:UOW786432 UYS720997:UYS786432 VIO720997:VIO786432 VSK720997:VSK786432 WCG720997:WCG786432 WMC720997:WMC786432 WVY720997:WVY786432 Q786533:Q851968 JM786533:JM851968 TI786533:TI851968 ADE786533:ADE851968 ANA786533:ANA851968 AWW786533:AWW851968 BGS786533:BGS851968 BQO786533:BQO851968 CAK786533:CAK851968 CKG786533:CKG851968 CUC786533:CUC851968 DDY786533:DDY851968 DNU786533:DNU851968 DXQ786533:DXQ851968 EHM786533:EHM851968 ERI786533:ERI851968 FBE786533:FBE851968 FLA786533:FLA851968 FUW786533:FUW851968 GES786533:GES851968 GOO786533:GOO851968 GYK786533:GYK851968 HIG786533:HIG851968 HSC786533:HSC851968 IBY786533:IBY851968 ILU786533:ILU851968 IVQ786533:IVQ851968 JFM786533:JFM851968 JPI786533:JPI851968 JZE786533:JZE851968 KJA786533:KJA851968 KSW786533:KSW851968 LCS786533:LCS851968 LMO786533:LMO851968 LWK786533:LWK851968 MGG786533:MGG851968 MQC786533:MQC851968 MZY786533:MZY851968 NJU786533:NJU851968 NTQ786533:NTQ851968 ODM786533:ODM851968 ONI786533:ONI851968 OXE786533:OXE851968 PHA786533:PHA851968 PQW786533:PQW851968 QAS786533:QAS851968 QKO786533:QKO851968 QUK786533:QUK851968 REG786533:REG851968 ROC786533:ROC851968 RXY786533:RXY851968 SHU786533:SHU851968 SRQ786533:SRQ851968 TBM786533:TBM851968 TLI786533:TLI851968 TVE786533:TVE851968 UFA786533:UFA851968 UOW786533:UOW851968 UYS786533:UYS851968 VIO786533:VIO851968 VSK786533:VSK851968 WCG786533:WCG851968 WMC786533:WMC851968 WVY786533:WVY851968 Q852069:Q917504 JM852069:JM917504 TI852069:TI917504 ADE852069:ADE917504 ANA852069:ANA917504 AWW852069:AWW917504 BGS852069:BGS917504 BQO852069:BQO917504 CAK852069:CAK917504 CKG852069:CKG917504 CUC852069:CUC917504 DDY852069:DDY917504 DNU852069:DNU917504 DXQ852069:DXQ917504 EHM852069:EHM917504 ERI852069:ERI917504 FBE852069:FBE917504 FLA852069:FLA917504 FUW852069:FUW917504 GES852069:GES917504 GOO852069:GOO917504 GYK852069:GYK917504 HIG852069:HIG917504 HSC852069:HSC917504 IBY852069:IBY917504 ILU852069:ILU917504 IVQ852069:IVQ917504 JFM852069:JFM917504 JPI852069:JPI917504 JZE852069:JZE917504 KJA852069:KJA917504 KSW852069:KSW917504 LCS852069:LCS917504 LMO852069:LMO917504 LWK852069:LWK917504 MGG852069:MGG917504 MQC852069:MQC917504 MZY852069:MZY917504 NJU852069:NJU917504 NTQ852069:NTQ917504 ODM852069:ODM917504 ONI852069:ONI917504 OXE852069:OXE917504 PHA852069:PHA917504 PQW852069:PQW917504 QAS852069:QAS917504 QKO852069:QKO917504 QUK852069:QUK917504 REG852069:REG917504 ROC852069:ROC917504 RXY852069:RXY917504 SHU852069:SHU917504 SRQ852069:SRQ917504 TBM852069:TBM917504 TLI852069:TLI917504 TVE852069:TVE917504 UFA852069:UFA917504 UOW852069:UOW917504 UYS852069:UYS917504 VIO852069:VIO917504 VSK852069:VSK917504 WCG852069:WCG917504 WMC852069:WMC917504 WVY852069:WVY917504 Q917605:Q983040 JM917605:JM983040 TI917605:TI983040 ADE917605:ADE983040 ANA917605:ANA983040 AWW917605:AWW983040 BGS917605:BGS983040 BQO917605:BQO983040 CAK917605:CAK983040 CKG917605:CKG983040 CUC917605:CUC983040 DDY917605:DDY983040 DNU917605:DNU983040 DXQ917605:DXQ983040 EHM917605:EHM983040 ERI917605:ERI983040 FBE917605:FBE983040 FLA917605:FLA983040 FUW917605:FUW983040 GES917605:GES983040 GOO917605:GOO983040 GYK917605:GYK983040 HIG917605:HIG983040 HSC917605:HSC983040 IBY917605:IBY983040 ILU917605:ILU983040 IVQ917605:IVQ983040 JFM917605:JFM983040 JPI917605:JPI983040 JZE917605:JZE983040 KJA917605:KJA983040 KSW917605:KSW983040 LCS917605:LCS983040 LMO917605:LMO983040 LWK917605:LWK983040 MGG917605:MGG983040 MQC917605:MQC983040 MZY917605:MZY983040 NJU917605:NJU983040 NTQ917605:NTQ983040 ODM917605:ODM983040 ONI917605:ONI983040 OXE917605:OXE983040 PHA917605:PHA983040 PQW917605:PQW983040 QAS917605:QAS983040 QKO917605:QKO983040 QUK917605:QUK983040 REG917605:REG983040 ROC917605:ROC983040 RXY917605:RXY983040 SHU917605:SHU983040 SRQ917605:SRQ983040 TBM917605:TBM983040 TLI917605:TLI983040 TVE917605:TVE983040 UFA917605:UFA983040 UOW917605:UOW983040 UYS917605:UYS983040 VIO917605:VIO983040 VSK917605:VSK983040 WCG917605:WCG983040 WMC917605:WMC983040 WVY917605:WVY983040 Q983141:Q1048576 JM983141:JM1048576 TI983141:TI1048576 ADE983141:ADE1048576 ANA983141:ANA1048576 AWW983141:AWW1048576 BGS983141:BGS1048576 BQO983141:BQO1048576 CAK983141:CAK1048576 CKG983141:CKG1048576 CUC983141:CUC1048576 DDY983141:DDY1048576 DNU983141:DNU1048576 DXQ983141:DXQ1048576 EHM983141:EHM1048576 ERI983141:ERI1048576 FBE983141:FBE1048576 FLA983141:FLA1048576 FUW983141:FUW1048576 GES983141:GES1048576 GOO983141:GOO1048576 GYK983141:GYK1048576 HIG983141:HIG1048576 HSC983141:HSC1048576 IBY983141:IBY1048576 ILU983141:ILU1048576 IVQ983141:IVQ1048576 JFM983141:JFM1048576 JPI983141:JPI1048576 JZE983141:JZE1048576 KJA983141:KJA1048576 KSW983141:KSW1048576 LCS983141:LCS1048576 LMO983141:LMO1048576 LWK983141:LWK1048576 MGG983141:MGG1048576 MQC983141:MQC1048576 MZY983141:MZY1048576 NJU983141:NJU1048576 NTQ983141:NTQ1048576 ODM983141:ODM1048576 ONI983141:ONI1048576 OXE983141:OXE1048576 PHA983141:PHA1048576 PQW983141:PQW1048576 QAS983141:QAS1048576 QKO983141:QKO1048576 QUK983141:QUK1048576 REG983141:REG1048576 ROC983141:ROC1048576 RXY983141:RXY1048576 SHU983141:SHU1048576 SRQ983141:SRQ1048576 TBM983141:TBM1048576 TLI983141:TLI1048576 TVE983141:TVE1048576 UFA983141:UFA1048576 UOW983141:UOW1048576 UYS983141:UYS1048576 VIO983141:VIO1048576 VSK983141:VSK1048576 WCG983141:WCG1048576 WMC983141:WMC1048576 WVY983141:WVY1048576 T90 JP90 TL90 ADH90 AND90 AWZ90 BGV90 BQR90 CAN90 CKJ90 CUF90 DEB90 DNX90 DXT90 EHP90 ERL90 FBH90 FLD90 FUZ90 GEV90 GOR90 GYN90 HIJ90 HSF90 ICB90 ILX90 IVT90 JFP90 JPL90 JZH90 KJD90 KSZ90 LCV90 LMR90 LWN90 MGJ90 MQF90 NAB90 NJX90 NTT90 ODP90 ONL90 OXH90 PHD90 PQZ90 QAV90 QKR90 QUN90 REJ90 ROF90 RYB90 SHX90 SRT90 TBP90 TLL90 TVH90 UFD90 UOZ90 UYV90 VIR90 VSN90 WCJ90 WMF90 WWB90 T65626 JP65626 TL65626 ADH65626 AND65626 AWZ65626 BGV65626 BQR65626 CAN65626 CKJ65626 CUF65626 DEB65626 DNX65626 DXT65626 EHP65626 ERL65626 FBH65626 FLD65626 FUZ65626 GEV65626 GOR65626 GYN65626 HIJ65626 HSF65626 ICB65626 ILX65626 IVT65626 JFP65626 JPL65626 JZH65626 KJD65626 KSZ65626 LCV65626 LMR65626 LWN65626 MGJ65626 MQF65626 NAB65626 NJX65626 NTT65626 ODP65626 ONL65626 OXH65626 PHD65626 PQZ65626 QAV65626 QKR65626 QUN65626 REJ65626 ROF65626 RYB65626 SHX65626 SRT65626 TBP65626 TLL65626 TVH65626 UFD65626 UOZ65626 UYV65626 VIR65626 VSN65626 WCJ65626 WMF65626 WWB65626 T131162 JP131162 TL131162 ADH131162 AND131162 AWZ131162 BGV131162 BQR131162 CAN131162 CKJ131162 CUF131162 DEB131162 DNX131162 DXT131162 EHP131162 ERL131162 FBH131162 FLD131162 FUZ131162 GEV131162 GOR131162 GYN131162 HIJ131162 HSF131162 ICB131162 ILX131162 IVT131162 JFP131162 JPL131162 JZH131162 KJD131162 KSZ131162 LCV131162 LMR131162 LWN131162 MGJ131162 MQF131162 NAB131162 NJX131162 NTT131162 ODP131162 ONL131162 OXH131162 PHD131162 PQZ131162 QAV131162 QKR131162 QUN131162 REJ131162 ROF131162 RYB131162 SHX131162 SRT131162 TBP131162 TLL131162 TVH131162 UFD131162 UOZ131162 UYV131162 VIR131162 VSN131162 WCJ131162 WMF131162 WWB131162 T196698 JP196698 TL196698 ADH196698 AND196698 AWZ196698 BGV196698 BQR196698 CAN196698 CKJ196698 CUF196698 DEB196698 DNX196698 DXT196698 EHP196698 ERL196698 FBH196698 FLD196698 FUZ196698 GEV196698 GOR196698 GYN196698 HIJ196698 HSF196698 ICB196698 ILX196698 IVT196698 JFP196698 JPL196698 JZH196698 KJD196698 KSZ196698 LCV196698 LMR196698 LWN196698 MGJ196698 MQF196698 NAB196698 NJX196698 NTT196698 ODP196698 ONL196698 OXH196698 PHD196698 PQZ196698 QAV196698 QKR196698 QUN196698 REJ196698 ROF196698 RYB196698 SHX196698 SRT196698 TBP196698 TLL196698 TVH196698 UFD196698 UOZ196698 UYV196698 VIR196698 VSN196698 WCJ196698 WMF196698 WWB196698 T262234 JP262234 TL262234 ADH262234 AND262234 AWZ262234 BGV262234 BQR262234 CAN262234 CKJ262234 CUF262234 DEB262234 DNX262234 DXT262234 EHP262234 ERL262234 FBH262234 FLD262234 FUZ262234 GEV262234 GOR262234 GYN262234 HIJ262234 HSF262234 ICB262234 ILX262234 IVT262234 JFP262234 JPL262234 JZH262234 KJD262234 KSZ262234 LCV262234 LMR262234 LWN262234 MGJ262234 MQF262234 NAB262234 NJX262234 NTT262234 ODP262234 ONL262234 OXH262234 PHD262234 PQZ262234 QAV262234 QKR262234 QUN262234 REJ262234 ROF262234 RYB262234 SHX262234 SRT262234 TBP262234 TLL262234 TVH262234 UFD262234 UOZ262234 UYV262234 VIR262234 VSN262234 WCJ262234 WMF262234 WWB262234 T327770 JP327770 TL327770 ADH327770 AND327770 AWZ327770 BGV327770 BQR327770 CAN327770 CKJ327770 CUF327770 DEB327770 DNX327770 DXT327770 EHP327770 ERL327770 FBH327770 FLD327770 FUZ327770 GEV327770 GOR327770 GYN327770 HIJ327770 HSF327770 ICB327770 ILX327770 IVT327770 JFP327770 JPL327770 JZH327770 KJD327770 KSZ327770 LCV327770 LMR327770 LWN327770 MGJ327770 MQF327770 NAB327770 NJX327770 NTT327770 ODP327770 ONL327770 OXH327770 PHD327770 PQZ327770 QAV327770 QKR327770 QUN327770 REJ327770 ROF327770 RYB327770 SHX327770 SRT327770 TBP327770 TLL327770 TVH327770 UFD327770 UOZ327770 UYV327770 VIR327770 VSN327770 WCJ327770 WMF327770 WWB327770 T393306 JP393306 TL393306 ADH393306 AND393306 AWZ393306 BGV393306 BQR393306 CAN393306 CKJ393306 CUF393306 DEB393306 DNX393306 DXT393306 EHP393306 ERL393306 FBH393306 FLD393306 FUZ393306 GEV393306 GOR393306 GYN393306 HIJ393306 HSF393306 ICB393306 ILX393306 IVT393306 JFP393306 JPL393306 JZH393306 KJD393306 KSZ393306 LCV393306 LMR393306 LWN393306 MGJ393306 MQF393306 NAB393306 NJX393306 NTT393306 ODP393306 ONL393306 OXH393306 PHD393306 PQZ393306 QAV393306 QKR393306 QUN393306 REJ393306 ROF393306 RYB393306 SHX393306 SRT393306 TBP393306 TLL393306 TVH393306 UFD393306 UOZ393306 UYV393306 VIR393306 VSN393306 WCJ393306 WMF393306 WWB393306 T458842 JP458842 TL458842 ADH458842 AND458842 AWZ458842 BGV458842 BQR458842 CAN458842 CKJ458842 CUF458842 DEB458842 DNX458842 DXT458842 EHP458842 ERL458842 FBH458842 FLD458842 FUZ458842 GEV458842 GOR458842 GYN458842 HIJ458842 HSF458842 ICB458842 ILX458842 IVT458842 JFP458842 JPL458842 JZH458842 KJD458842 KSZ458842 LCV458842 LMR458842 LWN458842 MGJ458842 MQF458842 NAB458842 NJX458842 NTT458842 ODP458842 ONL458842 OXH458842 PHD458842 PQZ458842 QAV458842 QKR458842 QUN458842 REJ458842 ROF458842 RYB458842 SHX458842 SRT458842 TBP458842 TLL458842 TVH458842 UFD458842 UOZ458842 UYV458842 VIR458842 VSN458842 WCJ458842 WMF458842 WWB458842 T524378 JP524378 TL524378 ADH524378 AND524378 AWZ524378 BGV524378 BQR524378 CAN524378 CKJ524378 CUF524378 DEB524378 DNX524378 DXT524378 EHP524378 ERL524378 FBH524378 FLD524378 FUZ524378 GEV524378 GOR524378 GYN524378 HIJ524378 HSF524378 ICB524378 ILX524378 IVT524378 JFP524378 JPL524378 JZH524378 KJD524378 KSZ524378 LCV524378 LMR524378 LWN524378 MGJ524378 MQF524378 NAB524378 NJX524378 NTT524378 ODP524378 ONL524378 OXH524378 PHD524378 PQZ524378 QAV524378 QKR524378 QUN524378 REJ524378 ROF524378 RYB524378 SHX524378 SRT524378 TBP524378 TLL524378 TVH524378 UFD524378 UOZ524378 UYV524378 VIR524378 VSN524378 WCJ524378 WMF524378 WWB524378 T589914 JP589914 TL589914 ADH589914 AND589914 AWZ589914 BGV589914 BQR589914 CAN589914 CKJ589914 CUF589914 DEB589914 DNX589914 DXT589914 EHP589914 ERL589914 FBH589914 FLD589914 FUZ589914 GEV589914 GOR589914 GYN589914 HIJ589914 HSF589914 ICB589914 ILX589914 IVT589914 JFP589914 JPL589914 JZH589914 KJD589914 KSZ589914 LCV589914 LMR589914 LWN589914 MGJ589914 MQF589914 NAB589914 NJX589914 NTT589914 ODP589914 ONL589914 OXH589914 PHD589914 PQZ589914 QAV589914 QKR589914 QUN589914 REJ589914 ROF589914 RYB589914 SHX589914 SRT589914 TBP589914 TLL589914 TVH589914 UFD589914 UOZ589914 UYV589914 VIR589914 VSN589914 WCJ589914 WMF589914 WWB589914 T655450 JP655450 TL655450 ADH655450 AND655450 AWZ655450 BGV655450 BQR655450 CAN655450 CKJ655450 CUF655450 DEB655450 DNX655450 DXT655450 EHP655450 ERL655450 FBH655450 FLD655450 FUZ655450 GEV655450 GOR655450 GYN655450 HIJ655450 HSF655450 ICB655450 ILX655450 IVT655450 JFP655450 JPL655450 JZH655450 KJD655450 KSZ655450 LCV655450 LMR655450 LWN655450 MGJ655450 MQF655450 NAB655450 NJX655450 NTT655450 ODP655450 ONL655450 OXH655450 PHD655450 PQZ655450 QAV655450 QKR655450 QUN655450 REJ655450 ROF655450 RYB655450 SHX655450 SRT655450 TBP655450 TLL655450 TVH655450 UFD655450 UOZ655450 UYV655450 VIR655450 VSN655450 WCJ655450 WMF655450 WWB655450 T720986 JP720986 TL720986 ADH720986 AND720986 AWZ720986 BGV720986 BQR720986 CAN720986 CKJ720986 CUF720986 DEB720986 DNX720986 DXT720986 EHP720986 ERL720986 FBH720986 FLD720986 FUZ720986 GEV720986 GOR720986 GYN720986 HIJ720986 HSF720986 ICB720986 ILX720986 IVT720986 JFP720986 JPL720986 JZH720986 KJD720986 KSZ720986 LCV720986 LMR720986 LWN720986 MGJ720986 MQF720986 NAB720986 NJX720986 NTT720986 ODP720986 ONL720986 OXH720986 PHD720986 PQZ720986 QAV720986 QKR720986 QUN720986 REJ720986 ROF720986 RYB720986 SHX720986 SRT720986 TBP720986 TLL720986 TVH720986 UFD720986 UOZ720986 UYV720986 VIR720986 VSN720986 WCJ720986 WMF720986 WWB720986 T786522 JP786522 TL786522 ADH786522 AND786522 AWZ786522 BGV786522 BQR786522 CAN786522 CKJ786522 CUF786522 DEB786522 DNX786522 DXT786522 EHP786522 ERL786522 FBH786522 FLD786522 FUZ786522 GEV786522 GOR786522 GYN786522 HIJ786522 HSF786522 ICB786522 ILX786522 IVT786522 JFP786522 JPL786522 JZH786522 KJD786522 KSZ786522 LCV786522 LMR786522 LWN786522 MGJ786522 MQF786522 NAB786522 NJX786522 NTT786522 ODP786522 ONL786522 OXH786522 PHD786522 PQZ786522 QAV786522 QKR786522 QUN786522 REJ786522 ROF786522 RYB786522 SHX786522 SRT786522 TBP786522 TLL786522 TVH786522 UFD786522 UOZ786522 UYV786522 VIR786522 VSN786522 WCJ786522 WMF786522 WWB786522 T852058 JP852058 TL852058 ADH852058 AND852058 AWZ852058 BGV852058 BQR852058 CAN852058 CKJ852058 CUF852058 DEB852058 DNX852058 DXT852058 EHP852058 ERL852058 FBH852058 FLD852058 FUZ852058 GEV852058 GOR852058 GYN852058 HIJ852058 HSF852058 ICB852058 ILX852058 IVT852058 JFP852058 JPL852058 JZH852058 KJD852058 KSZ852058 LCV852058 LMR852058 LWN852058 MGJ852058 MQF852058 NAB852058 NJX852058 NTT852058 ODP852058 ONL852058 OXH852058 PHD852058 PQZ852058 QAV852058 QKR852058 QUN852058 REJ852058 ROF852058 RYB852058 SHX852058 SRT852058 TBP852058 TLL852058 TVH852058 UFD852058 UOZ852058 UYV852058 VIR852058 VSN852058 WCJ852058 WMF852058 WWB852058 T917594 JP917594 TL917594 ADH917594 AND917594 AWZ917594 BGV917594 BQR917594 CAN917594 CKJ917594 CUF917594 DEB917594 DNX917594 DXT917594 EHP917594 ERL917594 FBH917594 FLD917594 FUZ917594 GEV917594 GOR917594 GYN917594 HIJ917594 HSF917594 ICB917594 ILX917594 IVT917594 JFP917594 JPL917594 JZH917594 KJD917594 KSZ917594 LCV917594 LMR917594 LWN917594 MGJ917594 MQF917594 NAB917594 NJX917594 NTT917594 ODP917594 ONL917594 OXH917594 PHD917594 PQZ917594 QAV917594 QKR917594 QUN917594 REJ917594 ROF917594 RYB917594 SHX917594 SRT917594 TBP917594 TLL917594 TVH917594 UFD917594 UOZ917594 UYV917594 VIR917594 VSN917594 WCJ917594 WMF917594 WWB917594 T983130 JP983130 TL983130 ADH983130 AND983130 AWZ983130 BGV983130 BQR983130 CAN983130 CKJ983130 CUF983130 DEB983130 DNX983130 DXT983130 EHP983130 ERL983130 FBH983130 FLD983130 FUZ983130 GEV983130 GOR983130 GYN983130 HIJ983130 HSF983130 ICB983130 ILX983130 IVT983130 JFP983130 JPL983130 JZH983130 KJD983130 KSZ983130 LCV983130 LMR983130 LWN983130 MGJ983130 MQF983130 NAB983130 NJX983130 NTT983130 ODP983130 ONL983130 OXH983130 PHD983130 PQZ983130 QAV983130 QKR983130 QUN983130 REJ983130 ROF983130 RYB983130 SHX983130 SRT983130 TBP983130 TLL983130 TVH983130 UFD983130 UOZ983130 UYV983130 VIR983130 VSN983130 WCJ983130 WMF983130 WWB983130 S48:S51 JO48:JO51 TK48:TK51 ADG48:ADG51 ANC48:ANC51 AWY48:AWY51 BGU48:BGU51 BQQ48:BQQ51 CAM48:CAM51 CKI48:CKI51 CUE48:CUE51 DEA48:DEA51 DNW48:DNW51 DXS48:DXS51 EHO48:EHO51 ERK48:ERK51 FBG48:FBG51 FLC48:FLC51 FUY48:FUY51 GEU48:GEU51 GOQ48:GOQ51 GYM48:GYM51 HII48:HII51 HSE48:HSE51 ICA48:ICA51 ILW48:ILW51 IVS48:IVS51 JFO48:JFO51 JPK48:JPK51 JZG48:JZG51 KJC48:KJC51 KSY48:KSY51 LCU48:LCU51 LMQ48:LMQ51 LWM48:LWM51 MGI48:MGI51 MQE48:MQE51 NAA48:NAA51 NJW48:NJW51 NTS48:NTS51 ODO48:ODO51 ONK48:ONK51 OXG48:OXG51 PHC48:PHC51 PQY48:PQY51 QAU48:QAU51 QKQ48:QKQ51 QUM48:QUM51 REI48:REI51 ROE48:ROE51 RYA48:RYA51 SHW48:SHW51 SRS48:SRS51 TBO48:TBO51 TLK48:TLK51 TVG48:TVG51 UFC48:UFC51 UOY48:UOY51 UYU48:UYU51 VIQ48:VIQ51 VSM48:VSM51 WCI48:WCI51 WME48:WME51 WWA48:WWA51 S65584:S65587 JO65584:JO65587 TK65584:TK65587 ADG65584:ADG65587 ANC65584:ANC65587 AWY65584:AWY65587 BGU65584:BGU65587 BQQ65584:BQQ65587 CAM65584:CAM65587 CKI65584:CKI65587 CUE65584:CUE65587 DEA65584:DEA65587 DNW65584:DNW65587 DXS65584:DXS65587 EHO65584:EHO65587 ERK65584:ERK65587 FBG65584:FBG65587 FLC65584:FLC65587 FUY65584:FUY65587 GEU65584:GEU65587 GOQ65584:GOQ65587 GYM65584:GYM65587 HII65584:HII65587 HSE65584:HSE65587 ICA65584:ICA65587 ILW65584:ILW65587 IVS65584:IVS65587 JFO65584:JFO65587 JPK65584:JPK65587 JZG65584:JZG65587 KJC65584:KJC65587 KSY65584:KSY65587 LCU65584:LCU65587 LMQ65584:LMQ65587 LWM65584:LWM65587 MGI65584:MGI65587 MQE65584:MQE65587 NAA65584:NAA65587 NJW65584:NJW65587 NTS65584:NTS65587 ODO65584:ODO65587 ONK65584:ONK65587 OXG65584:OXG65587 PHC65584:PHC65587 PQY65584:PQY65587 QAU65584:QAU65587 QKQ65584:QKQ65587 QUM65584:QUM65587 REI65584:REI65587 ROE65584:ROE65587 RYA65584:RYA65587 SHW65584:SHW65587 SRS65584:SRS65587 TBO65584:TBO65587 TLK65584:TLK65587 TVG65584:TVG65587 UFC65584:UFC65587 UOY65584:UOY65587 UYU65584:UYU65587 VIQ65584:VIQ65587 VSM65584:VSM65587 WCI65584:WCI65587 WME65584:WME65587 WWA65584:WWA65587 S131120:S131123 JO131120:JO131123 TK131120:TK131123 ADG131120:ADG131123 ANC131120:ANC131123 AWY131120:AWY131123 BGU131120:BGU131123 BQQ131120:BQQ131123 CAM131120:CAM131123 CKI131120:CKI131123 CUE131120:CUE131123 DEA131120:DEA131123 DNW131120:DNW131123 DXS131120:DXS131123 EHO131120:EHO131123 ERK131120:ERK131123 FBG131120:FBG131123 FLC131120:FLC131123 FUY131120:FUY131123 GEU131120:GEU131123 GOQ131120:GOQ131123 GYM131120:GYM131123 HII131120:HII131123 HSE131120:HSE131123 ICA131120:ICA131123 ILW131120:ILW131123 IVS131120:IVS131123 JFO131120:JFO131123 JPK131120:JPK131123 JZG131120:JZG131123 KJC131120:KJC131123 KSY131120:KSY131123 LCU131120:LCU131123 LMQ131120:LMQ131123 LWM131120:LWM131123 MGI131120:MGI131123 MQE131120:MQE131123 NAA131120:NAA131123 NJW131120:NJW131123 NTS131120:NTS131123 ODO131120:ODO131123 ONK131120:ONK131123 OXG131120:OXG131123 PHC131120:PHC131123 PQY131120:PQY131123 QAU131120:QAU131123 QKQ131120:QKQ131123 QUM131120:QUM131123 REI131120:REI131123 ROE131120:ROE131123 RYA131120:RYA131123 SHW131120:SHW131123 SRS131120:SRS131123 TBO131120:TBO131123 TLK131120:TLK131123 TVG131120:TVG131123 UFC131120:UFC131123 UOY131120:UOY131123 UYU131120:UYU131123 VIQ131120:VIQ131123 VSM131120:VSM131123 WCI131120:WCI131123 WME131120:WME131123 WWA131120:WWA131123 S196656:S196659 JO196656:JO196659 TK196656:TK196659 ADG196656:ADG196659 ANC196656:ANC196659 AWY196656:AWY196659 BGU196656:BGU196659 BQQ196656:BQQ196659 CAM196656:CAM196659 CKI196656:CKI196659 CUE196656:CUE196659 DEA196656:DEA196659 DNW196656:DNW196659 DXS196656:DXS196659 EHO196656:EHO196659 ERK196656:ERK196659 FBG196656:FBG196659 FLC196656:FLC196659 FUY196656:FUY196659 GEU196656:GEU196659 GOQ196656:GOQ196659 GYM196656:GYM196659 HII196656:HII196659 HSE196656:HSE196659 ICA196656:ICA196659 ILW196656:ILW196659 IVS196656:IVS196659 JFO196656:JFO196659 JPK196656:JPK196659 JZG196656:JZG196659 KJC196656:KJC196659 KSY196656:KSY196659 LCU196656:LCU196659 LMQ196656:LMQ196659 LWM196656:LWM196659 MGI196656:MGI196659 MQE196656:MQE196659 NAA196656:NAA196659 NJW196656:NJW196659 NTS196656:NTS196659 ODO196656:ODO196659 ONK196656:ONK196659 OXG196656:OXG196659 PHC196656:PHC196659 PQY196656:PQY196659 QAU196656:QAU196659 QKQ196656:QKQ196659 QUM196656:QUM196659 REI196656:REI196659 ROE196656:ROE196659 RYA196656:RYA196659 SHW196656:SHW196659 SRS196656:SRS196659 TBO196656:TBO196659 TLK196656:TLK196659 TVG196656:TVG196659 UFC196656:UFC196659 UOY196656:UOY196659 UYU196656:UYU196659 VIQ196656:VIQ196659 VSM196656:VSM196659 WCI196656:WCI196659 WME196656:WME196659 WWA196656:WWA196659 S262192:S262195 JO262192:JO262195 TK262192:TK262195 ADG262192:ADG262195 ANC262192:ANC262195 AWY262192:AWY262195 BGU262192:BGU262195 BQQ262192:BQQ262195 CAM262192:CAM262195 CKI262192:CKI262195 CUE262192:CUE262195 DEA262192:DEA262195 DNW262192:DNW262195 DXS262192:DXS262195 EHO262192:EHO262195 ERK262192:ERK262195 FBG262192:FBG262195 FLC262192:FLC262195 FUY262192:FUY262195 GEU262192:GEU262195 GOQ262192:GOQ262195 GYM262192:GYM262195 HII262192:HII262195 HSE262192:HSE262195 ICA262192:ICA262195 ILW262192:ILW262195 IVS262192:IVS262195 JFO262192:JFO262195 JPK262192:JPK262195 JZG262192:JZG262195 KJC262192:KJC262195 KSY262192:KSY262195 LCU262192:LCU262195 LMQ262192:LMQ262195 LWM262192:LWM262195 MGI262192:MGI262195 MQE262192:MQE262195 NAA262192:NAA262195 NJW262192:NJW262195 NTS262192:NTS262195 ODO262192:ODO262195 ONK262192:ONK262195 OXG262192:OXG262195 PHC262192:PHC262195 PQY262192:PQY262195 QAU262192:QAU262195 QKQ262192:QKQ262195 QUM262192:QUM262195 REI262192:REI262195 ROE262192:ROE262195 RYA262192:RYA262195 SHW262192:SHW262195 SRS262192:SRS262195 TBO262192:TBO262195 TLK262192:TLK262195 TVG262192:TVG262195 UFC262192:UFC262195 UOY262192:UOY262195 UYU262192:UYU262195 VIQ262192:VIQ262195 VSM262192:VSM262195 WCI262192:WCI262195 WME262192:WME262195 WWA262192:WWA262195 S327728:S327731 JO327728:JO327731 TK327728:TK327731 ADG327728:ADG327731 ANC327728:ANC327731 AWY327728:AWY327731 BGU327728:BGU327731 BQQ327728:BQQ327731 CAM327728:CAM327731 CKI327728:CKI327731 CUE327728:CUE327731 DEA327728:DEA327731 DNW327728:DNW327731 DXS327728:DXS327731 EHO327728:EHO327731 ERK327728:ERK327731 FBG327728:FBG327731 FLC327728:FLC327731 FUY327728:FUY327731 GEU327728:GEU327731 GOQ327728:GOQ327731 GYM327728:GYM327731 HII327728:HII327731 HSE327728:HSE327731 ICA327728:ICA327731 ILW327728:ILW327731 IVS327728:IVS327731 JFO327728:JFO327731 JPK327728:JPK327731 JZG327728:JZG327731 KJC327728:KJC327731 KSY327728:KSY327731 LCU327728:LCU327731 LMQ327728:LMQ327731 LWM327728:LWM327731 MGI327728:MGI327731 MQE327728:MQE327731 NAA327728:NAA327731 NJW327728:NJW327731 NTS327728:NTS327731 ODO327728:ODO327731 ONK327728:ONK327731 OXG327728:OXG327731 PHC327728:PHC327731 PQY327728:PQY327731 QAU327728:QAU327731 QKQ327728:QKQ327731 QUM327728:QUM327731 REI327728:REI327731 ROE327728:ROE327731 RYA327728:RYA327731 SHW327728:SHW327731 SRS327728:SRS327731 TBO327728:TBO327731 TLK327728:TLK327731 TVG327728:TVG327731 UFC327728:UFC327731 UOY327728:UOY327731 UYU327728:UYU327731 VIQ327728:VIQ327731 VSM327728:VSM327731 WCI327728:WCI327731 WME327728:WME327731 WWA327728:WWA327731 S393264:S393267 JO393264:JO393267 TK393264:TK393267 ADG393264:ADG393267 ANC393264:ANC393267 AWY393264:AWY393267 BGU393264:BGU393267 BQQ393264:BQQ393267 CAM393264:CAM393267 CKI393264:CKI393267 CUE393264:CUE393267 DEA393264:DEA393267 DNW393264:DNW393267 DXS393264:DXS393267 EHO393264:EHO393267 ERK393264:ERK393267 FBG393264:FBG393267 FLC393264:FLC393267 FUY393264:FUY393267 GEU393264:GEU393267 GOQ393264:GOQ393267 GYM393264:GYM393267 HII393264:HII393267 HSE393264:HSE393267 ICA393264:ICA393267 ILW393264:ILW393267 IVS393264:IVS393267 JFO393264:JFO393267 JPK393264:JPK393267 JZG393264:JZG393267 KJC393264:KJC393267 KSY393264:KSY393267 LCU393264:LCU393267 LMQ393264:LMQ393267 LWM393264:LWM393267 MGI393264:MGI393267 MQE393264:MQE393267 NAA393264:NAA393267 NJW393264:NJW393267 NTS393264:NTS393267 ODO393264:ODO393267 ONK393264:ONK393267 OXG393264:OXG393267 PHC393264:PHC393267 PQY393264:PQY393267 QAU393264:QAU393267 QKQ393264:QKQ393267 QUM393264:QUM393267 REI393264:REI393267 ROE393264:ROE393267 RYA393264:RYA393267 SHW393264:SHW393267 SRS393264:SRS393267 TBO393264:TBO393267 TLK393264:TLK393267 TVG393264:TVG393267 UFC393264:UFC393267 UOY393264:UOY393267 UYU393264:UYU393267 VIQ393264:VIQ393267 VSM393264:VSM393267 WCI393264:WCI393267 WME393264:WME393267 WWA393264:WWA393267 S458800:S458803 JO458800:JO458803 TK458800:TK458803 ADG458800:ADG458803 ANC458800:ANC458803 AWY458800:AWY458803 BGU458800:BGU458803 BQQ458800:BQQ458803 CAM458800:CAM458803 CKI458800:CKI458803 CUE458800:CUE458803 DEA458800:DEA458803 DNW458800:DNW458803 DXS458800:DXS458803 EHO458800:EHO458803 ERK458800:ERK458803 FBG458800:FBG458803 FLC458800:FLC458803 FUY458800:FUY458803 GEU458800:GEU458803 GOQ458800:GOQ458803 GYM458800:GYM458803 HII458800:HII458803 HSE458800:HSE458803 ICA458800:ICA458803 ILW458800:ILW458803 IVS458800:IVS458803 JFO458800:JFO458803 JPK458800:JPK458803 JZG458800:JZG458803 KJC458800:KJC458803 KSY458800:KSY458803 LCU458800:LCU458803 LMQ458800:LMQ458803 LWM458800:LWM458803 MGI458800:MGI458803 MQE458800:MQE458803 NAA458800:NAA458803 NJW458800:NJW458803 NTS458800:NTS458803 ODO458800:ODO458803 ONK458800:ONK458803 OXG458800:OXG458803 PHC458800:PHC458803 PQY458800:PQY458803 QAU458800:QAU458803 QKQ458800:QKQ458803 QUM458800:QUM458803 REI458800:REI458803 ROE458800:ROE458803 RYA458800:RYA458803 SHW458800:SHW458803 SRS458800:SRS458803 TBO458800:TBO458803 TLK458800:TLK458803 TVG458800:TVG458803 UFC458800:UFC458803 UOY458800:UOY458803 UYU458800:UYU458803 VIQ458800:VIQ458803 VSM458800:VSM458803 WCI458800:WCI458803 WME458800:WME458803 WWA458800:WWA458803 S524336:S524339 JO524336:JO524339 TK524336:TK524339 ADG524336:ADG524339 ANC524336:ANC524339 AWY524336:AWY524339 BGU524336:BGU524339 BQQ524336:BQQ524339 CAM524336:CAM524339 CKI524336:CKI524339 CUE524336:CUE524339 DEA524336:DEA524339 DNW524336:DNW524339 DXS524336:DXS524339 EHO524336:EHO524339 ERK524336:ERK524339 FBG524336:FBG524339 FLC524336:FLC524339 FUY524336:FUY524339 GEU524336:GEU524339 GOQ524336:GOQ524339 GYM524336:GYM524339 HII524336:HII524339 HSE524336:HSE524339 ICA524336:ICA524339 ILW524336:ILW524339 IVS524336:IVS524339 JFO524336:JFO524339 JPK524336:JPK524339 JZG524336:JZG524339 KJC524336:KJC524339 KSY524336:KSY524339 LCU524336:LCU524339 LMQ524336:LMQ524339 LWM524336:LWM524339 MGI524336:MGI524339 MQE524336:MQE524339 NAA524336:NAA524339 NJW524336:NJW524339 NTS524336:NTS524339 ODO524336:ODO524339 ONK524336:ONK524339 OXG524336:OXG524339 PHC524336:PHC524339 PQY524336:PQY524339 QAU524336:QAU524339 QKQ524336:QKQ524339 QUM524336:QUM524339 REI524336:REI524339 ROE524336:ROE524339 RYA524336:RYA524339 SHW524336:SHW524339 SRS524336:SRS524339 TBO524336:TBO524339 TLK524336:TLK524339 TVG524336:TVG524339 UFC524336:UFC524339 UOY524336:UOY524339 UYU524336:UYU524339 VIQ524336:VIQ524339 VSM524336:VSM524339 WCI524336:WCI524339 WME524336:WME524339 WWA524336:WWA524339 S589872:S589875 JO589872:JO589875 TK589872:TK589875 ADG589872:ADG589875 ANC589872:ANC589875 AWY589872:AWY589875 BGU589872:BGU589875 BQQ589872:BQQ589875 CAM589872:CAM589875 CKI589872:CKI589875 CUE589872:CUE589875 DEA589872:DEA589875 DNW589872:DNW589875 DXS589872:DXS589875 EHO589872:EHO589875 ERK589872:ERK589875 FBG589872:FBG589875 FLC589872:FLC589875 FUY589872:FUY589875 GEU589872:GEU589875 GOQ589872:GOQ589875 GYM589872:GYM589875 HII589872:HII589875 HSE589872:HSE589875 ICA589872:ICA589875 ILW589872:ILW589875 IVS589872:IVS589875 JFO589872:JFO589875 JPK589872:JPK589875 JZG589872:JZG589875 KJC589872:KJC589875 KSY589872:KSY589875 LCU589872:LCU589875 LMQ589872:LMQ589875 LWM589872:LWM589875 MGI589872:MGI589875 MQE589872:MQE589875 NAA589872:NAA589875 NJW589872:NJW589875 NTS589872:NTS589875 ODO589872:ODO589875 ONK589872:ONK589875 OXG589872:OXG589875 PHC589872:PHC589875 PQY589872:PQY589875 QAU589872:QAU589875 QKQ589872:QKQ589875 QUM589872:QUM589875 REI589872:REI589875 ROE589872:ROE589875 RYA589872:RYA589875 SHW589872:SHW589875 SRS589872:SRS589875 TBO589872:TBO589875 TLK589872:TLK589875 TVG589872:TVG589875 UFC589872:UFC589875 UOY589872:UOY589875 UYU589872:UYU589875 VIQ589872:VIQ589875 VSM589872:VSM589875 WCI589872:WCI589875 WME589872:WME589875 WWA589872:WWA589875 S655408:S655411 JO655408:JO655411 TK655408:TK655411 ADG655408:ADG655411 ANC655408:ANC655411 AWY655408:AWY655411 BGU655408:BGU655411 BQQ655408:BQQ655411 CAM655408:CAM655411 CKI655408:CKI655411 CUE655408:CUE655411 DEA655408:DEA655411 DNW655408:DNW655411 DXS655408:DXS655411 EHO655408:EHO655411 ERK655408:ERK655411 FBG655408:FBG655411 FLC655408:FLC655411 FUY655408:FUY655411 GEU655408:GEU655411 GOQ655408:GOQ655411 GYM655408:GYM655411 HII655408:HII655411 HSE655408:HSE655411 ICA655408:ICA655411 ILW655408:ILW655411 IVS655408:IVS655411 JFO655408:JFO655411 JPK655408:JPK655411 JZG655408:JZG655411 KJC655408:KJC655411 KSY655408:KSY655411 LCU655408:LCU655411 LMQ655408:LMQ655411 LWM655408:LWM655411 MGI655408:MGI655411 MQE655408:MQE655411 NAA655408:NAA655411 NJW655408:NJW655411 NTS655408:NTS655411 ODO655408:ODO655411 ONK655408:ONK655411 OXG655408:OXG655411 PHC655408:PHC655411 PQY655408:PQY655411 QAU655408:QAU655411 QKQ655408:QKQ655411 QUM655408:QUM655411 REI655408:REI655411 ROE655408:ROE655411 RYA655408:RYA655411 SHW655408:SHW655411 SRS655408:SRS655411 TBO655408:TBO655411 TLK655408:TLK655411 TVG655408:TVG655411 UFC655408:UFC655411 UOY655408:UOY655411 UYU655408:UYU655411 VIQ655408:VIQ655411 VSM655408:VSM655411 WCI655408:WCI655411 WME655408:WME655411 WWA655408:WWA655411 S720944:S720947 JO720944:JO720947 TK720944:TK720947 ADG720944:ADG720947 ANC720944:ANC720947 AWY720944:AWY720947 BGU720944:BGU720947 BQQ720944:BQQ720947 CAM720944:CAM720947 CKI720944:CKI720947 CUE720944:CUE720947 DEA720944:DEA720947 DNW720944:DNW720947 DXS720944:DXS720947 EHO720944:EHO720947 ERK720944:ERK720947 FBG720944:FBG720947 FLC720944:FLC720947 FUY720944:FUY720947 GEU720944:GEU720947 GOQ720944:GOQ720947 GYM720944:GYM720947 HII720944:HII720947 HSE720944:HSE720947 ICA720944:ICA720947 ILW720944:ILW720947 IVS720944:IVS720947 JFO720944:JFO720947 JPK720944:JPK720947 JZG720944:JZG720947 KJC720944:KJC720947 KSY720944:KSY720947 LCU720944:LCU720947 LMQ720944:LMQ720947 LWM720944:LWM720947 MGI720944:MGI720947 MQE720944:MQE720947 NAA720944:NAA720947 NJW720944:NJW720947 NTS720944:NTS720947 ODO720944:ODO720947 ONK720944:ONK720947 OXG720944:OXG720947 PHC720944:PHC720947 PQY720944:PQY720947 QAU720944:QAU720947 QKQ720944:QKQ720947 QUM720944:QUM720947 REI720944:REI720947 ROE720944:ROE720947 RYA720944:RYA720947 SHW720944:SHW720947 SRS720944:SRS720947 TBO720944:TBO720947 TLK720944:TLK720947 TVG720944:TVG720947 UFC720944:UFC720947 UOY720944:UOY720947 UYU720944:UYU720947 VIQ720944:VIQ720947 VSM720944:VSM720947 WCI720944:WCI720947 WME720944:WME720947 WWA720944:WWA720947 S786480:S786483 JO786480:JO786483 TK786480:TK786483 ADG786480:ADG786483 ANC786480:ANC786483 AWY786480:AWY786483 BGU786480:BGU786483 BQQ786480:BQQ786483 CAM786480:CAM786483 CKI786480:CKI786483 CUE786480:CUE786483 DEA786480:DEA786483 DNW786480:DNW786483 DXS786480:DXS786483 EHO786480:EHO786483 ERK786480:ERK786483 FBG786480:FBG786483 FLC786480:FLC786483 FUY786480:FUY786483 GEU786480:GEU786483 GOQ786480:GOQ786483 GYM786480:GYM786483 HII786480:HII786483 HSE786480:HSE786483 ICA786480:ICA786483 ILW786480:ILW786483 IVS786480:IVS786483 JFO786480:JFO786483 JPK786480:JPK786483 JZG786480:JZG786483 KJC786480:KJC786483 KSY786480:KSY786483 LCU786480:LCU786483 LMQ786480:LMQ786483 LWM786480:LWM786483 MGI786480:MGI786483 MQE786480:MQE786483 NAA786480:NAA786483 NJW786480:NJW786483 NTS786480:NTS786483 ODO786480:ODO786483 ONK786480:ONK786483 OXG786480:OXG786483 PHC786480:PHC786483 PQY786480:PQY786483 QAU786480:QAU786483 QKQ786480:QKQ786483 QUM786480:QUM786483 REI786480:REI786483 ROE786480:ROE786483 RYA786480:RYA786483 SHW786480:SHW786483 SRS786480:SRS786483 TBO786480:TBO786483 TLK786480:TLK786483 TVG786480:TVG786483 UFC786480:UFC786483 UOY786480:UOY786483 UYU786480:UYU786483 VIQ786480:VIQ786483 VSM786480:VSM786483 WCI786480:WCI786483 WME786480:WME786483 WWA786480:WWA786483 S852016:S852019 JO852016:JO852019 TK852016:TK852019 ADG852016:ADG852019 ANC852016:ANC852019 AWY852016:AWY852019 BGU852016:BGU852019 BQQ852016:BQQ852019 CAM852016:CAM852019 CKI852016:CKI852019 CUE852016:CUE852019 DEA852016:DEA852019 DNW852016:DNW852019 DXS852016:DXS852019 EHO852016:EHO852019 ERK852016:ERK852019 FBG852016:FBG852019 FLC852016:FLC852019 FUY852016:FUY852019 GEU852016:GEU852019 GOQ852016:GOQ852019 GYM852016:GYM852019 HII852016:HII852019 HSE852016:HSE852019 ICA852016:ICA852019 ILW852016:ILW852019 IVS852016:IVS852019 JFO852016:JFO852019 JPK852016:JPK852019 JZG852016:JZG852019 KJC852016:KJC852019 KSY852016:KSY852019 LCU852016:LCU852019 LMQ852016:LMQ852019 LWM852016:LWM852019 MGI852016:MGI852019 MQE852016:MQE852019 NAA852016:NAA852019 NJW852016:NJW852019 NTS852016:NTS852019 ODO852016:ODO852019 ONK852016:ONK852019 OXG852016:OXG852019 PHC852016:PHC852019 PQY852016:PQY852019 QAU852016:QAU852019 QKQ852016:QKQ852019 QUM852016:QUM852019 REI852016:REI852019 ROE852016:ROE852019 RYA852016:RYA852019 SHW852016:SHW852019 SRS852016:SRS852019 TBO852016:TBO852019 TLK852016:TLK852019 TVG852016:TVG852019 UFC852016:UFC852019 UOY852016:UOY852019 UYU852016:UYU852019 VIQ852016:VIQ852019 VSM852016:VSM852019 WCI852016:WCI852019 WME852016:WME852019 WWA852016:WWA852019 S917552:S917555 JO917552:JO917555 TK917552:TK917555 ADG917552:ADG917555 ANC917552:ANC917555 AWY917552:AWY917555 BGU917552:BGU917555 BQQ917552:BQQ917555 CAM917552:CAM917555 CKI917552:CKI917555 CUE917552:CUE917555 DEA917552:DEA917555 DNW917552:DNW917555 DXS917552:DXS917555 EHO917552:EHO917555 ERK917552:ERK917555 FBG917552:FBG917555 FLC917552:FLC917555 FUY917552:FUY917555 GEU917552:GEU917555 GOQ917552:GOQ917555 GYM917552:GYM917555 HII917552:HII917555 HSE917552:HSE917555 ICA917552:ICA917555 ILW917552:ILW917555 IVS917552:IVS917555 JFO917552:JFO917555 JPK917552:JPK917555 JZG917552:JZG917555 KJC917552:KJC917555 KSY917552:KSY917555 LCU917552:LCU917555 LMQ917552:LMQ917555 LWM917552:LWM917555 MGI917552:MGI917555 MQE917552:MQE917555 NAA917552:NAA917555 NJW917552:NJW917555 NTS917552:NTS917555 ODO917552:ODO917555 ONK917552:ONK917555 OXG917552:OXG917555 PHC917552:PHC917555 PQY917552:PQY917555 QAU917552:QAU917555 QKQ917552:QKQ917555 QUM917552:QUM917555 REI917552:REI917555 ROE917552:ROE917555 RYA917552:RYA917555 SHW917552:SHW917555 SRS917552:SRS917555 TBO917552:TBO917555 TLK917552:TLK917555 TVG917552:TVG917555 UFC917552:UFC917555 UOY917552:UOY917555 UYU917552:UYU917555 VIQ917552:VIQ917555 VSM917552:VSM917555 WCI917552:WCI917555 WME917552:WME917555 WWA917552:WWA917555 S983088:S983091 JO983088:JO983091 TK983088:TK983091 ADG983088:ADG983091 ANC983088:ANC983091 AWY983088:AWY983091 BGU983088:BGU983091 BQQ983088:BQQ983091 CAM983088:CAM983091 CKI983088:CKI983091 CUE983088:CUE983091 DEA983088:DEA983091 DNW983088:DNW983091 DXS983088:DXS983091 EHO983088:EHO983091 ERK983088:ERK983091 FBG983088:FBG983091 FLC983088:FLC983091 FUY983088:FUY983091 GEU983088:GEU983091 GOQ983088:GOQ983091 GYM983088:GYM983091 HII983088:HII983091 HSE983088:HSE983091 ICA983088:ICA983091 ILW983088:ILW983091 IVS983088:IVS983091 JFO983088:JFO983091 JPK983088:JPK983091 JZG983088:JZG983091 KJC983088:KJC983091 KSY983088:KSY983091 LCU983088:LCU983091 LMQ983088:LMQ983091 LWM983088:LWM983091 MGI983088:MGI983091 MQE983088:MQE983091 NAA983088:NAA983091 NJW983088:NJW983091 NTS983088:NTS983091 ODO983088:ODO983091 ONK983088:ONK983091 OXG983088:OXG983091 PHC983088:PHC983091 PQY983088:PQY983091 QAU983088:QAU983091 QKQ983088:QKQ983091 QUM983088:QUM983091 REI983088:REI983091 ROE983088:ROE983091 RYA983088:RYA983091 SHW983088:SHW983091 SRS983088:SRS983091 TBO983088:TBO983091 TLK983088:TLK983091 TVG983088:TVG983091 UFC983088:UFC983091 UOY983088:UOY983091 UYU983088:UYU983091 VIQ983088:VIQ983091 VSM983088:VSM983091 WCI983088:WCI983091 WME983088:WME983091 WWA983088:WWA983091" xr:uid="{6ED9BFC1-8387-426C-A933-3FA74AEA956D}">
      <formula1>TipoMeta</formula1>
    </dataValidation>
  </dataValidations>
  <pageMargins left="0.7" right="0.7" top="0.75" bottom="0.75" header="0.3" footer="0.3"/>
  <pageSetup orientation="portrait" horizontalDpi="4294967295" verticalDpi="4294967295" r:id="rId1"/>
  <drawing r:id="rId2"/>
  <extLst>
    <ext xmlns:x14="http://schemas.microsoft.com/office/spreadsheetml/2009/9/main" uri="{CCE6A557-97BC-4b89-ADB6-D9C93CAAB3DF}">
      <x14:dataValidations xmlns:xm="http://schemas.microsoft.com/office/excel/2006/main" count="5">
        <x14:dataValidation allowBlank="1" showInputMessage="1" showErrorMessage="1" prompt="Registre las observaciones o recomendaciones de la revisión del seguimiento reportado por el proceso. Se diligencia por parte del equipo del Sistema de Gestión al recibir el reporte del seguimiento." xr:uid="{2C3068CF-36C3-4ACB-A678-8C2D643D65FA}">
          <xm:sqref>AD12 JZ12 TV12 ADR12 ANN12 AXJ12 BHF12 BRB12 CAX12 CKT12 CUP12 DEL12 DOH12 DYD12 EHZ12 ERV12 FBR12 FLN12 FVJ12 GFF12 GPB12 GYX12 HIT12 HSP12 ICL12 IMH12 IWD12 JFZ12 JPV12 JZR12 KJN12 KTJ12 LDF12 LNB12 LWX12 MGT12 MQP12 NAL12 NKH12 NUD12 ODZ12 ONV12 OXR12 PHN12 PRJ12 QBF12 QLB12 QUX12 RET12 ROP12 RYL12 SIH12 SSD12 TBZ12 TLV12 TVR12 UFN12 UPJ12 UZF12 VJB12 VSX12 WCT12 WMP12 WWL12 AD65548 JZ65548 TV65548 ADR65548 ANN65548 AXJ65548 BHF65548 BRB65548 CAX65548 CKT65548 CUP65548 DEL65548 DOH65548 DYD65548 EHZ65548 ERV65548 FBR65548 FLN65548 FVJ65548 GFF65548 GPB65548 GYX65548 HIT65548 HSP65548 ICL65548 IMH65548 IWD65548 JFZ65548 JPV65548 JZR65548 KJN65548 KTJ65548 LDF65548 LNB65548 LWX65548 MGT65548 MQP65548 NAL65548 NKH65548 NUD65548 ODZ65548 ONV65548 OXR65548 PHN65548 PRJ65548 QBF65548 QLB65548 QUX65548 RET65548 ROP65548 RYL65548 SIH65548 SSD65548 TBZ65548 TLV65548 TVR65548 UFN65548 UPJ65548 UZF65548 VJB65548 VSX65548 WCT65548 WMP65548 WWL65548 AD131084 JZ131084 TV131084 ADR131084 ANN131084 AXJ131084 BHF131084 BRB131084 CAX131084 CKT131084 CUP131084 DEL131084 DOH131084 DYD131084 EHZ131084 ERV131084 FBR131084 FLN131084 FVJ131084 GFF131084 GPB131084 GYX131084 HIT131084 HSP131084 ICL131084 IMH131084 IWD131084 JFZ131084 JPV131084 JZR131084 KJN131084 KTJ131084 LDF131084 LNB131084 LWX131084 MGT131084 MQP131084 NAL131084 NKH131084 NUD131084 ODZ131084 ONV131084 OXR131084 PHN131084 PRJ131084 QBF131084 QLB131084 QUX131084 RET131084 ROP131084 RYL131084 SIH131084 SSD131084 TBZ131084 TLV131084 TVR131084 UFN131084 UPJ131084 UZF131084 VJB131084 VSX131084 WCT131084 WMP131084 WWL131084 AD196620 JZ196620 TV196620 ADR196620 ANN196620 AXJ196620 BHF196620 BRB196620 CAX196620 CKT196620 CUP196620 DEL196620 DOH196620 DYD196620 EHZ196620 ERV196620 FBR196620 FLN196620 FVJ196620 GFF196620 GPB196620 GYX196620 HIT196620 HSP196620 ICL196620 IMH196620 IWD196620 JFZ196620 JPV196620 JZR196620 KJN196620 KTJ196620 LDF196620 LNB196620 LWX196620 MGT196620 MQP196620 NAL196620 NKH196620 NUD196620 ODZ196620 ONV196620 OXR196620 PHN196620 PRJ196620 QBF196620 QLB196620 QUX196620 RET196620 ROP196620 RYL196620 SIH196620 SSD196620 TBZ196620 TLV196620 TVR196620 UFN196620 UPJ196620 UZF196620 VJB196620 VSX196620 WCT196620 WMP196620 WWL196620 AD262156 JZ262156 TV262156 ADR262156 ANN262156 AXJ262156 BHF262156 BRB262156 CAX262156 CKT262156 CUP262156 DEL262156 DOH262156 DYD262156 EHZ262156 ERV262156 FBR262156 FLN262156 FVJ262156 GFF262156 GPB262156 GYX262156 HIT262156 HSP262156 ICL262156 IMH262156 IWD262156 JFZ262156 JPV262156 JZR262156 KJN262156 KTJ262156 LDF262156 LNB262156 LWX262156 MGT262156 MQP262156 NAL262156 NKH262156 NUD262156 ODZ262156 ONV262156 OXR262156 PHN262156 PRJ262156 QBF262156 QLB262156 QUX262156 RET262156 ROP262156 RYL262156 SIH262156 SSD262156 TBZ262156 TLV262156 TVR262156 UFN262156 UPJ262156 UZF262156 VJB262156 VSX262156 WCT262156 WMP262156 WWL262156 AD327692 JZ327692 TV327692 ADR327692 ANN327692 AXJ327692 BHF327692 BRB327692 CAX327692 CKT327692 CUP327692 DEL327692 DOH327692 DYD327692 EHZ327692 ERV327692 FBR327692 FLN327692 FVJ327692 GFF327692 GPB327692 GYX327692 HIT327692 HSP327692 ICL327692 IMH327692 IWD327692 JFZ327692 JPV327692 JZR327692 KJN327692 KTJ327692 LDF327692 LNB327692 LWX327692 MGT327692 MQP327692 NAL327692 NKH327692 NUD327692 ODZ327692 ONV327692 OXR327692 PHN327692 PRJ327692 QBF327692 QLB327692 QUX327692 RET327692 ROP327692 RYL327692 SIH327692 SSD327692 TBZ327692 TLV327692 TVR327692 UFN327692 UPJ327692 UZF327692 VJB327692 VSX327692 WCT327692 WMP327692 WWL327692 AD393228 JZ393228 TV393228 ADR393228 ANN393228 AXJ393228 BHF393228 BRB393228 CAX393228 CKT393228 CUP393228 DEL393228 DOH393228 DYD393228 EHZ393228 ERV393228 FBR393228 FLN393228 FVJ393228 GFF393228 GPB393228 GYX393228 HIT393228 HSP393228 ICL393228 IMH393228 IWD393228 JFZ393228 JPV393228 JZR393228 KJN393228 KTJ393228 LDF393228 LNB393228 LWX393228 MGT393228 MQP393228 NAL393228 NKH393228 NUD393228 ODZ393228 ONV393228 OXR393228 PHN393228 PRJ393228 QBF393228 QLB393228 QUX393228 RET393228 ROP393228 RYL393228 SIH393228 SSD393228 TBZ393228 TLV393228 TVR393228 UFN393228 UPJ393228 UZF393228 VJB393228 VSX393228 WCT393228 WMP393228 WWL393228 AD458764 JZ458764 TV458764 ADR458764 ANN458764 AXJ458764 BHF458764 BRB458764 CAX458764 CKT458764 CUP458764 DEL458764 DOH458764 DYD458764 EHZ458764 ERV458764 FBR458764 FLN458764 FVJ458764 GFF458764 GPB458764 GYX458764 HIT458764 HSP458764 ICL458764 IMH458764 IWD458764 JFZ458764 JPV458764 JZR458764 KJN458764 KTJ458764 LDF458764 LNB458764 LWX458764 MGT458764 MQP458764 NAL458764 NKH458764 NUD458764 ODZ458764 ONV458764 OXR458764 PHN458764 PRJ458764 QBF458764 QLB458764 QUX458764 RET458764 ROP458764 RYL458764 SIH458764 SSD458764 TBZ458764 TLV458764 TVR458764 UFN458764 UPJ458764 UZF458764 VJB458764 VSX458764 WCT458764 WMP458764 WWL458764 AD524300 JZ524300 TV524300 ADR524300 ANN524300 AXJ524300 BHF524300 BRB524300 CAX524300 CKT524300 CUP524300 DEL524300 DOH524300 DYD524300 EHZ524300 ERV524300 FBR524300 FLN524300 FVJ524300 GFF524300 GPB524300 GYX524300 HIT524300 HSP524300 ICL524300 IMH524300 IWD524300 JFZ524300 JPV524300 JZR524300 KJN524300 KTJ524300 LDF524300 LNB524300 LWX524300 MGT524300 MQP524300 NAL524300 NKH524300 NUD524300 ODZ524300 ONV524300 OXR524300 PHN524300 PRJ524300 QBF524300 QLB524300 QUX524300 RET524300 ROP524300 RYL524300 SIH524300 SSD524300 TBZ524300 TLV524300 TVR524300 UFN524300 UPJ524300 UZF524300 VJB524300 VSX524300 WCT524300 WMP524300 WWL524300 AD589836 JZ589836 TV589836 ADR589836 ANN589836 AXJ589836 BHF589836 BRB589836 CAX589836 CKT589836 CUP589836 DEL589836 DOH589836 DYD589836 EHZ589836 ERV589836 FBR589836 FLN589836 FVJ589836 GFF589836 GPB589836 GYX589836 HIT589836 HSP589836 ICL589836 IMH589836 IWD589836 JFZ589836 JPV589836 JZR589836 KJN589836 KTJ589836 LDF589836 LNB589836 LWX589836 MGT589836 MQP589836 NAL589836 NKH589836 NUD589836 ODZ589836 ONV589836 OXR589836 PHN589836 PRJ589836 QBF589836 QLB589836 QUX589836 RET589836 ROP589836 RYL589836 SIH589836 SSD589836 TBZ589836 TLV589836 TVR589836 UFN589836 UPJ589836 UZF589836 VJB589836 VSX589836 WCT589836 WMP589836 WWL589836 AD655372 JZ655372 TV655372 ADR655372 ANN655372 AXJ655372 BHF655372 BRB655372 CAX655372 CKT655372 CUP655372 DEL655372 DOH655372 DYD655372 EHZ655372 ERV655372 FBR655372 FLN655372 FVJ655372 GFF655372 GPB655372 GYX655372 HIT655372 HSP655372 ICL655372 IMH655372 IWD655372 JFZ655372 JPV655372 JZR655372 KJN655372 KTJ655372 LDF655372 LNB655372 LWX655372 MGT655372 MQP655372 NAL655372 NKH655372 NUD655372 ODZ655372 ONV655372 OXR655372 PHN655372 PRJ655372 QBF655372 QLB655372 QUX655372 RET655372 ROP655372 RYL655372 SIH655372 SSD655372 TBZ655372 TLV655372 TVR655372 UFN655372 UPJ655372 UZF655372 VJB655372 VSX655372 WCT655372 WMP655372 WWL655372 AD720908 JZ720908 TV720908 ADR720908 ANN720908 AXJ720908 BHF720908 BRB720908 CAX720908 CKT720908 CUP720908 DEL720908 DOH720908 DYD720908 EHZ720908 ERV720908 FBR720908 FLN720908 FVJ720908 GFF720908 GPB720908 GYX720908 HIT720908 HSP720908 ICL720908 IMH720908 IWD720908 JFZ720908 JPV720908 JZR720908 KJN720908 KTJ720908 LDF720908 LNB720908 LWX720908 MGT720908 MQP720908 NAL720908 NKH720908 NUD720908 ODZ720908 ONV720908 OXR720908 PHN720908 PRJ720908 QBF720908 QLB720908 QUX720908 RET720908 ROP720908 RYL720908 SIH720908 SSD720908 TBZ720908 TLV720908 TVR720908 UFN720908 UPJ720908 UZF720908 VJB720908 VSX720908 WCT720908 WMP720908 WWL720908 AD786444 JZ786444 TV786444 ADR786444 ANN786444 AXJ786444 BHF786444 BRB786444 CAX786444 CKT786444 CUP786444 DEL786444 DOH786444 DYD786444 EHZ786444 ERV786444 FBR786444 FLN786444 FVJ786444 GFF786444 GPB786444 GYX786444 HIT786444 HSP786444 ICL786444 IMH786444 IWD786444 JFZ786444 JPV786444 JZR786444 KJN786444 KTJ786444 LDF786444 LNB786444 LWX786444 MGT786444 MQP786444 NAL786444 NKH786444 NUD786444 ODZ786444 ONV786444 OXR786444 PHN786444 PRJ786444 QBF786444 QLB786444 QUX786444 RET786444 ROP786444 RYL786444 SIH786444 SSD786444 TBZ786444 TLV786444 TVR786444 UFN786444 UPJ786444 UZF786444 VJB786444 VSX786444 WCT786444 WMP786444 WWL786444 AD851980 JZ851980 TV851980 ADR851980 ANN851980 AXJ851980 BHF851980 BRB851980 CAX851980 CKT851980 CUP851980 DEL851980 DOH851980 DYD851980 EHZ851980 ERV851980 FBR851980 FLN851980 FVJ851980 GFF851980 GPB851980 GYX851980 HIT851980 HSP851980 ICL851980 IMH851980 IWD851980 JFZ851980 JPV851980 JZR851980 KJN851980 KTJ851980 LDF851980 LNB851980 LWX851980 MGT851980 MQP851980 NAL851980 NKH851980 NUD851980 ODZ851980 ONV851980 OXR851980 PHN851980 PRJ851980 QBF851980 QLB851980 QUX851980 RET851980 ROP851980 RYL851980 SIH851980 SSD851980 TBZ851980 TLV851980 TVR851980 UFN851980 UPJ851980 UZF851980 VJB851980 VSX851980 WCT851980 WMP851980 WWL851980 AD917516 JZ917516 TV917516 ADR917516 ANN917516 AXJ917516 BHF917516 BRB917516 CAX917516 CKT917516 CUP917516 DEL917516 DOH917516 DYD917516 EHZ917516 ERV917516 FBR917516 FLN917516 FVJ917516 GFF917516 GPB917516 GYX917516 HIT917516 HSP917516 ICL917516 IMH917516 IWD917516 JFZ917516 JPV917516 JZR917516 KJN917516 KTJ917516 LDF917516 LNB917516 LWX917516 MGT917516 MQP917516 NAL917516 NKH917516 NUD917516 ODZ917516 ONV917516 OXR917516 PHN917516 PRJ917516 QBF917516 QLB917516 QUX917516 RET917516 ROP917516 RYL917516 SIH917516 SSD917516 TBZ917516 TLV917516 TVR917516 UFN917516 UPJ917516 UZF917516 VJB917516 VSX917516 WCT917516 WMP917516 WWL917516 AD983052 JZ983052 TV983052 ADR983052 ANN983052 AXJ983052 BHF983052 BRB983052 CAX983052 CKT983052 CUP983052 DEL983052 DOH983052 DYD983052 EHZ983052 ERV983052 FBR983052 FLN983052 FVJ983052 GFF983052 GPB983052 GYX983052 HIT983052 HSP983052 ICL983052 IMH983052 IWD983052 JFZ983052 JPV983052 JZR983052 KJN983052 KTJ983052 LDF983052 LNB983052 LWX983052 MGT983052 MQP983052 NAL983052 NKH983052 NUD983052 ODZ983052 ONV983052 OXR983052 PHN983052 PRJ983052 QBF983052 QLB983052 QUX983052 RET983052 ROP983052 RYL983052 SIH983052 SSD983052 TBZ983052 TLV983052 TVR983052 UFN983052 UPJ983052 UZF983052 VJB983052 VSX983052 WCT983052 WMP983052 WWL983052 Y12 JU12 TQ12 ADM12 ANI12 AXE12 BHA12 BQW12 CAS12 CKO12 CUK12 DEG12 DOC12 DXY12 EHU12 ERQ12 FBM12 FLI12 FVE12 GFA12 GOW12 GYS12 HIO12 HSK12 ICG12 IMC12 IVY12 JFU12 JPQ12 JZM12 KJI12 KTE12 LDA12 LMW12 LWS12 MGO12 MQK12 NAG12 NKC12 NTY12 ODU12 ONQ12 OXM12 PHI12 PRE12 QBA12 QKW12 QUS12 REO12 ROK12 RYG12 SIC12 SRY12 TBU12 TLQ12 TVM12 UFI12 UPE12 UZA12 VIW12 VSS12 WCO12 WMK12 WWG12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CB12 LX12 VT12 AFP12 APL12 AZH12 BJD12 BSZ12 CCV12 CMR12 CWN12 DGJ12 DQF12 EAB12 EJX12 ETT12 FDP12 FNL12 FXH12 GHD12 GQZ12 HAV12 HKR12 HUN12 IEJ12 IOF12 IYB12 JHX12 JRT12 KBP12 KLL12 KVH12 LFD12 LOZ12 LYV12 MIR12 MSN12 NCJ12 NMF12 NWB12 OFX12 OPT12 OZP12 PJL12 PTH12 QDD12 QMZ12 QWV12 RGR12 RQN12 SAJ12 SKF12 SUB12 TDX12 TNT12 TXP12 UHL12 URH12 VBD12 VKZ12 VUV12 WER12 WON12 WYJ12 CB65548 LX65548 VT65548 AFP65548 APL65548 AZH65548 BJD65548 BSZ65548 CCV65548 CMR65548 CWN65548 DGJ65548 DQF65548 EAB65548 EJX65548 ETT65548 FDP65548 FNL65548 FXH65548 GHD65548 GQZ65548 HAV65548 HKR65548 HUN65548 IEJ65548 IOF65548 IYB65548 JHX65548 JRT65548 KBP65548 KLL65548 KVH65548 LFD65548 LOZ65548 LYV65548 MIR65548 MSN65548 NCJ65548 NMF65548 NWB65548 OFX65548 OPT65548 OZP65548 PJL65548 PTH65548 QDD65548 QMZ65548 QWV65548 RGR65548 RQN65548 SAJ65548 SKF65548 SUB65548 TDX65548 TNT65548 TXP65548 UHL65548 URH65548 VBD65548 VKZ65548 VUV65548 WER65548 WON65548 WYJ65548 CB131084 LX131084 VT131084 AFP131084 APL131084 AZH131084 BJD131084 BSZ131084 CCV131084 CMR131084 CWN131084 DGJ131084 DQF131084 EAB131084 EJX131084 ETT131084 FDP131084 FNL131084 FXH131084 GHD131084 GQZ131084 HAV131084 HKR131084 HUN131084 IEJ131084 IOF131084 IYB131084 JHX131084 JRT131084 KBP131084 KLL131084 KVH131084 LFD131084 LOZ131084 LYV131084 MIR131084 MSN131084 NCJ131084 NMF131084 NWB131084 OFX131084 OPT131084 OZP131084 PJL131084 PTH131084 QDD131084 QMZ131084 QWV131084 RGR131084 RQN131084 SAJ131084 SKF131084 SUB131084 TDX131084 TNT131084 TXP131084 UHL131084 URH131084 VBD131084 VKZ131084 VUV131084 WER131084 WON131084 WYJ131084 CB196620 LX196620 VT196620 AFP196620 APL196620 AZH196620 BJD196620 BSZ196620 CCV196620 CMR196620 CWN196620 DGJ196620 DQF196620 EAB196620 EJX196620 ETT196620 FDP196620 FNL196620 FXH196620 GHD196620 GQZ196620 HAV196620 HKR196620 HUN196620 IEJ196620 IOF196620 IYB196620 JHX196620 JRT196620 KBP196620 KLL196620 KVH196620 LFD196620 LOZ196620 LYV196620 MIR196620 MSN196620 NCJ196620 NMF196620 NWB196620 OFX196620 OPT196620 OZP196620 PJL196620 PTH196620 QDD196620 QMZ196620 QWV196620 RGR196620 RQN196620 SAJ196620 SKF196620 SUB196620 TDX196620 TNT196620 TXP196620 UHL196620 URH196620 VBD196620 VKZ196620 VUV196620 WER196620 WON196620 WYJ196620 CB262156 LX262156 VT262156 AFP262156 APL262156 AZH262156 BJD262156 BSZ262156 CCV262156 CMR262156 CWN262156 DGJ262156 DQF262156 EAB262156 EJX262156 ETT262156 FDP262156 FNL262156 FXH262156 GHD262156 GQZ262156 HAV262156 HKR262156 HUN262156 IEJ262156 IOF262156 IYB262156 JHX262156 JRT262156 KBP262156 KLL262156 KVH262156 LFD262156 LOZ262156 LYV262156 MIR262156 MSN262156 NCJ262156 NMF262156 NWB262156 OFX262156 OPT262156 OZP262156 PJL262156 PTH262156 QDD262156 QMZ262156 QWV262156 RGR262156 RQN262156 SAJ262156 SKF262156 SUB262156 TDX262156 TNT262156 TXP262156 UHL262156 URH262156 VBD262156 VKZ262156 VUV262156 WER262156 WON262156 WYJ262156 CB327692 LX327692 VT327692 AFP327692 APL327692 AZH327692 BJD327692 BSZ327692 CCV327692 CMR327692 CWN327692 DGJ327692 DQF327692 EAB327692 EJX327692 ETT327692 FDP327692 FNL327692 FXH327692 GHD327692 GQZ327692 HAV327692 HKR327692 HUN327692 IEJ327692 IOF327692 IYB327692 JHX327692 JRT327692 KBP327692 KLL327692 KVH327692 LFD327692 LOZ327692 LYV327692 MIR327692 MSN327692 NCJ327692 NMF327692 NWB327692 OFX327692 OPT327692 OZP327692 PJL327692 PTH327692 QDD327692 QMZ327692 QWV327692 RGR327692 RQN327692 SAJ327692 SKF327692 SUB327692 TDX327692 TNT327692 TXP327692 UHL327692 URH327692 VBD327692 VKZ327692 VUV327692 WER327692 WON327692 WYJ327692 CB393228 LX393228 VT393228 AFP393228 APL393228 AZH393228 BJD393228 BSZ393228 CCV393228 CMR393228 CWN393228 DGJ393228 DQF393228 EAB393228 EJX393228 ETT393228 FDP393228 FNL393228 FXH393228 GHD393228 GQZ393228 HAV393228 HKR393228 HUN393228 IEJ393228 IOF393228 IYB393228 JHX393228 JRT393228 KBP393228 KLL393228 KVH393228 LFD393228 LOZ393228 LYV393228 MIR393228 MSN393228 NCJ393228 NMF393228 NWB393228 OFX393228 OPT393228 OZP393228 PJL393228 PTH393228 QDD393228 QMZ393228 QWV393228 RGR393228 RQN393228 SAJ393228 SKF393228 SUB393228 TDX393228 TNT393228 TXP393228 UHL393228 URH393228 VBD393228 VKZ393228 VUV393228 WER393228 WON393228 WYJ393228 CB458764 LX458764 VT458764 AFP458764 APL458764 AZH458764 BJD458764 BSZ458764 CCV458764 CMR458764 CWN458764 DGJ458764 DQF458764 EAB458764 EJX458764 ETT458764 FDP458764 FNL458764 FXH458764 GHD458764 GQZ458764 HAV458764 HKR458764 HUN458764 IEJ458764 IOF458764 IYB458764 JHX458764 JRT458764 KBP458764 KLL458764 KVH458764 LFD458764 LOZ458764 LYV458764 MIR458764 MSN458764 NCJ458764 NMF458764 NWB458764 OFX458764 OPT458764 OZP458764 PJL458764 PTH458764 QDD458764 QMZ458764 QWV458764 RGR458764 RQN458764 SAJ458764 SKF458764 SUB458764 TDX458764 TNT458764 TXP458764 UHL458764 URH458764 VBD458764 VKZ458764 VUV458764 WER458764 WON458764 WYJ458764 CB524300 LX524300 VT524300 AFP524300 APL524300 AZH524300 BJD524300 BSZ524300 CCV524300 CMR524300 CWN524300 DGJ524300 DQF524300 EAB524300 EJX524300 ETT524300 FDP524300 FNL524300 FXH524300 GHD524300 GQZ524300 HAV524300 HKR524300 HUN524300 IEJ524300 IOF524300 IYB524300 JHX524300 JRT524300 KBP524300 KLL524300 KVH524300 LFD524300 LOZ524300 LYV524300 MIR524300 MSN524300 NCJ524300 NMF524300 NWB524300 OFX524300 OPT524300 OZP524300 PJL524300 PTH524300 QDD524300 QMZ524300 QWV524300 RGR524300 RQN524300 SAJ524300 SKF524300 SUB524300 TDX524300 TNT524300 TXP524300 UHL524300 URH524300 VBD524300 VKZ524300 VUV524300 WER524300 WON524300 WYJ524300 CB589836 LX589836 VT589836 AFP589836 APL589836 AZH589836 BJD589836 BSZ589836 CCV589836 CMR589836 CWN589836 DGJ589836 DQF589836 EAB589836 EJX589836 ETT589836 FDP589836 FNL589836 FXH589836 GHD589836 GQZ589836 HAV589836 HKR589836 HUN589836 IEJ589836 IOF589836 IYB589836 JHX589836 JRT589836 KBP589836 KLL589836 KVH589836 LFD589836 LOZ589836 LYV589836 MIR589836 MSN589836 NCJ589836 NMF589836 NWB589836 OFX589836 OPT589836 OZP589836 PJL589836 PTH589836 QDD589836 QMZ589836 QWV589836 RGR589836 RQN589836 SAJ589836 SKF589836 SUB589836 TDX589836 TNT589836 TXP589836 UHL589836 URH589836 VBD589836 VKZ589836 VUV589836 WER589836 WON589836 WYJ589836 CB655372 LX655372 VT655372 AFP655372 APL655372 AZH655372 BJD655372 BSZ655372 CCV655372 CMR655372 CWN655372 DGJ655372 DQF655372 EAB655372 EJX655372 ETT655372 FDP655372 FNL655372 FXH655372 GHD655372 GQZ655372 HAV655372 HKR655372 HUN655372 IEJ655372 IOF655372 IYB655372 JHX655372 JRT655372 KBP655372 KLL655372 KVH655372 LFD655372 LOZ655372 LYV655372 MIR655372 MSN655372 NCJ655372 NMF655372 NWB655372 OFX655372 OPT655372 OZP655372 PJL655372 PTH655372 QDD655372 QMZ655372 QWV655372 RGR655372 RQN655372 SAJ655372 SKF655372 SUB655372 TDX655372 TNT655372 TXP655372 UHL655372 URH655372 VBD655372 VKZ655372 VUV655372 WER655372 WON655372 WYJ655372 CB720908 LX720908 VT720908 AFP720908 APL720908 AZH720908 BJD720908 BSZ720908 CCV720908 CMR720908 CWN720908 DGJ720908 DQF720908 EAB720908 EJX720908 ETT720908 FDP720908 FNL720908 FXH720908 GHD720908 GQZ720908 HAV720908 HKR720908 HUN720908 IEJ720908 IOF720908 IYB720908 JHX720908 JRT720908 KBP720908 KLL720908 KVH720908 LFD720908 LOZ720908 LYV720908 MIR720908 MSN720908 NCJ720908 NMF720908 NWB720908 OFX720908 OPT720908 OZP720908 PJL720908 PTH720908 QDD720908 QMZ720908 QWV720908 RGR720908 RQN720908 SAJ720908 SKF720908 SUB720908 TDX720908 TNT720908 TXP720908 UHL720908 URH720908 VBD720908 VKZ720908 VUV720908 WER720908 WON720908 WYJ720908 CB786444 LX786444 VT786444 AFP786444 APL786444 AZH786444 BJD786444 BSZ786444 CCV786444 CMR786444 CWN786444 DGJ786444 DQF786444 EAB786444 EJX786444 ETT786444 FDP786444 FNL786444 FXH786444 GHD786444 GQZ786444 HAV786444 HKR786444 HUN786444 IEJ786444 IOF786444 IYB786444 JHX786444 JRT786444 KBP786444 KLL786444 KVH786444 LFD786444 LOZ786444 LYV786444 MIR786444 MSN786444 NCJ786444 NMF786444 NWB786444 OFX786444 OPT786444 OZP786444 PJL786444 PTH786444 QDD786444 QMZ786444 QWV786444 RGR786444 RQN786444 SAJ786444 SKF786444 SUB786444 TDX786444 TNT786444 TXP786444 UHL786444 URH786444 VBD786444 VKZ786444 VUV786444 WER786444 WON786444 WYJ786444 CB851980 LX851980 VT851980 AFP851980 APL851980 AZH851980 BJD851980 BSZ851980 CCV851980 CMR851980 CWN851980 DGJ851980 DQF851980 EAB851980 EJX851980 ETT851980 FDP851980 FNL851980 FXH851980 GHD851980 GQZ851980 HAV851980 HKR851980 HUN851980 IEJ851980 IOF851980 IYB851980 JHX851980 JRT851980 KBP851980 KLL851980 KVH851980 LFD851980 LOZ851980 LYV851980 MIR851980 MSN851980 NCJ851980 NMF851980 NWB851980 OFX851980 OPT851980 OZP851980 PJL851980 PTH851980 QDD851980 QMZ851980 QWV851980 RGR851980 RQN851980 SAJ851980 SKF851980 SUB851980 TDX851980 TNT851980 TXP851980 UHL851980 URH851980 VBD851980 VKZ851980 VUV851980 WER851980 WON851980 WYJ851980 CB917516 LX917516 VT917516 AFP917516 APL917516 AZH917516 BJD917516 BSZ917516 CCV917516 CMR917516 CWN917516 DGJ917516 DQF917516 EAB917516 EJX917516 ETT917516 FDP917516 FNL917516 FXH917516 GHD917516 GQZ917516 HAV917516 HKR917516 HUN917516 IEJ917516 IOF917516 IYB917516 JHX917516 JRT917516 KBP917516 KLL917516 KVH917516 LFD917516 LOZ917516 LYV917516 MIR917516 MSN917516 NCJ917516 NMF917516 NWB917516 OFX917516 OPT917516 OZP917516 PJL917516 PTH917516 QDD917516 QMZ917516 QWV917516 RGR917516 RQN917516 SAJ917516 SKF917516 SUB917516 TDX917516 TNT917516 TXP917516 UHL917516 URH917516 VBD917516 VKZ917516 VUV917516 WER917516 WON917516 WYJ917516 CB983052 LX983052 VT983052 AFP983052 APL983052 AZH983052 BJD983052 BSZ983052 CCV983052 CMR983052 CWN983052 DGJ983052 DQF983052 EAB983052 EJX983052 ETT983052 FDP983052 FNL983052 FXH983052 GHD983052 GQZ983052 HAV983052 HKR983052 HUN983052 IEJ983052 IOF983052 IYB983052 JHX983052 JRT983052 KBP983052 KLL983052 KVH983052 LFD983052 LOZ983052 LYV983052 MIR983052 MSN983052 NCJ983052 NMF983052 NWB983052 OFX983052 OPT983052 OZP983052 PJL983052 PTH983052 QDD983052 QMZ983052 QWV983052 RGR983052 RQN983052 SAJ983052 SKF983052 SUB983052 TDX983052 TNT983052 TXP983052 UHL983052 URH983052 VBD983052 VKZ983052 VUV983052 WER983052 WON983052 WYJ983052 BW12 LS12 VO12 AFK12 APG12 AZC12 BIY12 BSU12 CCQ12 CMM12 CWI12 DGE12 DQA12 DZW12 EJS12 ETO12 FDK12 FNG12 FXC12 GGY12 GQU12 HAQ12 HKM12 HUI12 IEE12 IOA12 IXW12 JHS12 JRO12 KBK12 KLG12 KVC12 LEY12 LOU12 LYQ12 MIM12 MSI12 NCE12 NMA12 NVW12 OFS12 OPO12 OZK12 PJG12 PTC12 QCY12 QMU12 QWQ12 RGM12 RQI12 SAE12 SKA12 STW12 TDS12 TNO12 TXK12 UHG12 URC12 VAY12 VKU12 VUQ12 WEM12 WOI12 WYE12 BW65548 LS65548 VO65548 AFK65548 APG65548 AZC65548 BIY65548 BSU65548 CCQ65548 CMM65548 CWI65548 DGE65548 DQA65548 DZW65548 EJS65548 ETO65548 FDK65548 FNG65548 FXC65548 GGY65548 GQU65548 HAQ65548 HKM65548 HUI65548 IEE65548 IOA65548 IXW65548 JHS65548 JRO65548 KBK65548 KLG65548 KVC65548 LEY65548 LOU65548 LYQ65548 MIM65548 MSI65548 NCE65548 NMA65548 NVW65548 OFS65548 OPO65548 OZK65548 PJG65548 PTC65548 QCY65548 QMU65548 QWQ65548 RGM65548 RQI65548 SAE65548 SKA65548 STW65548 TDS65548 TNO65548 TXK65548 UHG65548 URC65548 VAY65548 VKU65548 VUQ65548 WEM65548 WOI65548 WYE65548 BW131084 LS131084 VO131084 AFK131084 APG131084 AZC131084 BIY131084 BSU131084 CCQ131084 CMM131084 CWI131084 DGE131084 DQA131084 DZW131084 EJS131084 ETO131084 FDK131084 FNG131084 FXC131084 GGY131084 GQU131084 HAQ131084 HKM131084 HUI131084 IEE131084 IOA131084 IXW131084 JHS131084 JRO131084 KBK131084 KLG131084 KVC131084 LEY131084 LOU131084 LYQ131084 MIM131084 MSI131084 NCE131084 NMA131084 NVW131084 OFS131084 OPO131084 OZK131084 PJG131084 PTC131084 QCY131084 QMU131084 QWQ131084 RGM131084 RQI131084 SAE131084 SKA131084 STW131084 TDS131084 TNO131084 TXK131084 UHG131084 URC131084 VAY131084 VKU131084 VUQ131084 WEM131084 WOI131084 WYE131084 BW196620 LS196620 VO196620 AFK196620 APG196620 AZC196620 BIY196620 BSU196620 CCQ196620 CMM196620 CWI196620 DGE196620 DQA196620 DZW196620 EJS196620 ETO196620 FDK196620 FNG196620 FXC196620 GGY196620 GQU196620 HAQ196620 HKM196620 HUI196620 IEE196620 IOA196620 IXW196620 JHS196620 JRO196620 KBK196620 KLG196620 KVC196620 LEY196620 LOU196620 LYQ196620 MIM196620 MSI196620 NCE196620 NMA196620 NVW196620 OFS196620 OPO196620 OZK196620 PJG196620 PTC196620 QCY196620 QMU196620 QWQ196620 RGM196620 RQI196620 SAE196620 SKA196620 STW196620 TDS196620 TNO196620 TXK196620 UHG196620 URC196620 VAY196620 VKU196620 VUQ196620 WEM196620 WOI196620 WYE196620 BW262156 LS262156 VO262156 AFK262156 APG262156 AZC262156 BIY262156 BSU262156 CCQ262156 CMM262156 CWI262156 DGE262156 DQA262156 DZW262156 EJS262156 ETO262156 FDK262156 FNG262156 FXC262156 GGY262156 GQU262156 HAQ262156 HKM262156 HUI262156 IEE262156 IOA262156 IXW262156 JHS262156 JRO262156 KBK262156 KLG262156 KVC262156 LEY262156 LOU262156 LYQ262156 MIM262156 MSI262156 NCE262156 NMA262156 NVW262156 OFS262156 OPO262156 OZK262156 PJG262156 PTC262156 QCY262156 QMU262156 QWQ262156 RGM262156 RQI262156 SAE262156 SKA262156 STW262156 TDS262156 TNO262156 TXK262156 UHG262156 URC262156 VAY262156 VKU262156 VUQ262156 WEM262156 WOI262156 WYE262156 BW327692 LS327692 VO327692 AFK327692 APG327692 AZC327692 BIY327692 BSU327692 CCQ327692 CMM327692 CWI327692 DGE327692 DQA327692 DZW327692 EJS327692 ETO327692 FDK327692 FNG327692 FXC327692 GGY327692 GQU327692 HAQ327692 HKM327692 HUI327692 IEE327692 IOA327692 IXW327692 JHS327692 JRO327692 KBK327692 KLG327692 KVC327692 LEY327692 LOU327692 LYQ327692 MIM327692 MSI327692 NCE327692 NMA327692 NVW327692 OFS327692 OPO327692 OZK327692 PJG327692 PTC327692 QCY327692 QMU327692 QWQ327692 RGM327692 RQI327692 SAE327692 SKA327692 STW327692 TDS327692 TNO327692 TXK327692 UHG327692 URC327692 VAY327692 VKU327692 VUQ327692 WEM327692 WOI327692 WYE327692 BW393228 LS393228 VO393228 AFK393228 APG393228 AZC393228 BIY393228 BSU393228 CCQ393228 CMM393228 CWI393228 DGE393228 DQA393228 DZW393228 EJS393228 ETO393228 FDK393228 FNG393228 FXC393228 GGY393228 GQU393228 HAQ393228 HKM393228 HUI393228 IEE393228 IOA393228 IXW393228 JHS393228 JRO393228 KBK393228 KLG393228 KVC393228 LEY393228 LOU393228 LYQ393228 MIM393228 MSI393228 NCE393228 NMA393228 NVW393228 OFS393228 OPO393228 OZK393228 PJG393228 PTC393228 QCY393228 QMU393228 QWQ393228 RGM393228 RQI393228 SAE393228 SKA393228 STW393228 TDS393228 TNO393228 TXK393228 UHG393228 URC393228 VAY393228 VKU393228 VUQ393228 WEM393228 WOI393228 WYE393228 BW458764 LS458764 VO458764 AFK458764 APG458764 AZC458764 BIY458764 BSU458764 CCQ458764 CMM458764 CWI458764 DGE458764 DQA458764 DZW458764 EJS458764 ETO458764 FDK458764 FNG458764 FXC458764 GGY458764 GQU458764 HAQ458764 HKM458764 HUI458764 IEE458764 IOA458764 IXW458764 JHS458764 JRO458764 KBK458764 KLG458764 KVC458764 LEY458764 LOU458764 LYQ458764 MIM458764 MSI458764 NCE458764 NMA458764 NVW458764 OFS458764 OPO458764 OZK458764 PJG458764 PTC458764 QCY458764 QMU458764 QWQ458764 RGM458764 RQI458764 SAE458764 SKA458764 STW458764 TDS458764 TNO458764 TXK458764 UHG458764 URC458764 VAY458764 VKU458764 VUQ458764 WEM458764 WOI458764 WYE458764 BW524300 LS524300 VO524300 AFK524300 APG524300 AZC524300 BIY524300 BSU524300 CCQ524300 CMM524300 CWI524300 DGE524300 DQA524300 DZW524300 EJS524300 ETO524300 FDK524300 FNG524300 FXC524300 GGY524300 GQU524300 HAQ524300 HKM524300 HUI524300 IEE524300 IOA524300 IXW524300 JHS524300 JRO524300 KBK524300 KLG524300 KVC524300 LEY524300 LOU524300 LYQ524300 MIM524300 MSI524300 NCE524300 NMA524300 NVW524300 OFS524300 OPO524300 OZK524300 PJG524300 PTC524300 QCY524300 QMU524300 QWQ524300 RGM524300 RQI524300 SAE524300 SKA524300 STW524300 TDS524300 TNO524300 TXK524300 UHG524300 URC524300 VAY524300 VKU524300 VUQ524300 WEM524300 WOI524300 WYE524300 BW589836 LS589836 VO589836 AFK589836 APG589836 AZC589836 BIY589836 BSU589836 CCQ589836 CMM589836 CWI589836 DGE589836 DQA589836 DZW589836 EJS589836 ETO589836 FDK589836 FNG589836 FXC589836 GGY589836 GQU589836 HAQ589836 HKM589836 HUI589836 IEE589836 IOA589836 IXW589836 JHS589836 JRO589836 KBK589836 KLG589836 KVC589836 LEY589836 LOU589836 LYQ589836 MIM589836 MSI589836 NCE589836 NMA589836 NVW589836 OFS589836 OPO589836 OZK589836 PJG589836 PTC589836 QCY589836 QMU589836 QWQ589836 RGM589836 RQI589836 SAE589836 SKA589836 STW589836 TDS589836 TNO589836 TXK589836 UHG589836 URC589836 VAY589836 VKU589836 VUQ589836 WEM589836 WOI589836 WYE589836 BW655372 LS655372 VO655372 AFK655372 APG655372 AZC655372 BIY655372 BSU655372 CCQ655372 CMM655372 CWI655372 DGE655372 DQA655372 DZW655372 EJS655372 ETO655372 FDK655372 FNG655372 FXC655372 GGY655372 GQU655372 HAQ655372 HKM655372 HUI655372 IEE655372 IOA655372 IXW655372 JHS655372 JRO655372 KBK655372 KLG655372 KVC655372 LEY655372 LOU655372 LYQ655372 MIM655372 MSI655372 NCE655372 NMA655372 NVW655372 OFS655372 OPO655372 OZK655372 PJG655372 PTC655372 QCY655372 QMU655372 QWQ655372 RGM655372 RQI655372 SAE655372 SKA655372 STW655372 TDS655372 TNO655372 TXK655372 UHG655372 URC655372 VAY655372 VKU655372 VUQ655372 WEM655372 WOI655372 WYE655372 BW720908 LS720908 VO720908 AFK720908 APG720908 AZC720908 BIY720908 BSU720908 CCQ720908 CMM720908 CWI720908 DGE720908 DQA720908 DZW720908 EJS720908 ETO720908 FDK720908 FNG720908 FXC720908 GGY720908 GQU720908 HAQ720908 HKM720908 HUI720908 IEE720908 IOA720908 IXW720908 JHS720908 JRO720908 KBK720908 KLG720908 KVC720908 LEY720908 LOU720908 LYQ720908 MIM720908 MSI720908 NCE720908 NMA720908 NVW720908 OFS720908 OPO720908 OZK720908 PJG720908 PTC720908 QCY720908 QMU720908 QWQ720908 RGM720908 RQI720908 SAE720908 SKA720908 STW720908 TDS720908 TNO720908 TXK720908 UHG720908 URC720908 VAY720908 VKU720908 VUQ720908 WEM720908 WOI720908 WYE720908 BW786444 LS786444 VO786444 AFK786444 APG786444 AZC786444 BIY786444 BSU786444 CCQ786444 CMM786444 CWI786444 DGE786444 DQA786444 DZW786444 EJS786444 ETO786444 FDK786444 FNG786444 FXC786444 GGY786444 GQU786444 HAQ786444 HKM786444 HUI786444 IEE786444 IOA786444 IXW786444 JHS786444 JRO786444 KBK786444 KLG786444 KVC786444 LEY786444 LOU786444 LYQ786444 MIM786444 MSI786444 NCE786444 NMA786444 NVW786444 OFS786444 OPO786444 OZK786444 PJG786444 PTC786444 QCY786444 QMU786444 QWQ786444 RGM786444 RQI786444 SAE786444 SKA786444 STW786444 TDS786444 TNO786444 TXK786444 UHG786444 URC786444 VAY786444 VKU786444 VUQ786444 WEM786444 WOI786444 WYE786444 BW851980 LS851980 VO851980 AFK851980 APG851980 AZC851980 BIY851980 BSU851980 CCQ851980 CMM851980 CWI851980 DGE851980 DQA851980 DZW851980 EJS851980 ETO851980 FDK851980 FNG851980 FXC851980 GGY851980 GQU851980 HAQ851980 HKM851980 HUI851980 IEE851980 IOA851980 IXW851980 JHS851980 JRO851980 KBK851980 KLG851980 KVC851980 LEY851980 LOU851980 LYQ851980 MIM851980 MSI851980 NCE851980 NMA851980 NVW851980 OFS851980 OPO851980 OZK851980 PJG851980 PTC851980 QCY851980 QMU851980 QWQ851980 RGM851980 RQI851980 SAE851980 SKA851980 STW851980 TDS851980 TNO851980 TXK851980 UHG851980 URC851980 VAY851980 VKU851980 VUQ851980 WEM851980 WOI851980 WYE851980 BW917516 LS917516 VO917516 AFK917516 APG917516 AZC917516 BIY917516 BSU917516 CCQ917516 CMM917516 CWI917516 DGE917516 DQA917516 DZW917516 EJS917516 ETO917516 FDK917516 FNG917516 FXC917516 GGY917516 GQU917516 HAQ917516 HKM917516 HUI917516 IEE917516 IOA917516 IXW917516 JHS917516 JRO917516 KBK917516 KLG917516 KVC917516 LEY917516 LOU917516 LYQ917516 MIM917516 MSI917516 NCE917516 NMA917516 NVW917516 OFS917516 OPO917516 OZK917516 PJG917516 PTC917516 QCY917516 QMU917516 QWQ917516 RGM917516 RQI917516 SAE917516 SKA917516 STW917516 TDS917516 TNO917516 TXK917516 UHG917516 URC917516 VAY917516 VKU917516 VUQ917516 WEM917516 WOI917516 WYE917516 BW983052 LS983052 VO983052 AFK983052 APG983052 AZC983052 BIY983052 BSU983052 CCQ983052 CMM983052 CWI983052 DGE983052 DQA983052 DZW983052 EJS983052 ETO983052 FDK983052 FNG983052 FXC983052 GGY983052 GQU983052 HAQ983052 HKM983052 HUI983052 IEE983052 IOA983052 IXW983052 JHS983052 JRO983052 KBK983052 KLG983052 KVC983052 LEY983052 LOU983052 LYQ983052 MIM983052 MSI983052 NCE983052 NMA983052 NVW983052 OFS983052 OPO983052 OZK983052 PJG983052 PTC983052 QCY983052 QMU983052 QWQ983052 RGM983052 RQI983052 SAE983052 SKA983052 STW983052 TDS983052 TNO983052 TXK983052 UHG983052 URC983052 VAY983052 VKU983052 VUQ983052 WEM983052 WOI983052 WYE983052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BM12 LI12 VE12 AFA12 AOW12 AYS12 BIO12 BSK12 CCG12 CMC12 CVY12 DFU12 DPQ12 DZM12 EJI12 ETE12 FDA12 FMW12 FWS12 GGO12 GQK12 HAG12 HKC12 HTY12 IDU12 INQ12 IXM12 JHI12 JRE12 KBA12 KKW12 KUS12 LEO12 LOK12 LYG12 MIC12 MRY12 NBU12 NLQ12 NVM12 OFI12 OPE12 OZA12 PIW12 PSS12 QCO12 QMK12 QWG12 RGC12 RPY12 RZU12 SJQ12 STM12 TDI12 TNE12 TXA12 UGW12 UQS12 VAO12 VKK12 VUG12 WEC12 WNY12 WXU12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BH12 LD12 UZ12 AEV12 AOR12 AYN12 BIJ12 BSF12 CCB12 CLX12 CVT12 DFP12 DPL12 DZH12 EJD12 ESZ12 FCV12 FMR12 FWN12 GGJ12 GQF12 HAB12 HJX12 HTT12 IDP12 INL12 IXH12 JHD12 JQZ12 KAV12 KKR12 KUN12 LEJ12 LOF12 LYB12 MHX12 MRT12 NBP12 NLL12 NVH12 OFD12 OOZ12 OYV12 PIR12 PSN12 QCJ12 QMF12 QWB12 RFX12 RPT12 RZP12 SJL12 STH12 TDD12 TMZ12 TWV12 UGR12 UQN12 VAJ12 VKF12 VUB12 WDX12 WNT12 WXP12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BC12 KY12 UU12 AEQ12 AOM12 AYI12 BIE12 BSA12 CBW12 CLS12 CVO12 DFK12 DPG12 DZC12 EIY12 ESU12 FCQ12 FMM12 FWI12 GGE12 GQA12 GZW12 HJS12 HTO12 IDK12 ING12 IXC12 JGY12 JQU12 KAQ12 KKM12 KUI12 LEE12 LOA12 LXW12 MHS12 MRO12 NBK12 NLG12 NVC12 OEY12 OOU12 OYQ12 PIM12 PSI12 QCE12 QMA12 QVW12 RFS12 RPO12 RZK12 SJG12 STC12 TCY12 TMU12 TWQ12 UGM12 UQI12 VAE12 VKA12 VTW12 WDS12 WNO12 WXK12 BC65548 KY65548 UU65548 AEQ65548 AOM65548 AYI65548 BIE65548 BSA65548 CBW65548 CLS65548 CVO65548 DFK65548 DPG65548 DZC65548 EIY65548 ESU65548 FCQ65548 FMM65548 FWI65548 GGE65548 GQA65548 GZW65548 HJS65548 HTO65548 IDK65548 ING65548 IXC65548 JGY65548 JQU65548 KAQ65548 KKM65548 KUI65548 LEE65548 LOA65548 LXW65548 MHS65548 MRO65548 NBK65548 NLG65548 NVC65548 OEY65548 OOU65548 OYQ65548 PIM65548 PSI65548 QCE65548 QMA65548 QVW65548 RFS65548 RPO65548 RZK65548 SJG65548 STC65548 TCY65548 TMU65548 TWQ65548 UGM65548 UQI65548 VAE65548 VKA65548 VTW65548 WDS65548 WNO65548 WXK65548 BC131084 KY131084 UU131084 AEQ131084 AOM131084 AYI131084 BIE131084 BSA131084 CBW131084 CLS131084 CVO131084 DFK131084 DPG131084 DZC131084 EIY131084 ESU131084 FCQ131084 FMM131084 FWI131084 GGE131084 GQA131084 GZW131084 HJS131084 HTO131084 IDK131084 ING131084 IXC131084 JGY131084 JQU131084 KAQ131084 KKM131084 KUI131084 LEE131084 LOA131084 LXW131084 MHS131084 MRO131084 NBK131084 NLG131084 NVC131084 OEY131084 OOU131084 OYQ131084 PIM131084 PSI131084 QCE131084 QMA131084 QVW131084 RFS131084 RPO131084 RZK131084 SJG131084 STC131084 TCY131084 TMU131084 TWQ131084 UGM131084 UQI131084 VAE131084 VKA131084 VTW131084 WDS131084 WNO131084 WXK131084 BC196620 KY196620 UU196620 AEQ196620 AOM196620 AYI196620 BIE196620 BSA196620 CBW196620 CLS196620 CVO196620 DFK196620 DPG196620 DZC196620 EIY196620 ESU196620 FCQ196620 FMM196620 FWI196620 GGE196620 GQA196620 GZW196620 HJS196620 HTO196620 IDK196620 ING196620 IXC196620 JGY196620 JQU196620 KAQ196620 KKM196620 KUI196620 LEE196620 LOA196620 LXW196620 MHS196620 MRO196620 NBK196620 NLG196620 NVC196620 OEY196620 OOU196620 OYQ196620 PIM196620 PSI196620 QCE196620 QMA196620 QVW196620 RFS196620 RPO196620 RZK196620 SJG196620 STC196620 TCY196620 TMU196620 TWQ196620 UGM196620 UQI196620 VAE196620 VKA196620 VTW196620 WDS196620 WNO196620 WXK196620 BC262156 KY262156 UU262156 AEQ262156 AOM262156 AYI262156 BIE262156 BSA262156 CBW262156 CLS262156 CVO262156 DFK262156 DPG262156 DZC262156 EIY262156 ESU262156 FCQ262156 FMM262156 FWI262156 GGE262156 GQA262156 GZW262156 HJS262156 HTO262156 IDK262156 ING262156 IXC262156 JGY262156 JQU262156 KAQ262156 KKM262156 KUI262156 LEE262156 LOA262156 LXW262156 MHS262156 MRO262156 NBK262156 NLG262156 NVC262156 OEY262156 OOU262156 OYQ262156 PIM262156 PSI262156 QCE262156 QMA262156 QVW262156 RFS262156 RPO262156 RZK262156 SJG262156 STC262156 TCY262156 TMU262156 TWQ262156 UGM262156 UQI262156 VAE262156 VKA262156 VTW262156 WDS262156 WNO262156 WXK262156 BC327692 KY327692 UU327692 AEQ327692 AOM327692 AYI327692 BIE327692 BSA327692 CBW327692 CLS327692 CVO327692 DFK327692 DPG327692 DZC327692 EIY327692 ESU327692 FCQ327692 FMM327692 FWI327692 GGE327692 GQA327692 GZW327692 HJS327692 HTO327692 IDK327692 ING327692 IXC327692 JGY327692 JQU327692 KAQ327692 KKM327692 KUI327692 LEE327692 LOA327692 LXW327692 MHS327692 MRO327692 NBK327692 NLG327692 NVC327692 OEY327692 OOU327692 OYQ327692 PIM327692 PSI327692 QCE327692 QMA327692 QVW327692 RFS327692 RPO327692 RZK327692 SJG327692 STC327692 TCY327692 TMU327692 TWQ327692 UGM327692 UQI327692 VAE327692 VKA327692 VTW327692 WDS327692 WNO327692 WXK327692 BC393228 KY393228 UU393228 AEQ393228 AOM393228 AYI393228 BIE393228 BSA393228 CBW393228 CLS393228 CVO393228 DFK393228 DPG393228 DZC393228 EIY393228 ESU393228 FCQ393228 FMM393228 FWI393228 GGE393228 GQA393228 GZW393228 HJS393228 HTO393228 IDK393228 ING393228 IXC393228 JGY393228 JQU393228 KAQ393228 KKM393228 KUI393228 LEE393228 LOA393228 LXW393228 MHS393228 MRO393228 NBK393228 NLG393228 NVC393228 OEY393228 OOU393228 OYQ393228 PIM393228 PSI393228 QCE393228 QMA393228 QVW393228 RFS393228 RPO393228 RZK393228 SJG393228 STC393228 TCY393228 TMU393228 TWQ393228 UGM393228 UQI393228 VAE393228 VKA393228 VTW393228 WDS393228 WNO393228 WXK393228 BC458764 KY458764 UU458764 AEQ458764 AOM458764 AYI458764 BIE458764 BSA458764 CBW458764 CLS458764 CVO458764 DFK458764 DPG458764 DZC458764 EIY458764 ESU458764 FCQ458764 FMM458764 FWI458764 GGE458764 GQA458764 GZW458764 HJS458764 HTO458764 IDK458764 ING458764 IXC458764 JGY458764 JQU458764 KAQ458764 KKM458764 KUI458764 LEE458764 LOA458764 LXW458764 MHS458764 MRO458764 NBK458764 NLG458764 NVC458764 OEY458764 OOU458764 OYQ458764 PIM458764 PSI458764 QCE458764 QMA458764 QVW458764 RFS458764 RPO458764 RZK458764 SJG458764 STC458764 TCY458764 TMU458764 TWQ458764 UGM458764 UQI458764 VAE458764 VKA458764 VTW458764 WDS458764 WNO458764 WXK458764 BC524300 KY524300 UU524300 AEQ524300 AOM524300 AYI524300 BIE524300 BSA524300 CBW524300 CLS524300 CVO524300 DFK524300 DPG524300 DZC524300 EIY524300 ESU524300 FCQ524300 FMM524300 FWI524300 GGE524300 GQA524300 GZW524300 HJS524300 HTO524300 IDK524300 ING524300 IXC524300 JGY524300 JQU524300 KAQ524300 KKM524300 KUI524300 LEE524300 LOA524300 LXW524300 MHS524300 MRO524300 NBK524300 NLG524300 NVC524300 OEY524300 OOU524300 OYQ524300 PIM524300 PSI524300 QCE524300 QMA524300 QVW524300 RFS524300 RPO524300 RZK524300 SJG524300 STC524300 TCY524300 TMU524300 TWQ524300 UGM524300 UQI524300 VAE524300 VKA524300 VTW524300 WDS524300 WNO524300 WXK524300 BC589836 KY589836 UU589836 AEQ589836 AOM589836 AYI589836 BIE589836 BSA589836 CBW589836 CLS589836 CVO589836 DFK589836 DPG589836 DZC589836 EIY589836 ESU589836 FCQ589836 FMM589836 FWI589836 GGE589836 GQA589836 GZW589836 HJS589836 HTO589836 IDK589836 ING589836 IXC589836 JGY589836 JQU589836 KAQ589836 KKM589836 KUI589836 LEE589836 LOA589836 LXW589836 MHS589836 MRO589836 NBK589836 NLG589836 NVC589836 OEY589836 OOU589836 OYQ589836 PIM589836 PSI589836 QCE589836 QMA589836 QVW589836 RFS589836 RPO589836 RZK589836 SJG589836 STC589836 TCY589836 TMU589836 TWQ589836 UGM589836 UQI589836 VAE589836 VKA589836 VTW589836 WDS589836 WNO589836 WXK589836 BC655372 KY655372 UU655372 AEQ655372 AOM655372 AYI655372 BIE655372 BSA655372 CBW655372 CLS655372 CVO655372 DFK655372 DPG655372 DZC655372 EIY655372 ESU655372 FCQ655372 FMM655372 FWI655372 GGE655372 GQA655372 GZW655372 HJS655372 HTO655372 IDK655372 ING655372 IXC655372 JGY655372 JQU655372 KAQ655372 KKM655372 KUI655372 LEE655372 LOA655372 LXW655372 MHS655372 MRO655372 NBK655372 NLG655372 NVC655372 OEY655372 OOU655372 OYQ655372 PIM655372 PSI655372 QCE655372 QMA655372 QVW655372 RFS655372 RPO655372 RZK655372 SJG655372 STC655372 TCY655372 TMU655372 TWQ655372 UGM655372 UQI655372 VAE655372 VKA655372 VTW655372 WDS655372 WNO655372 WXK655372 BC720908 KY720908 UU720908 AEQ720908 AOM720908 AYI720908 BIE720908 BSA720908 CBW720908 CLS720908 CVO720908 DFK720908 DPG720908 DZC720908 EIY720908 ESU720908 FCQ720908 FMM720908 FWI720908 GGE720908 GQA720908 GZW720908 HJS720908 HTO720908 IDK720908 ING720908 IXC720908 JGY720908 JQU720908 KAQ720908 KKM720908 KUI720908 LEE720908 LOA720908 LXW720908 MHS720908 MRO720908 NBK720908 NLG720908 NVC720908 OEY720908 OOU720908 OYQ720908 PIM720908 PSI720908 QCE720908 QMA720908 QVW720908 RFS720908 RPO720908 RZK720908 SJG720908 STC720908 TCY720908 TMU720908 TWQ720908 UGM720908 UQI720908 VAE720908 VKA720908 VTW720908 WDS720908 WNO720908 WXK720908 BC786444 KY786444 UU786444 AEQ786444 AOM786444 AYI786444 BIE786444 BSA786444 CBW786444 CLS786444 CVO786444 DFK786444 DPG786444 DZC786444 EIY786444 ESU786444 FCQ786444 FMM786444 FWI786444 GGE786444 GQA786444 GZW786444 HJS786444 HTO786444 IDK786444 ING786444 IXC786444 JGY786444 JQU786444 KAQ786444 KKM786444 KUI786444 LEE786444 LOA786444 LXW786444 MHS786444 MRO786444 NBK786444 NLG786444 NVC786444 OEY786444 OOU786444 OYQ786444 PIM786444 PSI786444 QCE786444 QMA786444 QVW786444 RFS786444 RPO786444 RZK786444 SJG786444 STC786444 TCY786444 TMU786444 TWQ786444 UGM786444 UQI786444 VAE786444 VKA786444 VTW786444 WDS786444 WNO786444 WXK786444 BC851980 KY851980 UU851980 AEQ851980 AOM851980 AYI851980 BIE851980 BSA851980 CBW851980 CLS851980 CVO851980 DFK851980 DPG851980 DZC851980 EIY851980 ESU851980 FCQ851980 FMM851980 FWI851980 GGE851980 GQA851980 GZW851980 HJS851980 HTO851980 IDK851980 ING851980 IXC851980 JGY851980 JQU851980 KAQ851980 KKM851980 KUI851980 LEE851980 LOA851980 LXW851980 MHS851980 MRO851980 NBK851980 NLG851980 NVC851980 OEY851980 OOU851980 OYQ851980 PIM851980 PSI851980 QCE851980 QMA851980 QVW851980 RFS851980 RPO851980 RZK851980 SJG851980 STC851980 TCY851980 TMU851980 TWQ851980 UGM851980 UQI851980 VAE851980 VKA851980 VTW851980 WDS851980 WNO851980 WXK851980 BC917516 KY917516 UU917516 AEQ917516 AOM917516 AYI917516 BIE917516 BSA917516 CBW917516 CLS917516 CVO917516 DFK917516 DPG917516 DZC917516 EIY917516 ESU917516 FCQ917516 FMM917516 FWI917516 GGE917516 GQA917516 GZW917516 HJS917516 HTO917516 IDK917516 ING917516 IXC917516 JGY917516 JQU917516 KAQ917516 KKM917516 KUI917516 LEE917516 LOA917516 LXW917516 MHS917516 MRO917516 NBK917516 NLG917516 NVC917516 OEY917516 OOU917516 OYQ917516 PIM917516 PSI917516 QCE917516 QMA917516 QVW917516 RFS917516 RPO917516 RZK917516 SJG917516 STC917516 TCY917516 TMU917516 TWQ917516 UGM917516 UQI917516 VAE917516 VKA917516 VTW917516 WDS917516 WNO917516 WXK917516 BC983052 KY983052 UU983052 AEQ983052 AOM983052 AYI983052 BIE983052 BSA983052 CBW983052 CLS983052 CVO983052 DFK983052 DPG983052 DZC983052 EIY983052 ESU983052 FCQ983052 FMM983052 FWI983052 GGE983052 GQA983052 GZW983052 HJS983052 HTO983052 IDK983052 ING983052 IXC983052 JGY983052 JQU983052 KAQ983052 KKM983052 KUI983052 LEE983052 LOA983052 LXW983052 MHS983052 MRO983052 NBK983052 NLG983052 NVC983052 OEY983052 OOU983052 OYQ983052 PIM983052 PSI983052 QCE983052 QMA983052 QVW983052 RFS983052 RPO983052 RZK983052 SJG983052 STC983052 TCY983052 TMU983052 TWQ983052 UGM983052 UQI983052 VAE983052 VKA983052 VTW983052 WDS983052 WNO983052 WXK983052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AX65548 KT65548 UP65548 AEL65548 AOH65548 AYD65548 BHZ65548 BRV65548 CBR65548 CLN65548 CVJ65548 DFF65548 DPB65548 DYX65548 EIT65548 ESP65548 FCL65548 FMH65548 FWD65548 GFZ65548 GPV65548 GZR65548 HJN65548 HTJ65548 IDF65548 INB65548 IWX65548 JGT65548 JQP65548 KAL65548 KKH65548 KUD65548 LDZ65548 LNV65548 LXR65548 MHN65548 MRJ65548 NBF65548 NLB65548 NUX65548 OET65548 OOP65548 OYL65548 PIH65548 PSD65548 QBZ65548 QLV65548 QVR65548 RFN65548 RPJ65548 RZF65548 SJB65548 SSX65548 TCT65548 TMP65548 TWL65548 UGH65548 UQD65548 UZZ65548 VJV65548 VTR65548 WDN65548 WNJ65548 WXF65548 AX131084 KT131084 UP131084 AEL131084 AOH131084 AYD131084 BHZ131084 BRV131084 CBR131084 CLN131084 CVJ131084 DFF131084 DPB131084 DYX131084 EIT131084 ESP131084 FCL131084 FMH131084 FWD131084 GFZ131084 GPV131084 GZR131084 HJN131084 HTJ131084 IDF131084 INB131084 IWX131084 JGT131084 JQP131084 KAL131084 KKH131084 KUD131084 LDZ131084 LNV131084 LXR131084 MHN131084 MRJ131084 NBF131084 NLB131084 NUX131084 OET131084 OOP131084 OYL131084 PIH131084 PSD131084 QBZ131084 QLV131084 QVR131084 RFN131084 RPJ131084 RZF131084 SJB131084 SSX131084 TCT131084 TMP131084 TWL131084 UGH131084 UQD131084 UZZ131084 VJV131084 VTR131084 WDN131084 WNJ131084 WXF131084 AX196620 KT196620 UP196620 AEL196620 AOH196620 AYD196620 BHZ196620 BRV196620 CBR196620 CLN196620 CVJ196620 DFF196620 DPB196620 DYX196620 EIT196620 ESP196620 FCL196620 FMH196620 FWD196620 GFZ196620 GPV196620 GZR196620 HJN196620 HTJ196620 IDF196620 INB196620 IWX196620 JGT196620 JQP196620 KAL196620 KKH196620 KUD196620 LDZ196620 LNV196620 LXR196620 MHN196620 MRJ196620 NBF196620 NLB196620 NUX196620 OET196620 OOP196620 OYL196620 PIH196620 PSD196620 QBZ196620 QLV196620 QVR196620 RFN196620 RPJ196620 RZF196620 SJB196620 SSX196620 TCT196620 TMP196620 TWL196620 UGH196620 UQD196620 UZZ196620 VJV196620 VTR196620 WDN196620 WNJ196620 WXF196620 AX262156 KT262156 UP262156 AEL262156 AOH262156 AYD262156 BHZ262156 BRV262156 CBR262156 CLN262156 CVJ262156 DFF262156 DPB262156 DYX262156 EIT262156 ESP262156 FCL262156 FMH262156 FWD262156 GFZ262156 GPV262156 GZR262156 HJN262156 HTJ262156 IDF262156 INB262156 IWX262156 JGT262156 JQP262156 KAL262156 KKH262156 KUD262156 LDZ262156 LNV262156 LXR262156 MHN262156 MRJ262156 NBF262156 NLB262156 NUX262156 OET262156 OOP262156 OYL262156 PIH262156 PSD262156 QBZ262156 QLV262156 QVR262156 RFN262156 RPJ262156 RZF262156 SJB262156 SSX262156 TCT262156 TMP262156 TWL262156 UGH262156 UQD262156 UZZ262156 VJV262156 VTR262156 WDN262156 WNJ262156 WXF262156 AX327692 KT327692 UP327692 AEL327692 AOH327692 AYD327692 BHZ327692 BRV327692 CBR327692 CLN327692 CVJ327692 DFF327692 DPB327692 DYX327692 EIT327692 ESP327692 FCL327692 FMH327692 FWD327692 GFZ327692 GPV327692 GZR327692 HJN327692 HTJ327692 IDF327692 INB327692 IWX327692 JGT327692 JQP327692 KAL327692 KKH327692 KUD327692 LDZ327692 LNV327692 LXR327692 MHN327692 MRJ327692 NBF327692 NLB327692 NUX327692 OET327692 OOP327692 OYL327692 PIH327692 PSD327692 QBZ327692 QLV327692 QVR327692 RFN327692 RPJ327692 RZF327692 SJB327692 SSX327692 TCT327692 TMP327692 TWL327692 UGH327692 UQD327692 UZZ327692 VJV327692 VTR327692 WDN327692 WNJ327692 WXF327692 AX393228 KT393228 UP393228 AEL393228 AOH393228 AYD393228 BHZ393228 BRV393228 CBR393228 CLN393228 CVJ393228 DFF393228 DPB393228 DYX393228 EIT393228 ESP393228 FCL393228 FMH393228 FWD393228 GFZ393228 GPV393228 GZR393228 HJN393228 HTJ393228 IDF393228 INB393228 IWX393228 JGT393228 JQP393228 KAL393228 KKH393228 KUD393228 LDZ393228 LNV393228 LXR393228 MHN393228 MRJ393228 NBF393228 NLB393228 NUX393228 OET393228 OOP393228 OYL393228 PIH393228 PSD393228 QBZ393228 QLV393228 QVR393228 RFN393228 RPJ393228 RZF393228 SJB393228 SSX393228 TCT393228 TMP393228 TWL393228 UGH393228 UQD393228 UZZ393228 VJV393228 VTR393228 WDN393228 WNJ393228 WXF393228 AX458764 KT458764 UP458764 AEL458764 AOH458764 AYD458764 BHZ458764 BRV458764 CBR458764 CLN458764 CVJ458764 DFF458764 DPB458764 DYX458764 EIT458764 ESP458764 FCL458764 FMH458764 FWD458764 GFZ458764 GPV458764 GZR458764 HJN458764 HTJ458764 IDF458764 INB458764 IWX458764 JGT458764 JQP458764 KAL458764 KKH458764 KUD458764 LDZ458764 LNV458764 LXR458764 MHN458764 MRJ458764 NBF458764 NLB458764 NUX458764 OET458764 OOP458764 OYL458764 PIH458764 PSD458764 QBZ458764 QLV458764 QVR458764 RFN458764 RPJ458764 RZF458764 SJB458764 SSX458764 TCT458764 TMP458764 TWL458764 UGH458764 UQD458764 UZZ458764 VJV458764 VTR458764 WDN458764 WNJ458764 WXF458764 AX524300 KT524300 UP524300 AEL524300 AOH524300 AYD524300 BHZ524300 BRV524300 CBR524300 CLN524300 CVJ524300 DFF524300 DPB524300 DYX524300 EIT524300 ESP524300 FCL524300 FMH524300 FWD524300 GFZ524300 GPV524300 GZR524300 HJN524300 HTJ524300 IDF524300 INB524300 IWX524300 JGT524300 JQP524300 KAL524300 KKH524300 KUD524300 LDZ524300 LNV524300 LXR524300 MHN524300 MRJ524300 NBF524300 NLB524300 NUX524300 OET524300 OOP524300 OYL524300 PIH524300 PSD524300 QBZ524300 QLV524300 QVR524300 RFN524300 RPJ524300 RZF524300 SJB524300 SSX524300 TCT524300 TMP524300 TWL524300 UGH524300 UQD524300 UZZ524300 VJV524300 VTR524300 WDN524300 WNJ524300 WXF524300 AX589836 KT589836 UP589836 AEL589836 AOH589836 AYD589836 BHZ589836 BRV589836 CBR589836 CLN589836 CVJ589836 DFF589836 DPB589836 DYX589836 EIT589836 ESP589836 FCL589836 FMH589836 FWD589836 GFZ589836 GPV589836 GZR589836 HJN589836 HTJ589836 IDF589836 INB589836 IWX589836 JGT589836 JQP589836 KAL589836 KKH589836 KUD589836 LDZ589836 LNV589836 LXR589836 MHN589836 MRJ589836 NBF589836 NLB589836 NUX589836 OET589836 OOP589836 OYL589836 PIH589836 PSD589836 QBZ589836 QLV589836 QVR589836 RFN589836 RPJ589836 RZF589836 SJB589836 SSX589836 TCT589836 TMP589836 TWL589836 UGH589836 UQD589836 UZZ589836 VJV589836 VTR589836 WDN589836 WNJ589836 WXF589836 AX655372 KT655372 UP655372 AEL655372 AOH655372 AYD655372 BHZ655372 BRV655372 CBR655372 CLN655372 CVJ655372 DFF655372 DPB655372 DYX655372 EIT655372 ESP655372 FCL655372 FMH655372 FWD655372 GFZ655372 GPV655372 GZR655372 HJN655372 HTJ655372 IDF655372 INB655372 IWX655372 JGT655372 JQP655372 KAL655372 KKH655372 KUD655372 LDZ655372 LNV655372 LXR655372 MHN655372 MRJ655372 NBF655372 NLB655372 NUX655372 OET655372 OOP655372 OYL655372 PIH655372 PSD655372 QBZ655372 QLV655372 QVR655372 RFN655372 RPJ655372 RZF655372 SJB655372 SSX655372 TCT655372 TMP655372 TWL655372 UGH655372 UQD655372 UZZ655372 VJV655372 VTR655372 WDN655372 WNJ655372 WXF655372 AX720908 KT720908 UP720908 AEL720908 AOH720908 AYD720908 BHZ720908 BRV720908 CBR720908 CLN720908 CVJ720908 DFF720908 DPB720908 DYX720908 EIT720908 ESP720908 FCL720908 FMH720908 FWD720908 GFZ720908 GPV720908 GZR720908 HJN720908 HTJ720908 IDF720908 INB720908 IWX720908 JGT720908 JQP720908 KAL720908 KKH720908 KUD720908 LDZ720908 LNV720908 LXR720908 MHN720908 MRJ720908 NBF720908 NLB720908 NUX720908 OET720908 OOP720908 OYL720908 PIH720908 PSD720908 QBZ720908 QLV720908 QVR720908 RFN720908 RPJ720908 RZF720908 SJB720908 SSX720908 TCT720908 TMP720908 TWL720908 UGH720908 UQD720908 UZZ720908 VJV720908 VTR720908 WDN720908 WNJ720908 WXF720908 AX786444 KT786444 UP786444 AEL786444 AOH786444 AYD786444 BHZ786444 BRV786444 CBR786444 CLN786444 CVJ786444 DFF786444 DPB786444 DYX786444 EIT786444 ESP786444 FCL786444 FMH786444 FWD786444 GFZ786444 GPV786444 GZR786444 HJN786444 HTJ786444 IDF786444 INB786444 IWX786444 JGT786444 JQP786444 KAL786444 KKH786444 KUD786444 LDZ786444 LNV786444 LXR786444 MHN786444 MRJ786444 NBF786444 NLB786444 NUX786444 OET786444 OOP786444 OYL786444 PIH786444 PSD786444 QBZ786444 QLV786444 QVR786444 RFN786444 RPJ786444 RZF786444 SJB786444 SSX786444 TCT786444 TMP786444 TWL786444 UGH786444 UQD786444 UZZ786444 VJV786444 VTR786444 WDN786444 WNJ786444 WXF786444 AX851980 KT851980 UP851980 AEL851980 AOH851980 AYD851980 BHZ851980 BRV851980 CBR851980 CLN851980 CVJ851980 DFF851980 DPB851980 DYX851980 EIT851980 ESP851980 FCL851980 FMH851980 FWD851980 GFZ851980 GPV851980 GZR851980 HJN851980 HTJ851980 IDF851980 INB851980 IWX851980 JGT851980 JQP851980 KAL851980 KKH851980 KUD851980 LDZ851980 LNV851980 LXR851980 MHN851980 MRJ851980 NBF851980 NLB851980 NUX851980 OET851980 OOP851980 OYL851980 PIH851980 PSD851980 QBZ851980 QLV851980 QVR851980 RFN851980 RPJ851980 RZF851980 SJB851980 SSX851980 TCT851980 TMP851980 TWL851980 UGH851980 UQD851980 UZZ851980 VJV851980 VTR851980 WDN851980 WNJ851980 WXF851980 AX917516 KT917516 UP917516 AEL917516 AOH917516 AYD917516 BHZ917516 BRV917516 CBR917516 CLN917516 CVJ917516 DFF917516 DPB917516 DYX917516 EIT917516 ESP917516 FCL917516 FMH917516 FWD917516 GFZ917516 GPV917516 GZR917516 HJN917516 HTJ917516 IDF917516 INB917516 IWX917516 JGT917516 JQP917516 KAL917516 KKH917516 KUD917516 LDZ917516 LNV917516 LXR917516 MHN917516 MRJ917516 NBF917516 NLB917516 NUX917516 OET917516 OOP917516 OYL917516 PIH917516 PSD917516 QBZ917516 QLV917516 QVR917516 RFN917516 RPJ917516 RZF917516 SJB917516 SSX917516 TCT917516 TMP917516 TWL917516 UGH917516 UQD917516 UZZ917516 VJV917516 VTR917516 WDN917516 WNJ917516 WXF917516 AX983052 KT983052 UP983052 AEL983052 AOH983052 AYD983052 BHZ983052 BRV983052 CBR983052 CLN983052 CVJ983052 DFF983052 DPB983052 DYX983052 EIT983052 ESP983052 FCL983052 FMH983052 FWD983052 GFZ983052 GPV983052 GZR983052 HJN983052 HTJ983052 IDF983052 INB983052 IWX983052 JGT983052 JQP983052 KAL983052 KKH983052 KUD983052 LDZ983052 LNV983052 LXR983052 MHN983052 MRJ983052 NBF983052 NLB983052 NUX983052 OET983052 OOP983052 OYL983052 PIH983052 PSD983052 QBZ983052 QLV983052 QVR983052 RFN983052 RPJ983052 RZF983052 SJB983052 SSX983052 TCT983052 TMP983052 TWL983052 UGH983052 UQD983052 UZZ983052 VJV983052 VTR983052 WDN983052 WNJ983052 WXF983052 AS12 KO12 UK12 AEG12 AOC12 AXY12 BHU12 BRQ12 CBM12 CLI12 CVE12 DFA12 DOW12 DYS12 EIO12 ESK12 FCG12 FMC12 FVY12 GFU12 GPQ12 GZM12 HJI12 HTE12 IDA12 IMW12 IWS12 JGO12 JQK12 KAG12 KKC12 KTY12 LDU12 LNQ12 LXM12 MHI12 MRE12 NBA12 NKW12 NUS12 OEO12 OOK12 OYG12 PIC12 PRY12 QBU12 QLQ12 QVM12 RFI12 RPE12 RZA12 SIW12 SSS12 TCO12 TMK12 TWG12 UGC12 UPY12 UZU12 VJQ12 VTM12 WDI12 WNE12 WXA12 AS65548 KO65548 UK65548 AEG65548 AOC65548 AXY65548 BHU65548 BRQ65548 CBM65548 CLI65548 CVE65548 DFA65548 DOW65548 DYS65548 EIO65548 ESK65548 FCG65548 FMC65548 FVY65548 GFU65548 GPQ65548 GZM65548 HJI65548 HTE65548 IDA65548 IMW65548 IWS65548 JGO65548 JQK65548 KAG65548 KKC65548 KTY65548 LDU65548 LNQ65548 LXM65548 MHI65548 MRE65548 NBA65548 NKW65548 NUS65548 OEO65548 OOK65548 OYG65548 PIC65548 PRY65548 QBU65548 QLQ65548 QVM65548 RFI65548 RPE65548 RZA65548 SIW65548 SSS65548 TCO65548 TMK65548 TWG65548 UGC65548 UPY65548 UZU65548 VJQ65548 VTM65548 WDI65548 WNE65548 WXA65548 AS131084 KO131084 UK131084 AEG131084 AOC131084 AXY131084 BHU131084 BRQ131084 CBM131084 CLI131084 CVE131084 DFA131084 DOW131084 DYS131084 EIO131084 ESK131084 FCG131084 FMC131084 FVY131084 GFU131084 GPQ131084 GZM131084 HJI131084 HTE131084 IDA131084 IMW131084 IWS131084 JGO131084 JQK131084 KAG131084 KKC131084 KTY131084 LDU131084 LNQ131084 LXM131084 MHI131084 MRE131084 NBA131084 NKW131084 NUS131084 OEO131084 OOK131084 OYG131084 PIC131084 PRY131084 QBU131084 QLQ131084 QVM131084 RFI131084 RPE131084 RZA131084 SIW131084 SSS131084 TCO131084 TMK131084 TWG131084 UGC131084 UPY131084 UZU131084 VJQ131084 VTM131084 WDI131084 WNE131084 WXA131084 AS196620 KO196620 UK196620 AEG196620 AOC196620 AXY196620 BHU196620 BRQ196620 CBM196620 CLI196620 CVE196620 DFA196620 DOW196620 DYS196620 EIO196620 ESK196620 FCG196620 FMC196620 FVY196620 GFU196620 GPQ196620 GZM196620 HJI196620 HTE196620 IDA196620 IMW196620 IWS196620 JGO196620 JQK196620 KAG196620 KKC196620 KTY196620 LDU196620 LNQ196620 LXM196620 MHI196620 MRE196620 NBA196620 NKW196620 NUS196620 OEO196620 OOK196620 OYG196620 PIC196620 PRY196620 QBU196620 QLQ196620 QVM196620 RFI196620 RPE196620 RZA196620 SIW196620 SSS196620 TCO196620 TMK196620 TWG196620 UGC196620 UPY196620 UZU196620 VJQ196620 VTM196620 WDI196620 WNE196620 WXA196620 AS262156 KO262156 UK262156 AEG262156 AOC262156 AXY262156 BHU262156 BRQ262156 CBM262156 CLI262156 CVE262156 DFA262156 DOW262156 DYS262156 EIO262156 ESK262156 FCG262156 FMC262156 FVY262156 GFU262156 GPQ262156 GZM262156 HJI262156 HTE262156 IDA262156 IMW262156 IWS262156 JGO262156 JQK262156 KAG262156 KKC262156 KTY262156 LDU262156 LNQ262156 LXM262156 MHI262156 MRE262156 NBA262156 NKW262156 NUS262156 OEO262156 OOK262156 OYG262156 PIC262156 PRY262156 QBU262156 QLQ262156 QVM262156 RFI262156 RPE262156 RZA262156 SIW262156 SSS262156 TCO262156 TMK262156 TWG262156 UGC262156 UPY262156 UZU262156 VJQ262156 VTM262156 WDI262156 WNE262156 WXA262156 AS327692 KO327692 UK327692 AEG327692 AOC327692 AXY327692 BHU327692 BRQ327692 CBM327692 CLI327692 CVE327692 DFA327692 DOW327692 DYS327692 EIO327692 ESK327692 FCG327692 FMC327692 FVY327692 GFU327692 GPQ327692 GZM327692 HJI327692 HTE327692 IDA327692 IMW327692 IWS327692 JGO327692 JQK327692 KAG327692 KKC327692 KTY327692 LDU327692 LNQ327692 LXM327692 MHI327692 MRE327692 NBA327692 NKW327692 NUS327692 OEO327692 OOK327692 OYG327692 PIC327692 PRY327692 QBU327692 QLQ327692 QVM327692 RFI327692 RPE327692 RZA327692 SIW327692 SSS327692 TCO327692 TMK327692 TWG327692 UGC327692 UPY327692 UZU327692 VJQ327692 VTM327692 WDI327692 WNE327692 WXA327692 AS393228 KO393228 UK393228 AEG393228 AOC393228 AXY393228 BHU393228 BRQ393228 CBM393228 CLI393228 CVE393228 DFA393228 DOW393228 DYS393228 EIO393228 ESK393228 FCG393228 FMC393228 FVY393228 GFU393228 GPQ393228 GZM393228 HJI393228 HTE393228 IDA393228 IMW393228 IWS393228 JGO393228 JQK393228 KAG393228 KKC393228 KTY393228 LDU393228 LNQ393228 LXM393228 MHI393228 MRE393228 NBA393228 NKW393228 NUS393228 OEO393228 OOK393228 OYG393228 PIC393228 PRY393228 QBU393228 QLQ393228 QVM393228 RFI393228 RPE393228 RZA393228 SIW393228 SSS393228 TCO393228 TMK393228 TWG393228 UGC393228 UPY393228 UZU393228 VJQ393228 VTM393228 WDI393228 WNE393228 WXA393228 AS458764 KO458764 UK458764 AEG458764 AOC458764 AXY458764 BHU458764 BRQ458764 CBM458764 CLI458764 CVE458764 DFA458764 DOW458764 DYS458764 EIO458764 ESK458764 FCG458764 FMC458764 FVY458764 GFU458764 GPQ458764 GZM458764 HJI458764 HTE458764 IDA458764 IMW458764 IWS458764 JGO458764 JQK458764 KAG458764 KKC458764 KTY458764 LDU458764 LNQ458764 LXM458764 MHI458764 MRE458764 NBA458764 NKW458764 NUS458764 OEO458764 OOK458764 OYG458764 PIC458764 PRY458764 QBU458764 QLQ458764 QVM458764 RFI458764 RPE458764 RZA458764 SIW458764 SSS458764 TCO458764 TMK458764 TWG458764 UGC458764 UPY458764 UZU458764 VJQ458764 VTM458764 WDI458764 WNE458764 WXA458764 AS524300 KO524300 UK524300 AEG524300 AOC524300 AXY524300 BHU524300 BRQ524300 CBM524300 CLI524300 CVE524300 DFA524300 DOW524300 DYS524300 EIO524300 ESK524300 FCG524300 FMC524300 FVY524300 GFU524300 GPQ524300 GZM524300 HJI524300 HTE524300 IDA524300 IMW524300 IWS524300 JGO524300 JQK524300 KAG524300 KKC524300 KTY524300 LDU524300 LNQ524300 LXM524300 MHI524300 MRE524300 NBA524300 NKW524300 NUS524300 OEO524300 OOK524300 OYG524300 PIC524300 PRY524300 QBU524300 QLQ524300 QVM524300 RFI524300 RPE524300 RZA524300 SIW524300 SSS524300 TCO524300 TMK524300 TWG524300 UGC524300 UPY524300 UZU524300 VJQ524300 VTM524300 WDI524300 WNE524300 WXA524300 AS589836 KO589836 UK589836 AEG589836 AOC589836 AXY589836 BHU589836 BRQ589836 CBM589836 CLI589836 CVE589836 DFA589836 DOW589836 DYS589836 EIO589836 ESK589836 FCG589836 FMC589836 FVY589836 GFU589836 GPQ589836 GZM589836 HJI589836 HTE589836 IDA589836 IMW589836 IWS589836 JGO589836 JQK589836 KAG589836 KKC589836 KTY589836 LDU589836 LNQ589836 LXM589836 MHI589836 MRE589836 NBA589836 NKW589836 NUS589836 OEO589836 OOK589836 OYG589836 PIC589836 PRY589836 QBU589836 QLQ589836 QVM589836 RFI589836 RPE589836 RZA589836 SIW589836 SSS589836 TCO589836 TMK589836 TWG589836 UGC589836 UPY589836 UZU589836 VJQ589836 VTM589836 WDI589836 WNE589836 WXA589836 AS655372 KO655372 UK655372 AEG655372 AOC655372 AXY655372 BHU655372 BRQ655372 CBM655372 CLI655372 CVE655372 DFA655372 DOW655372 DYS655372 EIO655372 ESK655372 FCG655372 FMC655372 FVY655372 GFU655372 GPQ655372 GZM655372 HJI655372 HTE655372 IDA655372 IMW655372 IWS655372 JGO655372 JQK655372 KAG655372 KKC655372 KTY655372 LDU655372 LNQ655372 LXM655372 MHI655372 MRE655372 NBA655372 NKW655372 NUS655372 OEO655372 OOK655372 OYG655372 PIC655372 PRY655372 QBU655372 QLQ655372 QVM655372 RFI655372 RPE655372 RZA655372 SIW655372 SSS655372 TCO655372 TMK655372 TWG655372 UGC655372 UPY655372 UZU655372 VJQ655372 VTM655372 WDI655372 WNE655372 WXA655372 AS720908 KO720908 UK720908 AEG720908 AOC720908 AXY720908 BHU720908 BRQ720908 CBM720908 CLI720908 CVE720908 DFA720908 DOW720908 DYS720908 EIO720908 ESK720908 FCG720908 FMC720908 FVY720908 GFU720908 GPQ720908 GZM720908 HJI720908 HTE720908 IDA720908 IMW720908 IWS720908 JGO720908 JQK720908 KAG720908 KKC720908 KTY720908 LDU720908 LNQ720908 LXM720908 MHI720908 MRE720908 NBA720908 NKW720908 NUS720908 OEO720908 OOK720908 OYG720908 PIC720908 PRY720908 QBU720908 QLQ720908 QVM720908 RFI720908 RPE720908 RZA720908 SIW720908 SSS720908 TCO720908 TMK720908 TWG720908 UGC720908 UPY720908 UZU720908 VJQ720908 VTM720908 WDI720908 WNE720908 WXA720908 AS786444 KO786444 UK786444 AEG786444 AOC786444 AXY786444 BHU786444 BRQ786444 CBM786444 CLI786444 CVE786444 DFA786444 DOW786444 DYS786444 EIO786444 ESK786444 FCG786444 FMC786444 FVY786444 GFU786444 GPQ786444 GZM786444 HJI786444 HTE786444 IDA786444 IMW786444 IWS786444 JGO786444 JQK786444 KAG786444 KKC786444 KTY786444 LDU786444 LNQ786444 LXM786444 MHI786444 MRE786444 NBA786444 NKW786444 NUS786444 OEO786444 OOK786444 OYG786444 PIC786444 PRY786444 QBU786444 QLQ786444 QVM786444 RFI786444 RPE786444 RZA786444 SIW786444 SSS786444 TCO786444 TMK786444 TWG786444 UGC786444 UPY786444 UZU786444 VJQ786444 VTM786444 WDI786444 WNE786444 WXA786444 AS851980 KO851980 UK851980 AEG851980 AOC851980 AXY851980 BHU851980 BRQ851980 CBM851980 CLI851980 CVE851980 DFA851980 DOW851980 DYS851980 EIO851980 ESK851980 FCG851980 FMC851980 FVY851980 GFU851980 GPQ851980 GZM851980 HJI851980 HTE851980 IDA851980 IMW851980 IWS851980 JGO851980 JQK851980 KAG851980 KKC851980 KTY851980 LDU851980 LNQ851980 LXM851980 MHI851980 MRE851980 NBA851980 NKW851980 NUS851980 OEO851980 OOK851980 OYG851980 PIC851980 PRY851980 QBU851980 QLQ851980 QVM851980 RFI851980 RPE851980 RZA851980 SIW851980 SSS851980 TCO851980 TMK851980 TWG851980 UGC851980 UPY851980 UZU851980 VJQ851980 VTM851980 WDI851980 WNE851980 WXA851980 AS917516 KO917516 UK917516 AEG917516 AOC917516 AXY917516 BHU917516 BRQ917516 CBM917516 CLI917516 CVE917516 DFA917516 DOW917516 DYS917516 EIO917516 ESK917516 FCG917516 FMC917516 FVY917516 GFU917516 GPQ917516 GZM917516 HJI917516 HTE917516 IDA917516 IMW917516 IWS917516 JGO917516 JQK917516 KAG917516 KKC917516 KTY917516 LDU917516 LNQ917516 LXM917516 MHI917516 MRE917516 NBA917516 NKW917516 NUS917516 OEO917516 OOK917516 OYG917516 PIC917516 PRY917516 QBU917516 QLQ917516 QVM917516 RFI917516 RPE917516 RZA917516 SIW917516 SSS917516 TCO917516 TMK917516 TWG917516 UGC917516 UPY917516 UZU917516 VJQ917516 VTM917516 WDI917516 WNE917516 WXA917516 AS983052 KO983052 UK983052 AEG983052 AOC983052 AXY983052 BHU983052 BRQ983052 CBM983052 CLI983052 CVE983052 DFA983052 DOW983052 DYS983052 EIO983052 ESK983052 FCG983052 FMC983052 FVY983052 GFU983052 GPQ983052 GZM983052 HJI983052 HTE983052 IDA983052 IMW983052 IWS983052 JGO983052 JQK983052 KAG983052 KKC983052 KTY983052 LDU983052 LNQ983052 LXM983052 MHI983052 MRE983052 NBA983052 NKW983052 NUS983052 OEO983052 OOK983052 OYG983052 PIC983052 PRY983052 QBU983052 QLQ983052 QVM983052 RFI983052 RPE983052 RZA983052 SIW983052 SSS983052 TCO983052 TMK983052 TWG983052 UGC983052 UPY983052 UZU983052 VJQ983052 VTM983052 WDI983052 WNE983052 WXA983052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AN65548 KJ65548 UF65548 AEB65548 ANX65548 AXT65548 BHP65548 BRL65548 CBH65548 CLD65548 CUZ65548 DEV65548 DOR65548 DYN65548 EIJ65548 ESF65548 FCB65548 FLX65548 FVT65548 GFP65548 GPL65548 GZH65548 HJD65548 HSZ65548 ICV65548 IMR65548 IWN65548 JGJ65548 JQF65548 KAB65548 KJX65548 KTT65548 LDP65548 LNL65548 LXH65548 MHD65548 MQZ65548 NAV65548 NKR65548 NUN65548 OEJ65548 OOF65548 OYB65548 PHX65548 PRT65548 QBP65548 QLL65548 QVH65548 RFD65548 ROZ65548 RYV65548 SIR65548 SSN65548 TCJ65548 TMF65548 TWB65548 UFX65548 UPT65548 UZP65548 VJL65548 VTH65548 WDD65548 WMZ65548 WWV65548 AN131084 KJ131084 UF131084 AEB131084 ANX131084 AXT131084 BHP131084 BRL131084 CBH131084 CLD131084 CUZ131084 DEV131084 DOR131084 DYN131084 EIJ131084 ESF131084 FCB131084 FLX131084 FVT131084 GFP131084 GPL131084 GZH131084 HJD131084 HSZ131084 ICV131084 IMR131084 IWN131084 JGJ131084 JQF131084 KAB131084 KJX131084 KTT131084 LDP131084 LNL131084 LXH131084 MHD131084 MQZ131084 NAV131084 NKR131084 NUN131084 OEJ131084 OOF131084 OYB131084 PHX131084 PRT131084 QBP131084 QLL131084 QVH131084 RFD131084 ROZ131084 RYV131084 SIR131084 SSN131084 TCJ131084 TMF131084 TWB131084 UFX131084 UPT131084 UZP131084 VJL131084 VTH131084 WDD131084 WMZ131084 WWV131084 AN196620 KJ196620 UF196620 AEB196620 ANX196620 AXT196620 BHP196620 BRL196620 CBH196620 CLD196620 CUZ196620 DEV196620 DOR196620 DYN196620 EIJ196620 ESF196620 FCB196620 FLX196620 FVT196620 GFP196620 GPL196620 GZH196620 HJD196620 HSZ196620 ICV196620 IMR196620 IWN196620 JGJ196620 JQF196620 KAB196620 KJX196620 KTT196620 LDP196620 LNL196620 LXH196620 MHD196620 MQZ196620 NAV196620 NKR196620 NUN196620 OEJ196620 OOF196620 OYB196620 PHX196620 PRT196620 QBP196620 QLL196620 QVH196620 RFD196620 ROZ196620 RYV196620 SIR196620 SSN196620 TCJ196620 TMF196620 TWB196620 UFX196620 UPT196620 UZP196620 VJL196620 VTH196620 WDD196620 WMZ196620 WWV196620 AN262156 KJ262156 UF262156 AEB262156 ANX262156 AXT262156 BHP262156 BRL262156 CBH262156 CLD262156 CUZ262156 DEV262156 DOR262156 DYN262156 EIJ262156 ESF262156 FCB262156 FLX262156 FVT262156 GFP262156 GPL262156 GZH262156 HJD262156 HSZ262156 ICV262156 IMR262156 IWN262156 JGJ262156 JQF262156 KAB262156 KJX262156 KTT262156 LDP262156 LNL262156 LXH262156 MHD262156 MQZ262156 NAV262156 NKR262156 NUN262156 OEJ262156 OOF262156 OYB262156 PHX262156 PRT262156 QBP262156 QLL262156 QVH262156 RFD262156 ROZ262156 RYV262156 SIR262156 SSN262156 TCJ262156 TMF262156 TWB262156 UFX262156 UPT262156 UZP262156 VJL262156 VTH262156 WDD262156 WMZ262156 WWV262156 AN327692 KJ327692 UF327692 AEB327692 ANX327692 AXT327692 BHP327692 BRL327692 CBH327692 CLD327692 CUZ327692 DEV327692 DOR327692 DYN327692 EIJ327692 ESF327692 FCB327692 FLX327692 FVT327692 GFP327692 GPL327692 GZH327692 HJD327692 HSZ327692 ICV327692 IMR327692 IWN327692 JGJ327692 JQF327692 KAB327692 KJX327692 KTT327692 LDP327692 LNL327692 LXH327692 MHD327692 MQZ327692 NAV327692 NKR327692 NUN327692 OEJ327692 OOF327692 OYB327692 PHX327692 PRT327692 QBP327692 QLL327692 QVH327692 RFD327692 ROZ327692 RYV327692 SIR327692 SSN327692 TCJ327692 TMF327692 TWB327692 UFX327692 UPT327692 UZP327692 VJL327692 VTH327692 WDD327692 WMZ327692 WWV327692 AN393228 KJ393228 UF393228 AEB393228 ANX393228 AXT393228 BHP393228 BRL393228 CBH393228 CLD393228 CUZ393228 DEV393228 DOR393228 DYN393228 EIJ393228 ESF393228 FCB393228 FLX393228 FVT393228 GFP393228 GPL393228 GZH393228 HJD393228 HSZ393228 ICV393228 IMR393228 IWN393228 JGJ393228 JQF393228 KAB393228 KJX393228 KTT393228 LDP393228 LNL393228 LXH393228 MHD393228 MQZ393228 NAV393228 NKR393228 NUN393228 OEJ393228 OOF393228 OYB393228 PHX393228 PRT393228 QBP393228 QLL393228 QVH393228 RFD393228 ROZ393228 RYV393228 SIR393228 SSN393228 TCJ393228 TMF393228 TWB393228 UFX393228 UPT393228 UZP393228 VJL393228 VTH393228 WDD393228 WMZ393228 WWV393228 AN458764 KJ458764 UF458764 AEB458764 ANX458764 AXT458764 BHP458764 BRL458764 CBH458764 CLD458764 CUZ458764 DEV458764 DOR458764 DYN458764 EIJ458764 ESF458764 FCB458764 FLX458764 FVT458764 GFP458764 GPL458764 GZH458764 HJD458764 HSZ458764 ICV458764 IMR458764 IWN458764 JGJ458764 JQF458764 KAB458764 KJX458764 KTT458764 LDP458764 LNL458764 LXH458764 MHD458764 MQZ458764 NAV458764 NKR458764 NUN458764 OEJ458764 OOF458764 OYB458764 PHX458764 PRT458764 QBP458764 QLL458764 QVH458764 RFD458764 ROZ458764 RYV458764 SIR458764 SSN458764 TCJ458764 TMF458764 TWB458764 UFX458764 UPT458764 UZP458764 VJL458764 VTH458764 WDD458764 WMZ458764 WWV458764 AN524300 KJ524300 UF524300 AEB524300 ANX524300 AXT524300 BHP524300 BRL524300 CBH524300 CLD524300 CUZ524300 DEV524300 DOR524300 DYN524300 EIJ524300 ESF524300 FCB524300 FLX524300 FVT524300 GFP524300 GPL524300 GZH524300 HJD524300 HSZ524300 ICV524300 IMR524300 IWN524300 JGJ524300 JQF524300 KAB524300 KJX524300 KTT524300 LDP524300 LNL524300 LXH524300 MHD524300 MQZ524300 NAV524300 NKR524300 NUN524300 OEJ524300 OOF524300 OYB524300 PHX524300 PRT524300 QBP524300 QLL524300 QVH524300 RFD524300 ROZ524300 RYV524300 SIR524300 SSN524300 TCJ524300 TMF524300 TWB524300 UFX524300 UPT524300 UZP524300 VJL524300 VTH524300 WDD524300 WMZ524300 WWV524300 AN589836 KJ589836 UF589836 AEB589836 ANX589836 AXT589836 BHP589836 BRL589836 CBH589836 CLD589836 CUZ589836 DEV589836 DOR589836 DYN589836 EIJ589836 ESF589836 FCB589836 FLX589836 FVT589836 GFP589836 GPL589836 GZH589836 HJD589836 HSZ589836 ICV589836 IMR589836 IWN589836 JGJ589836 JQF589836 KAB589836 KJX589836 KTT589836 LDP589836 LNL589836 LXH589836 MHD589836 MQZ589836 NAV589836 NKR589836 NUN589836 OEJ589836 OOF589836 OYB589836 PHX589836 PRT589836 QBP589836 QLL589836 QVH589836 RFD589836 ROZ589836 RYV589836 SIR589836 SSN589836 TCJ589836 TMF589836 TWB589836 UFX589836 UPT589836 UZP589836 VJL589836 VTH589836 WDD589836 WMZ589836 WWV589836 AN655372 KJ655372 UF655372 AEB655372 ANX655372 AXT655372 BHP655372 BRL655372 CBH655372 CLD655372 CUZ655372 DEV655372 DOR655372 DYN655372 EIJ655372 ESF655372 FCB655372 FLX655372 FVT655372 GFP655372 GPL655372 GZH655372 HJD655372 HSZ655372 ICV655372 IMR655372 IWN655372 JGJ655372 JQF655372 KAB655372 KJX655372 KTT655372 LDP655372 LNL655372 LXH655372 MHD655372 MQZ655372 NAV655372 NKR655372 NUN655372 OEJ655372 OOF655372 OYB655372 PHX655372 PRT655372 QBP655372 QLL655372 QVH655372 RFD655372 ROZ655372 RYV655372 SIR655372 SSN655372 TCJ655372 TMF655372 TWB655372 UFX655372 UPT655372 UZP655372 VJL655372 VTH655372 WDD655372 WMZ655372 WWV655372 AN720908 KJ720908 UF720908 AEB720908 ANX720908 AXT720908 BHP720908 BRL720908 CBH720908 CLD720908 CUZ720908 DEV720908 DOR720908 DYN720908 EIJ720908 ESF720908 FCB720908 FLX720908 FVT720908 GFP720908 GPL720908 GZH720908 HJD720908 HSZ720908 ICV720908 IMR720908 IWN720908 JGJ720908 JQF720908 KAB720908 KJX720908 KTT720908 LDP720908 LNL720908 LXH720908 MHD720908 MQZ720908 NAV720908 NKR720908 NUN720908 OEJ720908 OOF720908 OYB720908 PHX720908 PRT720908 QBP720908 QLL720908 QVH720908 RFD720908 ROZ720908 RYV720908 SIR720908 SSN720908 TCJ720908 TMF720908 TWB720908 UFX720908 UPT720908 UZP720908 VJL720908 VTH720908 WDD720908 WMZ720908 WWV720908 AN786444 KJ786444 UF786444 AEB786444 ANX786444 AXT786444 BHP786444 BRL786444 CBH786444 CLD786444 CUZ786444 DEV786444 DOR786444 DYN786444 EIJ786444 ESF786444 FCB786444 FLX786444 FVT786444 GFP786444 GPL786444 GZH786444 HJD786444 HSZ786444 ICV786444 IMR786444 IWN786444 JGJ786444 JQF786444 KAB786444 KJX786444 KTT786444 LDP786444 LNL786444 LXH786444 MHD786444 MQZ786444 NAV786444 NKR786444 NUN786444 OEJ786444 OOF786444 OYB786444 PHX786444 PRT786444 QBP786444 QLL786444 QVH786444 RFD786444 ROZ786444 RYV786444 SIR786444 SSN786444 TCJ786444 TMF786444 TWB786444 UFX786444 UPT786444 UZP786444 VJL786444 VTH786444 WDD786444 WMZ786444 WWV786444 AN851980 KJ851980 UF851980 AEB851980 ANX851980 AXT851980 BHP851980 BRL851980 CBH851980 CLD851980 CUZ851980 DEV851980 DOR851980 DYN851980 EIJ851980 ESF851980 FCB851980 FLX851980 FVT851980 GFP851980 GPL851980 GZH851980 HJD851980 HSZ851980 ICV851980 IMR851980 IWN851980 JGJ851980 JQF851980 KAB851980 KJX851980 KTT851980 LDP851980 LNL851980 LXH851980 MHD851980 MQZ851980 NAV851980 NKR851980 NUN851980 OEJ851980 OOF851980 OYB851980 PHX851980 PRT851980 QBP851980 QLL851980 QVH851980 RFD851980 ROZ851980 RYV851980 SIR851980 SSN851980 TCJ851980 TMF851980 TWB851980 UFX851980 UPT851980 UZP851980 VJL851980 VTH851980 WDD851980 WMZ851980 WWV851980 AN917516 KJ917516 UF917516 AEB917516 ANX917516 AXT917516 BHP917516 BRL917516 CBH917516 CLD917516 CUZ917516 DEV917516 DOR917516 DYN917516 EIJ917516 ESF917516 FCB917516 FLX917516 FVT917516 GFP917516 GPL917516 GZH917516 HJD917516 HSZ917516 ICV917516 IMR917516 IWN917516 JGJ917516 JQF917516 KAB917516 KJX917516 KTT917516 LDP917516 LNL917516 LXH917516 MHD917516 MQZ917516 NAV917516 NKR917516 NUN917516 OEJ917516 OOF917516 OYB917516 PHX917516 PRT917516 QBP917516 QLL917516 QVH917516 RFD917516 ROZ917516 RYV917516 SIR917516 SSN917516 TCJ917516 TMF917516 TWB917516 UFX917516 UPT917516 UZP917516 VJL917516 VTH917516 WDD917516 WMZ917516 WWV917516 AN983052 KJ983052 UF983052 AEB983052 ANX983052 AXT983052 BHP983052 BRL983052 CBH983052 CLD983052 CUZ983052 DEV983052 DOR983052 DYN983052 EIJ983052 ESF983052 FCB983052 FLX983052 FVT983052 GFP983052 GPL983052 GZH983052 HJD983052 HSZ983052 ICV983052 IMR983052 IWN983052 JGJ983052 JQF983052 KAB983052 KJX983052 KTT983052 LDP983052 LNL983052 LXH983052 MHD983052 MQZ983052 NAV983052 NKR983052 NUN983052 OEJ983052 OOF983052 OYB983052 PHX983052 PRT983052 QBP983052 QLL983052 QVH983052 RFD983052 ROZ983052 RYV983052 SIR983052 SSN983052 TCJ983052 TMF983052 TWB983052 UFX983052 UPT983052 UZP983052 VJL983052 VTH983052 WDD983052 WMZ983052 WWV983052 AI12 KE12 UA12 ADW12 ANS12 AXO12 BHK12 BRG12 CBC12 CKY12 CUU12 DEQ12 DOM12 DYI12 EIE12 ESA12 FBW12 FLS12 FVO12 GFK12 GPG12 GZC12 HIY12 HSU12 ICQ12 IMM12 IWI12 JGE12 JQA12 JZW12 KJS12 KTO12 LDK12 LNG12 LXC12 MGY12 MQU12 NAQ12 NKM12 NUI12 OEE12 OOA12 OXW12 PHS12 PRO12 QBK12 QLG12 QVC12 REY12 ROU12 RYQ12 SIM12 SSI12 TCE12 TMA12 TVW12 UFS12 UPO12 UZK12 VJG12 VTC12 WCY12 WMU12 WWQ12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xm:sqref>
        </x14:dataValidation>
        <x14:dataValidation allowBlank="1" showInputMessage="1" showErrorMessage="1" prompt="Corresponde a los logros obtenidos durante el periodo de medición así como la identificación de las situaciones que conllevaron al incumplimiento de las metas propuestas." xr:uid="{0633F7DD-EBCA-46A5-97CD-2ED473612275}">
          <xm:sqref>BV12 LR12 VN12 AFJ12 APF12 AZB12 BIX12 BST12 CCP12 CML12 CWH12 DGD12 DPZ12 DZV12 EJR12 ETN12 FDJ12 FNF12 FXB12 GGX12 GQT12 HAP12 HKL12 HUH12 IED12 INZ12 IXV12 JHR12 JRN12 KBJ12 KLF12 KVB12 LEX12 LOT12 LYP12 MIL12 MSH12 NCD12 NLZ12 NVV12 OFR12 OPN12 OZJ12 PJF12 PTB12 QCX12 QMT12 QWP12 RGL12 RQH12 SAD12 SJZ12 STV12 TDR12 TNN12 TXJ12 UHF12 URB12 VAX12 VKT12 VUP12 WEL12 WOH12 WYD12 BV65548 LR65548 VN65548 AFJ65548 APF65548 AZB65548 BIX65548 BST65548 CCP65548 CML65548 CWH65548 DGD65548 DPZ65548 DZV65548 EJR65548 ETN65548 FDJ65548 FNF65548 FXB65548 GGX65548 GQT65548 HAP65548 HKL65548 HUH65548 IED65548 INZ65548 IXV65548 JHR65548 JRN65548 KBJ65548 KLF65548 KVB65548 LEX65548 LOT65548 LYP65548 MIL65548 MSH65548 NCD65548 NLZ65548 NVV65548 OFR65548 OPN65548 OZJ65548 PJF65548 PTB65548 QCX65548 QMT65548 QWP65548 RGL65548 RQH65548 SAD65548 SJZ65548 STV65548 TDR65548 TNN65548 TXJ65548 UHF65548 URB65548 VAX65548 VKT65548 VUP65548 WEL65548 WOH65548 WYD65548 BV131084 LR131084 VN131084 AFJ131084 APF131084 AZB131084 BIX131084 BST131084 CCP131084 CML131084 CWH131084 DGD131084 DPZ131084 DZV131084 EJR131084 ETN131084 FDJ131084 FNF131084 FXB131084 GGX131084 GQT131084 HAP131084 HKL131084 HUH131084 IED131084 INZ131084 IXV131084 JHR131084 JRN131084 KBJ131084 KLF131084 KVB131084 LEX131084 LOT131084 LYP131084 MIL131084 MSH131084 NCD131084 NLZ131084 NVV131084 OFR131084 OPN131084 OZJ131084 PJF131084 PTB131084 QCX131084 QMT131084 QWP131084 RGL131084 RQH131084 SAD131084 SJZ131084 STV131084 TDR131084 TNN131084 TXJ131084 UHF131084 URB131084 VAX131084 VKT131084 VUP131084 WEL131084 WOH131084 WYD131084 BV196620 LR196620 VN196620 AFJ196620 APF196620 AZB196620 BIX196620 BST196620 CCP196620 CML196620 CWH196620 DGD196620 DPZ196620 DZV196620 EJR196620 ETN196620 FDJ196620 FNF196620 FXB196620 GGX196620 GQT196620 HAP196620 HKL196620 HUH196620 IED196620 INZ196620 IXV196620 JHR196620 JRN196620 KBJ196620 KLF196620 KVB196620 LEX196620 LOT196620 LYP196620 MIL196620 MSH196620 NCD196620 NLZ196620 NVV196620 OFR196620 OPN196620 OZJ196620 PJF196620 PTB196620 QCX196620 QMT196620 QWP196620 RGL196620 RQH196620 SAD196620 SJZ196620 STV196620 TDR196620 TNN196620 TXJ196620 UHF196620 URB196620 VAX196620 VKT196620 VUP196620 WEL196620 WOH196620 WYD196620 BV262156 LR262156 VN262156 AFJ262156 APF262156 AZB262156 BIX262156 BST262156 CCP262156 CML262156 CWH262156 DGD262156 DPZ262156 DZV262156 EJR262156 ETN262156 FDJ262156 FNF262156 FXB262156 GGX262156 GQT262156 HAP262156 HKL262156 HUH262156 IED262156 INZ262156 IXV262156 JHR262156 JRN262156 KBJ262156 KLF262156 KVB262156 LEX262156 LOT262156 LYP262156 MIL262156 MSH262156 NCD262156 NLZ262156 NVV262156 OFR262156 OPN262156 OZJ262156 PJF262156 PTB262156 QCX262156 QMT262156 QWP262156 RGL262156 RQH262156 SAD262156 SJZ262156 STV262156 TDR262156 TNN262156 TXJ262156 UHF262156 URB262156 VAX262156 VKT262156 VUP262156 WEL262156 WOH262156 WYD262156 BV327692 LR327692 VN327692 AFJ327692 APF327692 AZB327692 BIX327692 BST327692 CCP327692 CML327692 CWH327692 DGD327692 DPZ327692 DZV327692 EJR327692 ETN327692 FDJ327692 FNF327692 FXB327692 GGX327692 GQT327692 HAP327692 HKL327692 HUH327692 IED327692 INZ327692 IXV327692 JHR327692 JRN327692 KBJ327692 KLF327692 KVB327692 LEX327692 LOT327692 LYP327692 MIL327692 MSH327692 NCD327692 NLZ327692 NVV327692 OFR327692 OPN327692 OZJ327692 PJF327692 PTB327692 QCX327692 QMT327692 QWP327692 RGL327692 RQH327692 SAD327692 SJZ327692 STV327692 TDR327692 TNN327692 TXJ327692 UHF327692 URB327692 VAX327692 VKT327692 VUP327692 WEL327692 WOH327692 WYD327692 BV393228 LR393228 VN393228 AFJ393228 APF393228 AZB393228 BIX393228 BST393228 CCP393228 CML393228 CWH393228 DGD393228 DPZ393228 DZV393228 EJR393228 ETN393228 FDJ393228 FNF393228 FXB393228 GGX393228 GQT393228 HAP393228 HKL393228 HUH393228 IED393228 INZ393228 IXV393228 JHR393228 JRN393228 KBJ393228 KLF393228 KVB393228 LEX393228 LOT393228 LYP393228 MIL393228 MSH393228 NCD393228 NLZ393228 NVV393228 OFR393228 OPN393228 OZJ393228 PJF393228 PTB393228 QCX393228 QMT393228 QWP393228 RGL393228 RQH393228 SAD393228 SJZ393228 STV393228 TDR393228 TNN393228 TXJ393228 UHF393228 URB393228 VAX393228 VKT393228 VUP393228 WEL393228 WOH393228 WYD393228 BV458764 LR458764 VN458764 AFJ458764 APF458764 AZB458764 BIX458764 BST458764 CCP458764 CML458764 CWH458764 DGD458764 DPZ458764 DZV458764 EJR458764 ETN458764 FDJ458764 FNF458764 FXB458764 GGX458764 GQT458764 HAP458764 HKL458764 HUH458764 IED458764 INZ458764 IXV458764 JHR458764 JRN458764 KBJ458764 KLF458764 KVB458764 LEX458764 LOT458764 LYP458764 MIL458764 MSH458764 NCD458764 NLZ458764 NVV458764 OFR458764 OPN458764 OZJ458764 PJF458764 PTB458764 QCX458764 QMT458764 QWP458764 RGL458764 RQH458764 SAD458764 SJZ458764 STV458764 TDR458764 TNN458764 TXJ458764 UHF458764 URB458764 VAX458764 VKT458764 VUP458764 WEL458764 WOH458764 WYD458764 BV524300 LR524300 VN524300 AFJ524300 APF524300 AZB524300 BIX524300 BST524300 CCP524300 CML524300 CWH524300 DGD524300 DPZ524300 DZV524300 EJR524300 ETN524300 FDJ524300 FNF524300 FXB524300 GGX524300 GQT524300 HAP524300 HKL524300 HUH524300 IED524300 INZ524300 IXV524300 JHR524300 JRN524300 KBJ524300 KLF524300 KVB524300 LEX524300 LOT524300 LYP524300 MIL524300 MSH524300 NCD524300 NLZ524300 NVV524300 OFR524300 OPN524300 OZJ524300 PJF524300 PTB524300 QCX524300 QMT524300 QWP524300 RGL524300 RQH524300 SAD524300 SJZ524300 STV524300 TDR524300 TNN524300 TXJ524300 UHF524300 URB524300 VAX524300 VKT524300 VUP524300 WEL524300 WOH524300 WYD524300 BV589836 LR589836 VN589836 AFJ589836 APF589836 AZB589836 BIX589836 BST589836 CCP589836 CML589836 CWH589836 DGD589836 DPZ589836 DZV589836 EJR589836 ETN589836 FDJ589836 FNF589836 FXB589836 GGX589836 GQT589836 HAP589836 HKL589836 HUH589836 IED589836 INZ589836 IXV589836 JHR589836 JRN589836 KBJ589836 KLF589836 KVB589836 LEX589836 LOT589836 LYP589836 MIL589836 MSH589836 NCD589836 NLZ589836 NVV589836 OFR589836 OPN589836 OZJ589836 PJF589836 PTB589836 QCX589836 QMT589836 QWP589836 RGL589836 RQH589836 SAD589836 SJZ589836 STV589836 TDR589836 TNN589836 TXJ589836 UHF589836 URB589836 VAX589836 VKT589836 VUP589836 WEL589836 WOH589836 WYD589836 BV655372 LR655372 VN655372 AFJ655372 APF655372 AZB655372 BIX655372 BST655372 CCP655372 CML655372 CWH655372 DGD655372 DPZ655372 DZV655372 EJR655372 ETN655372 FDJ655372 FNF655372 FXB655372 GGX655372 GQT655372 HAP655372 HKL655372 HUH655372 IED655372 INZ655372 IXV655372 JHR655372 JRN655372 KBJ655372 KLF655372 KVB655372 LEX655372 LOT655372 LYP655372 MIL655372 MSH655372 NCD655372 NLZ655372 NVV655372 OFR655372 OPN655372 OZJ655372 PJF655372 PTB655372 QCX655372 QMT655372 QWP655372 RGL655372 RQH655372 SAD655372 SJZ655372 STV655372 TDR655372 TNN655372 TXJ655372 UHF655372 URB655372 VAX655372 VKT655372 VUP655372 WEL655372 WOH655372 WYD655372 BV720908 LR720908 VN720908 AFJ720908 APF720908 AZB720908 BIX720908 BST720908 CCP720908 CML720908 CWH720908 DGD720908 DPZ720908 DZV720908 EJR720908 ETN720908 FDJ720908 FNF720908 FXB720908 GGX720908 GQT720908 HAP720908 HKL720908 HUH720908 IED720908 INZ720908 IXV720908 JHR720908 JRN720908 KBJ720908 KLF720908 KVB720908 LEX720908 LOT720908 LYP720908 MIL720908 MSH720908 NCD720908 NLZ720908 NVV720908 OFR720908 OPN720908 OZJ720908 PJF720908 PTB720908 QCX720908 QMT720908 QWP720908 RGL720908 RQH720908 SAD720908 SJZ720908 STV720908 TDR720908 TNN720908 TXJ720908 UHF720908 URB720908 VAX720908 VKT720908 VUP720908 WEL720908 WOH720908 WYD720908 BV786444 LR786444 VN786444 AFJ786444 APF786444 AZB786444 BIX786444 BST786444 CCP786444 CML786444 CWH786444 DGD786444 DPZ786444 DZV786444 EJR786444 ETN786444 FDJ786444 FNF786444 FXB786444 GGX786444 GQT786444 HAP786444 HKL786444 HUH786444 IED786444 INZ786444 IXV786444 JHR786444 JRN786444 KBJ786444 KLF786444 KVB786444 LEX786444 LOT786444 LYP786444 MIL786444 MSH786444 NCD786444 NLZ786444 NVV786444 OFR786444 OPN786444 OZJ786444 PJF786444 PTB786444 QCX786444 QMT786444 QWP786444 RGL786444 RQH786444 SAD786444 SJZ786444 STV786444 TDR786444 TNN786444 TXJ786444 UHF786444 URB786444 VAX786444 VKT786444 VUP786444 WEL786444 WOH786444 WYD786444 BV851980 LR851980 VN851980 AFJ851980 APF851980 AZB851980 BIX851980 BST851980 CCP851980 CML851980 CWH851980 DGD851980 DPZ851980 DZV851980 EJR851980 ETN851980 FDJ851980 FNF851980 FXB851980 GGX851980 GQT851980 HAP851980 HKL851980 HUH851980 IED851980 INZ851980 IXV851980 JHR851980 JRN851980 KBJ851980 KLF851980 KVB851980 LEX851980 LOT851980 LYP851980 MIL851980 MSH851980 NCD851980 NLZ851980 NVV851980 OFR851980 OPN851980 OZJ851980 PJF851980 PTB851980 QCX851980 QMT851980 QWP851980 RGL851980 RQH851980 SAD851980 SJZ851980 STV851980 TDR851980 TNN851980 TXJ851980 UHF851980 URB851980 VAX851980 VKT851980 VUP851980 WEL851980 WOH851980 WYD851980 BV917516 LR917516 VN917516 AFJ917516 APF917516 AZB917516 BIX917516 BST917516 CCP917516 CML917516 CWH917516 DGD917516 DPZ917516 DZV917516 EJR917516 ETN917516 FDJ917516 FNF917516 FXB917516 GGX917516 GQT917516 HAP917516 HKL917516 HUH917516 IED917516 INZ917516 IXV917516 JHR917516 JRN917516 KBJ917516 KLF917516 KVB917516 LEX917516 LOT917516 LYP917516 MIL917516 MSH917516 NCD917516 NLZ917516 NVV917516 OFR917516 OPN917516 OZJ917516 PJF917516 PTB917516 QCX917516 QMT917516 QWP917516 RGL917516 RQH917516 SAD917516 SJZ917516 STV917516 TDR917516 TNN917516 TXJ917516 UHF917516 URB917516 VAX917516 VKT917516 VUP917516 WEL917516 WOH917516 WYD917516 BV983052 LR983052 VN983052 AFJ983052 APF983052 AZB983052 BIX983052 BST983052 CCP983052 CML983052 CWH983052 DGD983052 DPZ983052 DZV983052 EJR983052 ETN983052 FDJ983052 FNF983052 FXB983052 GGX983052 GQT983052 HAP983052 HKL983052 HUH983052 IED983052 INZ983052 IXV983052 JHR983052 JRN983052 KBJ983052 KLF983052 KVB983052 LEX983052 LOT983052 LYP983052 MIL983052 MSH983052 NCD983052 NLZ983052 NVV983052 OFR983052 OPN983052 OZJ983052 PJF983052 PTB983052 QCX983052 QMT983052 QWP983052 RGL983052 RQH983052 SAD983052 SJZ983052 STV983052 TDR983052 TNN983052 TXJ983052 UHF983052 URB983052 VAX983052 VKT983052 VUP983052 WEL983052 WOH983052 WYD983052 BQ12 LM12 VI12 AFE12 APA12 AYW12 BIS12 BSO12 CCK12 CMG12 CWC12 DFY12 DPU12 DZQ12 EJM12 ETI12 FDE12 FNA12 FWW12 GGS12 GQO12 HAK12 HKG12 HUC12 IDY12 INU12 IXQ12 JHM12 JRI12 KBE12 KLA12 KUW12 LES12 LOO12 LYK12 MIG12 MSC12 NBY12 NLU12 NVQ12 OFM12 OPI12 OZE12 PJA12 PSW12 QCS12 QMO12 QWK12 RGG12 RQC12 RZY12 SJU12 STQ12 TDM12 TNI12 TXE12 UHA12 UQW12 VAS12 VKO12 VUK12 WEG12 WOC12 WXY12 BQ65548 LM65548 VI65548 AFE65548 APA65548 AYW65548 BIS65548 BSO65548 CCK65548 CMG65548 CWC65548 DFY65548 DPU65548 DZQ65548 EJM65548 ETI65548 FDE65548 FNA65548 FWW65548 GGS65548 GQO65548 HAK65548 HKG65548 HUC65548 IDY65548 INU65548 IXQ65548 JHM65548 JRI65548 KBE65548 KLA65548 KUW65548 LES65548 LOO65548 LYK65548 MIG65548 MSC65548 NBY65548 NLU65548 NVQ65548 OFM65548 OPI65548 OZE65548 PJA65548 PSW65548 QCS65548 QMO65548 QWK65548 RGG65548 RQC65548 RZY65548 SJU65548 STQ65548 TDM65548 TNI65548 TXE65548 UHA65548 UQW65548 VAS65548 VKO65548 VUK65548 WEG65548 WOC65548 WXY65548 BQ131084 LM131084 VI131084 AFE131084 APA131084 AYW131084 BIS131084 BSO131084 CCK131084 CMG131084 CWC131084 DFY131084 DPU131084 DZQ131084 EJM131084 ETI131084 FDE131084 FNA131084 FWW131084 GGS131084 GQO131084 HAK131084 HKG131084 HUC131084 IDY131084 INU131084 IXQ131084 JHM131084 JRI131084 KBE131084 KLA131084 KUW131084 LES131084 LOO131084 LYK131084 MIG131084 MSC131084 NBY131084 NLU131084 NVQ131084 OFM131084 OPI131084 OZE131084 PJA131084 PSW131084 QCS131084 QMO131084 QWK131084 RGG131084 RQC131084 RZY131084 SJU131084 STQ131084 TDM131084 TNI131084 TXE131084 UHA131084 UQW131084 VAS131084 VKO131084 VUK131084 WEG131084 WOC131084 WXY131084 BQ196620 LM196620 VI196620 AFE196620 APA196620 AYW196620 BIS196620 BSO196620 CCK196620 CMG196620 CWC196620 DFY196620 DPU196620 DZQ196620 EJM196620 ETI196620 FDE196620 FNA196620 FWW196620 GGS196620 GQO196620 HAK196620 HKG196620 HUC196620 IDY196620 INU196620 IXQ196620 JHM196620 JRI196620 KBE196620 KLA196620 KUW196620 LES196620 LOO196620 LYK196620 MIG196620 MSC196620 NBY196620 NLU196620 NVQ196620 OFM196620 OPI196620 OZE196620 PJA196620 PSW196620 QCS196620 QMO196620 QWK196620 RGG196620 RQC196620 RZY196620 SJU196620 STQ196620 TDM196620 TNI196620 TXE196620 UHA196620 UQW196620 VAS196620 VKO196620 VUK196620 WEG196620 WOC196620 WXY196620 BQ262156 LM262156 VI262156 AFE262156 APA262156 AYW262156 BIS262156 BSO262156 CCK262156 CMG262156 CWC262156 DFY262156 DPU262156 DZQ262156 EJM262156 ETI262156 FDE262156 FNA262156 FWW262156 GGS262156 GQO262156 HAK262156 HKG262156 HUC262156 IDY262156 INU262156 IXQ262156 JHM262156 JRI262156 KBE262156 KLA262156 KUW262156 LES262156 LOO262156 LYK262156 MIG262156 MSC262156 NBY262156 NLU262156 NVQ262156 OFM262156 OPI262156 OZE262156 PJA262156 PSW262156 QCS262156 QMO262156 QWK262156 RGG262156 RQC262156 RZY262156 SJU262156 STQ262156 TDM262156 TNI262156 TXE262156 UHA262156 UQW262156 VAS262156 VKO262156 VUK262156 WEG262156 WOC262156 WXY262156 BQ327692 LM327692 VI327692 AFE327692 APA327692 AYW327692 BIS327692 BSO327692 CCK327692 CMG327692 CWC327692 DFY327692 DPU327692 DZQ327692 EJM327692 ETI327692 FDE327692 FNA327692 FWW327692 GGS327692 GQO327692 HAK327692 HKG327692 HUC327692 IDY327692 INU327692 IXQ327692 JHM327692 JRI327692 KBE327692 KLA327692 KUW327692 LES327692 LOO327692 LYK327692 MIG327692 MSC327692 NBY327692 NLU327692 NVQ327692 OFM327692 OPI327692 OZE327692 PJA327692 PSW327692 QCS327692 QMO327692 QWK327692 RGG327692 RQC327692 RZY327692 SJU327692 STQ327692 TDM327692 TNI327692 TXE327692 UHA327692 UQW327692 VAS327692 VKO327692 VUK327692 WEG327692 WOC327692 WXY327692 BQ393228 LM393228 VI393228 AFE393228 APA393228 AYW393228 BIS393228 BSO393228 CCK393228 CMG393228 CWC393228 DFY393228 DPU393228 DZQ393228 EJM393228 ETI393228 FDE393228 FNA393228 FWW393228 GGS393228 GQO393228 HAK393228 HKG393228 HUC393228 IDY393228 INU393228 IXQ393228 JHM393228 JRI393228 KBE393228 KLA393228 KUW393228 LES393228 LOO393228 LYK393228 MIG393228 MSC393228 NBY393228 NLU393228 NVQ393228 OFM393228 OPI393228 OZE393228 PJA393228 PSW393228 QCS393228 QMO393228 QWK393228 RGG393228 RQC393228 RZY393228 SJU393228 STQ393228 TDM393228 TNI393228 TXE393228 UHA393228 UQW393228 VAS393228 VKO393228 VUK393228 WEG393228 WOC393228 WXY393228 BQ458764 LM458764 VI458764 AFE458764 APA458764 AYW458764 BIS458764 BSO458764 CCK458764 CMG458764 CWC458764 DFY458764 DPU458764 DZQ458764 EJM458764 ETI458764 FDE458764 FNA458764 FWW458764 GGS458764 GQO458764 HAK458764 HKG458764 HUC458764 IDY458764 INU458764 IXQ458764 JHM458764 JRI458764 KBE458764 KLA458764 KUW458764 LES458764 LOO458764 LYK458764 MIG458764 MSC458764 NBY458764 NLU458764 NVQ458764 OFM458764 OPI458764 OZE458764 PJA458764 PSW458764 QCS458764 QMO458764 QWK458764 RGG458764 RQC458764 RZY458764 SJU458764 STQ458764 TDM458764 TNI458764 TXE458764 UHA458764 UQW458764 VAS458764 VKO458764 VUK458764 WEG458764 WOC458764 WXY458764 BQ524300 LM524300 VI524300 AFE524300 APA524300 AYW524300 BIS524300 BSO524300 CCK524300 CMG524300 CWC524300 DFY524300 DPU524300 DZQ524300 EJM524300 ETI524300 FDE524300 FNA524300 FWW524300 GGS524300 GQO524300 HAK524300 HKG524300 HUC524300 IDY524300 INU524300 IXQ524300 JHM524300 JRI524300 KBE524300 KLA524300 KUW524300 LES524300 LOO524300 LYK524300 MIG524300 MSC524300 NBY524300 NLU524300 NVQ524300 OFM524300 OPI524300 OZE524300 PJA524300 PSW524300 QCS524300 QMO524300 QWK524300 RGG524300 RQC524300 RZY524300 SJU524300 STQ524300 TDM524300 TNI524300 TXE524300 UHA524300 UQW524300 VAS524300 VKO524300 VUK524300 WEG524300 WOC524300 WXY524300 BQ589836 LM589836 VI589836 AFE589836 APA589836 AYW589836 BIS589836 BSO589836 CCK589836 CMG589836 CWC589836 DFY589836 DPU589836 DZQ589836 EJM589836 ETI589836 FDE589836 FNA589836 FWW589836 GGS589836 GQO589836 HAK589836 HKG589836 HUC589836 IDY589836 INU589836 IXQ589836 JHM589836 JRI589836 KBE589836 KLA589836 KUW589836 LES589836 LOO589836 LYK589836 MIG589836 MSC589836 NBY589836 NLU589836 NVQ589836 OFM589836 OPI589836 OZE589836 PJA589836 PSW589836 QCS589836 QMO589836 QWK589836 RGG589836 RQC589836 RZY589836 SJU589836 STQ589836 TDM589836 TNI589836 TXE589836 UHA589836 UQW589836 VAS589836 VKO589836 VUK589836 WEG589836 WOC589836 WXY589836 BQ655372 LM655372 VI655372 AFE655372 APA655372 AYW655372 BIS655372 BSO655372 CCK655372 CMG655372 CWC655372 DFY655372 DPU655372 DZQ655372 EJM655372 ETI655372 FDE655372 FNA655372 FWW655372 GGS655372 GQO655372 HAK655372 HKG655372 HUC655372 IDY655372 INU655372 IXQ655372 JHM655372 JRI655372 KBE655372 KLA655372 KUW655372 LES655372 LOO655372 LYK655372 MIG655372 MSC655372 NBY655372 NLU655372 NVQ655372 OFM655372 OPI655372 OZE655372 PJA655372 PSW655372 QCS655372 QMO655372 QWK655372 RGG655372 RQC655372 RZY655372 SJU655372 STQ655372 TDM655372 TNI655372 TXE655372 UHA655372 UQW655372 VAS655372 VKO655372 VUK655372 WEG655372 WOC655372 WXY655372 BQ720908 LM720908 VI720908 AFE720908 APA720908 AYW720908 BIS720908 BSO720908 CCK720908 CMG720908 CWC720908 DFY720908 DPU720908 DZQ720908 EJM720908 ETI720908 FDE720908 FNA720908 FWW720908 GGS720908 GQO720908 HAK720908 HKG720908 HUC720908 IDY720908 INU720908 IXQ720908 JHM720908 JRI720908 KBE720908 KLA720908 KUW720908 LES720908 LOO720908 LYK720908 MIG720908 MSC720908 NBY720908 NLU720908 NVQ720908 OFM720908 OPI720908 OZE720908 PJA720908 PSW720908 QCS720908 QMO720908 QWK720908 RGG720908 RQC720908 RZY720908 SJU720908 STQ720908 TDM720908 TNI720908 TXE720908 UHA720908 UQW720908 VAS720908 VKO720908 VUK720908 WEG720908 WOC720908 WXY720908 BQ786444 LM786444 VI786444 AFE786444 APA786444 AYW786444 BIS786444 BSO786444 CCK786444 CMG786444 CWC786444 DFY786444 DPU786444 DZQ786444 EJM786444 ETI786444 FDE786444 FNA786444 FWW786444 GGS786444 GQO786444 HAK786444 HKG786444 HUC786444 IDY786444 INU786444 IXQ786444 JHM786444 JRI786444 KBE786444 KLA786444 KUW786444 LES786444 LOO786444 LYK786444 MIG786444 MSC786444 NBY786444 NLU786444 NVQ786444 OFM786444 OPI786444 OZE786444 PJA786444 PSW786444 QCS786444 QMO786444 QWK786444 RGG786444 RQC786444 RZY786444 SJU786444 STQ786444 TDM786444 TNI786444 TXE786444 UHA786444 UQW786444 VAS786444 VKO786444 VUK786444 WEG786444 WOC786444 WXY786444 BQ851980 LM851980 VI851980 AFE851980 APA851980 AYW851980 BIS851980 BSO851980 CCK851980 CMG851980 CWC851980 DFY851980 DPU851980 DZQ851980 EJM851980 ETI851980 FDE851980 FNA851980 FWW851980 GGS851980 GQO851980 HAK851980 HKG851980 HUC851980 IDY851980 INU851980 IXQ851980 JHM851980 JRI851980 KBE851980 KLA851980 KUW851980 LES851980 LOO851980 LYK851980 MIG851980 MSC851980 NBY851980 NLU851980 NVQ851980 OFM851980 OPI851980 OZE851980 PJA851980 PSW851980 QCS851980 QMO851980 QWK851980 RGG851980 RQC851980 RZY851980 SJU851980 STQ851980 TDM851980 TNI851980 TXE851980 UHA851980 UQW851980 VAS851980 VKO851980 VUK851980 WEG851980 WOC851980 WXY851980 BQ917516 LM917516 VI917516 AFE917516 APA917516 AYW917516 BIS917516 BSO917516 CCK917516 CMG917516 CWC917516 DFY917516 DPU917516 DZQ917516 EJM917516 ETI917516 FDE917516 FNA917516 FWW917516 GGS917516 GQO917516 HAK917516 HKG917516 HUC917516 IDY917516 INU917516 IXQ917516 JHM917516 JRI917516 KBE917516 KLA917516 KUW917516 LES917516 LOO917516 LYK917516 MIG917516 MSC917516 NBY917516 NLU917516 NVQ917516 OFM917516 OPI917516 OZE917516 PJA917516 PSW917516 QCS917516 QMO917516 QWK917516 RGG917516 RQC917516 RZY917516 SJU917516 STQ917516 TDM917516 TNI917516 TXE917516 UHA917516 UQW917516 VAS917516 VKO917516 VUK917516 WEG917516 WOC917516 WXY917516 BQ983052 LM983052 VI983052 AFE983052 APA983052 AYW983052 BIS983052 BSO983052 CCK983052 CMG983052 CWC983052 DFY983052 DPU983052 DZQ983052 EJM983052 ETI983052 FDE983052 FNA983052 FWW983052 GGS983052 GQO983052 HAK983052 HKG983052 HUC983052 IDY983052 INU983052 IXQ983052 JHM983052 JRI983052 KBE983052 KLA983052 KUW983052 LES983052 LOO983052 LYK983052 MIG983052 MSC983052 NBY983052 NLU983052 NVQ983052 OFM983052 OPI983052 OZE983052 PJA983052 PSW983052 QCS983052 QMO983052 QWK983052 RGG983052 RQC983052 RZY983052 SJU983052 STQ983052 TDM983052 TNI983052 TXE983052 UHA983052 UQW983052 VAS983052 VKO983052 VUK983052 WEG983052 WOC983052 WXY983052 CA12 LW12 VS12 AFO12 APK12 AZG12 BJC12 BSY12 CCU12 CMQ12 CWM12 DGI12 DQE12 EAA12 EJW12 ETS12 FDO12 FNK12 FXG12 GHC12 GQY12 HAU12 HKQ12 HUM12 IEI12 IOE12 IYA12 JHW12 JRS12 KBO12 KLK12 KVG12 LFC12 LOY12 LYU12 MIQ12 MSM12 NCI12 NME12 NWA12 OFW12 OPS12 OZO12 PJK12 PTG12 QDC12 QMY12 QWU12 RGQ12 RQM12 SAI12 SKE12 SUA12 TDW12 TNS12 TXO12 UHK12 URG12 VBC12 VKY12 VUU12 WEQ12 WOM12 WYI12 CA65548 LW65548 VS65548 AFO65548 APK65548 AZG65548 BJC65548 BSY65548 CCU65548 CMQ65548 CWM65548 DGI65548 DQE65548 EAA65548 EJW65548 ETS65548 FDO65548 FNK65548 FXG65548 GHC65548 GQY65548 HAU65548 HKQ65548 HUM65548 IEI65548 IOE65548 IYA65548 JHW65548 JRS65548 KBO65548 KLK65548 KVG65548 LFC65548 LOY65548 LYU65548 MIQ65548 MSM65548 NCI65548 NME65548 NWA65548 OFW65548 OPS65548 OZO65548 PJK65548 PTG65548 QDC65548 QMY65548 QWU65548 RGQ65548 RQM65548 SAI65548 SKE65548 SUA65548 TDW65548 TNS65548 TXO65548 UHK65548 URG65548 VBC65548 VKY65548 VUU65548 WEQ65548 WOM65548 WYI65548 CA131084 LW131084 VS131084 AFO131084 APK131084 AZG131084 BJC131084 BSY131084 CCU131084 CMQ131084 CWM131084 DGI131084 DQE131084 EAA131084 EJW131084 ETS131084 FDO131084 FNK131084 FXG131084 GHC131084 GQY131084 HAU131084 HKQ131084 HUM131084 IEI131084 IOE131084 IYA131084 JHW131084 JRS131084 KBO131084 KLK131084 KVG131084 LFC131084 LOY131084 LYU131084 MIQ131084 MSM131084 NCI131084 NME131084 NWA131084 OFW131084 OPS131084 OZO131084 PJK131084 PTG131084 QDC131084 QMY131084 QWU131084 RGQ131084 RQM131084 SAI131084 SKE131084 SUA131084 TDW131084 TNS131084 TXO131084 UHK131084 URG131084 VBC131084 VKY131084 VUU131084 WEQ131084 WOM131084 WYI131084 CA196620 LW196620 VS196620 AFO196620 APK196620 AZG196620 BJC196620 BSY196620 CCU196620 CMQ196620 CWM196620 DGI196620 DQE196620 EAA196620 EJW196620 ETS196620 FDO196620 FNK196620 FXG196620 GHC196620 GQY196620 HAU196620 HKQ196620 HUM196620 IEI196620 IOE196620 IYA196620 JHW196620 JRS196620 KBO196620 KLK196620 KVG196620 LFC196620 LOY196620 LYU196620 MIQ196620 MSM196620 NCI196620 NME196620 NWA196620 OFW196620 OPS196620 OZO196620 PJK196620 PTG196620 QDC196620 QMY196620 QWU196620 RGQ196620 RQM196620 SAI196620 SKE196620 SUA196620 TDW196620 TNS196620 TXO196620 UHK196620 URG196620 VBC196620 VKY196620 VUU196620 WEQ196620 WOM196620 WYI196620 CA262156 LW262156 VS262156 AFO262156 APK262156 AZG262156 BJC262156 BSY262156 CCU262156 CMQ262156 CWM262156 DGI262156 DQE262156 EAA262156 EJW262156 ETS262156 FDO262156 FNK262156 FXG262156 GHC262156 GQY262156 HAU262156 HKQ262156 HUM262156 IEI262156 IOE262156 IYA262156 JHW262156 JRS262156 KBO262156 KLK262156 KVG262156 LFC262156 LOY262156 LYU262156 MIQ262156 MSM262156 NCI262156 NME262156 NWA262156 OFW262156 OPS262156 OZO262156 PJK262156 PTG262156 QDC262156 QMY262156 QWU262156 RGQ262156 RQM262156 SAI262156 SKE262156 SUA262156 TDW262156 TNS262156 TXO262156 UHK262156 URG262156 VBC262156 VKY262156 VUU262156 WEQ262156 WOM262156 WYI262156 CA327692 LW327692 VS327692 AFO327692 APK327692 AZG327692 BJC327692 BSY327692 CCU327692 CMQ327692 CWM327692 DGI327692 DQE327692 EAA327692 EJW327692 ETS327692 FDO327692 FNK327692 FXG327692 GHC327692 GQY327692 HAU327692 HKQ327692 HUM327692 IEI327692 IOE327692 IYA327692 JHW327692 JRS327692 KBO327692 KLK327692 KVG327692 LFC327692 LOY327692 LYU327692 MIQ327692 MSM327692 NCI327692 NME327692 NWA327692 OFW327692 OPS327692 OZO327692 PJK327692 PTG327692 QDC327692 QMY327692 QWU327692 RGQ327692 RQM327692 SAI327692 SKE327692 SUA327692 TDW327692 TNS327692 TXO327692 UHK327692 URG327692 VBC327692 VKY327692 VUU327692 WEQ327692 WOM327692 WYI327692 CA393228 LW393228 VS393228 AFO393228 APK393228 AZG393228 BJC393228 BSY393228 CCU393228 CMQ393228 CWM393228 DGI393228 DQE393228 EAA393228 EJW393228 ETS393228 FDO393228 FNK393228 FXG393228 GHC393228 GQY393228 HAU393228 HKQ393228 HUM393228 IEI393228 IOE393228 IYA393228 JHW393228 JRS393228 KBO393228 KLK393228 KVG393228 LFC393228 LOY393228 LYU393228 MIQ393228 MSM393228 NCI393228 NME393228 NWA393228 OFW393228 OPS393228 OZO393228 PJK393228 PTG393228 QDC393228 QMY393228 QWU393228 RGQ393228 RQM393228 SAI393228 SKE393228 SUA393228 TDW393228 TNS393228 TXO393228 UHK393228 URG393228 VBC393228 VKY393228 VUU393228 WEQ393228 WOM393228 WYI393228 CA458764 LW458764 VS458764 AFO458764 APK458764 AZG458764 BJC458764 BSY458764 CCU458764 CMQ458764 CWM458764 DGI458764 DQE458764 EAA458764 EJW458764 ETS458764 FDO458764 FNK458764 FXG458764 GHC458764 GQY458764 HAU458764 HKQ458764 HUM458764 IEI458764 IOE458764 IYA458764 JHW458764 JRS458764 KBO458764 KLK458764 KVG458764 LFC458764 LOY458764 LYU458764 MIQ458764 MSM458764 NCI458764 NME458764 NWA458764 OFW458764 OPS458764 OZO458764 PJK458764 PTG458764 QDC458764 QMY458764 QWU458764 RGQ458764 RQM458764 SAI458764 SKE458764 SUA458764 TDW458764 TNS458764 TXO458764 UHK458764 URG458764 VBC458764 VKY458764 VUU458764 WEQ458764 WOM458764 WYI458764 CA524300 LW524300 VS524300 AFO524300 APK524300 AZG524300 BJC524300 BSY524300 CCU524300 CMQ524300 CWM524300 DGI524300 DQE524300 EAA524300 EJW524300 ETS524300 FDO524300 FNK524300 FXG524300 GHC524300 GQY524300 HAU524300 HKQ524300 HUM524300 IEI524300 IOE524300 IYA524300 JHW524300 JRS524300 KBO524300 KLK524300 KVG524300 LFC524300 LOY524300 LYU524300 MIQ524300 MSM524300 NCI524300 NME524300 NWA524300 OFW524300 OPS524300 OZO524300 PJK524300 PTG524300 QDC524300 QMY524300 QWU524300 RGQ524300 RQM524300 SAI524300 SKE524300 SUA524300 TDW524300 TNS524300 TXO524300 UHK524300 URG524300 VBC524300 VKY524300 VUU524300 WEQ524300 WOM524300 WYI524300 CA589836 LW589836 VS589836 AFO589836 APK589836 AZG589836 BJC589836 BSY589836 CCU589836 CMQ589836 CWM589836 DGI589836 DQE589836 EAA589836 EJW589836 ETS589836 FDO589836 FNK589836 FXG589836 GHC589836 GQY589836 HAU589836 HKQ589836 HUM589836 IEI589836 IOE589836 IYA589836 JHW589836 JRS589836 KBO589836 KLK589836 KVG589836 LFC589836 LOY589836 LYU589836 MIQ589836 MSM589836 NCI589836 NME589836 NWA589836 OFW589836 OPS589836 OZO589836 PJK589836 PTG589836 QDC589836 QMY589836 QWU589836 RGQ589836 RQM589836 SAI589836 SKE589836 SUA589836 TDW589836 TNS589836 TXO589836 UHK589836 URG589836 VBC589836 VKY589836 VUU589836 WEQ589836 WOM589836 WYI589836 CA655372 LW655372 VS655372 AFO655372 APK655372 AZG655372 BJC655372 BSY655372 CCU655372 CMQ655372 CWM655372 DGI655372 DQE655372 EAA655372 EJW655372 ETS655372 FDO655372 FNK655372 FXG655372 GHC655372 GQY655372 HAU655372 HKQ655372 HUM655372 IEI655372 IOE655372 IYA655372 JHW655372 JRS655372 KBO655372 KLK655372 KVG655372 LFC655372 LOY655372 LYU655372 MIQ655372 MSM655372 NCI655372 NME655372 NWA655372 OFW655372 OPS655372 OZO655372 PJK655372 PTG655372 QDC655372 QMY655372 QWU655372 RGQ655372 RQM655372 SAI655372 SKE655372 SUA655372 TDW655372 TNS655372 TXO655372 UHK655372 URG655372 VBC655372 VKY655372 VUU655372 WEQ655372 WOM655372 WYI655372 CA720908 LW720908 VS720908 AFO720908 APK720908 AZG720908 BJC720908 BSY720908 CCU720908 CMQ720908 CWM720908 DGI720908 DQE720908 EAA720908 EJW720908 ETS720908 FDO720908 FNK720908 FXG720908 GHC720908 GQY720908 HAU720908 HKQ720908 HUM720908 IEI720908 IOE720908 IYA720908 JHW720908 JRS720908 KBO720908 KLK720908 KVG720908 LFC720908 LOY720908 LYU720908 MIQ720908 MSM720908 NCI720908 NME720908 NWA720908 OFW720908 OPS720908 OZO720908 PJK720908 PTG720908 QDC720908 QMY720908 QWU720908 RGQ720908 RQM720908 SAI720908 SKE720908 SUA720908 TDW720908 TNS720908 TXO720908 UHK720908 URG720908 VBC720908 VKY720908 VUU720908 WEQ720908 WOM720908 WYI720908 CA786444 LW786444 VS786444 AFO786444 APK786444 AZG786444 BJC786444 BSY786444 CCU786444 CMQ786444 CWM786444 DGI786444 DQE786444 EAA786444 EJW786444 ETS786444 FDO786444 FNK786444 FXG786444 GHC786444 GQY786444 HAU786444 HKQ786444 HUM786444 IEI786444 IOE786444 IYA786444 JHW786444 JRS786444 KBO786444 KLK786444 KVG786444 LFC786444 LOY786444 LYU786444 MIQ786444 MSM786444 NCI786444 NME786444 NWA786444 OFW786444 OPS786444 OZO786444 PJK786444 PTG786444 QDC786444 QMY786444 QWU786444 RGQ786444 RQM786444 SAI786444 SKE786444 SUA786444 TDW786444 TNS786444 TXO786444 UHK786444 URG786444 VBC786444 VKY786444 VUU786444 WEQ786444 WOM786444 WYI786444 CA851980 LW851980 VS851980 AFO851980 APK851980 AZG851980 BJC851980 BSY851980 CCU851980 CMQ851980 CWM851980 DGI851980 DQE851980 EAA851980 EJW851980 ETS851980 FDO851980 FNK851980 FXG851980 GHC851980 GQY851980 HAU851980 HKQ851980 HUM851980 IEI851980 IOE851980 IYA851980 JHW851980 JRS851980 KBO851980 KLK851980 KVG851980 LFC851980 LOY851980 LYU851980 MIQ851980 MSM851980 NCI851980 NME851980 NWA851980 OFW851980 OPS851980 OZO851980 PJK851980 PTG851980 QDC851980 QMY851980 QWU851980 RGQ851980 RQM851980 SAI851980 SKE851980 SUA851980 TDW851980 TNS851980 TXO851980 UHK851980 URG851980 VBC851980 VKY851980 VUU851980 WEQ851980 WOM851980 WYI851980 CA917516 LW917516 VS917516 AFO917516 APK917516 AZG917516 BJC917516 BSY917516 CCU917516 CMQ917516 CWM917516 DGI917516 DQE917516 EAA917516 EJW917516 ETS917516 FDO917516 FNK917516 FXG917516 GHC917516 GQY917516 HAU917516 HKQ917516 HUM917516 IEI917516 IOE917516 IYA917516 JHW917516 JRS917516 KBO917516 KLK917516 KVG917516 LFC917516 LOY917516 LYU917516 MIQ917516 MSM917516 NCI917516 NME917516 NWA917516 OFW917516 OPS917516 OZO917516 PJK917516 PTG917516 QDC917516 QMY917516 QWU917516 RGQ917516 RQM917516 SAI917516 SKE917516 SUA917516 TDW917516 TNS917516 TXO917516 UHK917516 URG917516 VBC917516 VKY917516 VUU917516 WEQ917516 WOM917516 WYI917516 CA983052 LW983052 VS983052 AFO983052 APK983052 AZG983052 BJC983052 BSY983052 CCU983052 CMQ983052 CWM983052 DGI983052 DQE983052 EAA983052 EJW983052 ETS983052 FDO983052 FNK983052 FXG983052 GHC983052 GQY983052 HAU983052 HKQ983052 HUM983052 IEI983052 IOE983052 IYA983052 JHW983052 JRS983052 KBO983052 KLK983052 KVG983052 LFC983052 LOY983052 LYU983052 MIQ983052 MSM983052 NCI983052 NME983052 NWA983052 OFW983052 OPS983052 OZO983052 PJK983052 PTG983052 QDC983052 QMY983052 QWU983052 RGQ983052 RQM983052 SAI983052 SKE983052 SUA983052 TDW983052 TNS983052 TXO983052 UHK983052 URG983052 VBC983052 VKY983052 VUU983052 WEQ983052 WOM983052 WYI983052 BL12 LH12 VD12 AEZ12 AOV12 AYR12 BIN12 BSJ12 CCF12 CMB12 CVX12 DFT12 DPP12 DZL12 EJH12 ETD12 FCZ12 FMV12 FWR12 GGN12 GQJ12 HAF12 HKB12 HTX12 IDT12 INP12 IXL12 JHH12 JRD12 KAZ12 KKV12 KUR12 LEN12 LOJ12 LYF12 MIB12 MRX12 NBT12 NLP12 NVL12 OFH12 OPD12 OYZ12 PIV12 PSR12 QCN12 QMJ12 QWF12 RGB12 RPX12 RZT12 SJP12 STL12 TDH12 TND12 TWZ12 UGV12 UQR12 VAN12 VKJ12 VUF12 WEB12 WNX12 WXT12 BL65548 LH65548 VD65548 AEZ65548 AOV65548 AYR65548 BIN65548 BSJ65548 CCF65548 CMB65548 CVX65548 DFT65548 DPP65548 DZL65548 EJH65548 ETD65548 FCZ65548 FMV65548 FWR65548 GGN65548 GQJ65548 HAF65548 HKB65548 HTX65548 IDT65548 INP65548 IXL65548 JHH65548 JRD65548 KAZ65548 KKV65548 KUR65548 LEN65548 LOJ65548 LYF65548 MIB65548 MRX65548 NBT65548 NLP65548 NVL65548 OFH65548 OPD65548 OYZ65548 PIV65548 PSR65548 QCN65548 QMJ65548 QWF65548 RGB65548 RPX65548 RZT65548 SJP65548 STL65548 TDH65548 TND65548 TWZ65548 UGV65548 UQR65548 VAN65548 VKJ65548 VUF65548 WEB65548 WNX65548 WXT65548 BL131084 LH131084 VD131084 AEZ131084 AOV131084 AYR131084 BIN131084 BSJ131084 CCF131084 CMB131084 CVX131084 DFT131084 DPP131084 DZL131084 EJH131084 ETD131084 FCZ131084 FMV131084 FWR131084 GGN131084 GQJ131084 HAF131084 HKB131084 HTX131084 IDT131084 INP131084 IXL131084 JHH131084 JRD131084 KAZ131084 KKV131084 KUR131084 LEN131084 LOJ131084 LYF131084 MIB131084 MRX131084 NBT131084 NLP131084 NVL131084 OFH131084 OPD131084 OYZ131084 PIV131084 PSR131084 QCN131084 QMJ131084 QWF131084 RGB131084 RPX131084 RZT131084 SJP131084 STL131084 TDH131084 TND131084 TWZ131084 UGV131084 UQR131084 VAN131084 VKJ131084 VUF131084 WEB131084 WNX131084 WXT131084 BL196620 LH196620 VD196620 AEZ196620 AOV196620 AYR196620 BIN196620 BSJ196620 CCF196620 CMB196620 CVX196620 DFT196620 DPP196620 DZL196620 EJH196620 ETD196620 FCZ196620 FMV196620 FWR196620 GGN196620 GQJ196620 HAF196620 HKB196620 HTX196620 IDT196620 INP196620 IXL196620 JHH196620 JRD196620 KAZ196620 KKV196620 KUR196620 LEN196620 LOJ196620 LYF196620 MIB196620 MRX196620 NBT196620 NLP196620 NVL196620 OFH196620 OPD196620 OYZ196620 PIV196620 PSR196620 QCN196620 QMJ196620 QWF196620 RGB196620 RPX196620 RZT196620 SJP196620 STL196620 TDH196620 TND196620 TWZ196620 UGV196620 UQR196620 VAN196620 VKJ196620 VUF196620 WEB196620 WNX196620 WXT196620 BL262156 LH262156 VD262156 AEZ262156 AOV262156 AYR262156 BIN262156 BSJ262156 CCF262156 CMB262156 CVX262156 DFT262156 DPP262156 DZL262156 EJH262156 ETD262156 FCZ262156 FMV262156 FWR262156 GGN262156 GQJ262156 HAF262156 HKB262156 HTX262156 IDT262156 INP262156 IXL262156 JHH262156 JRD262156 KAZ262156 KKV262156 KUR262156 LEN262156 LOJ262156 LYF262156 MIB262156 MRX262156 NBT262156 NLP262156 NVL262156 OFH262156 OPD262156 OYZ262156 PIV262156 PSR262156 QCN262156 QMJ262156 QWF262156 RGB262156 RPX262156 RZT262156 SJP262156 STL262156 TDH262156 TND262156 TWZ262156 UGV262156 UQR262156 VAN262156 VKJ262156 VUF262156 WEB262156 WNX262156 WXT262156 BL327692 LH327692 VD327692 AEZ327692 AOV327692 AYR327692 BIN327692 BSJ327692 CCF327692 CMB327692 CVX327692 DFT327692 DPP327692 DZL327692 EJH327692 ETD327692 FCZ327692 FMV327692 FWR327692 GGN327692 GQJ327692 HAF327692 HKB327692 HTX327692 IDT327692 INP327692 IXL327692 JHH327692 JRD327692 KAZ327692 KKV327692 KUR327692 LEN327692 LOJ327692 LYF327692 MIB327692 MRX327692 NBT327692 NLP327692 NVL327692 OFH327692 OPD327692 OYZ327692 PIV327692 PSR327692 QCN327692 QMJ327692 QWF327692 RGB327692 RPX327692 RZT327692 SJP327692 STL327692 TDH327692 TND327692 TWZ327692 UGV327692 UQR327692 VAN327692 VKJ327692 VUF327692 WEB327692 WNX327692 WXT327692 BL393228 LH393228 VD393228 AEZ393228 AOV393228 AYR393228 BIN393228 BSJ393228 CCF393228 CMB393228 CVX393228 DFT393228 DPP393228 DZL393228 EJH393228 ETD393228 FCZ393228 FMV393228 FWR393228 GGN393228 GQJ393228 HAF393228 HKB393228 HTX393228 IDT393228 INP393228 IXL393228 JHH393228 JRD393228 KAZ393228 KKV393228 KUR393228 LEN393228 LOJ393228 LYF393228 MIB393228 MRX393228 NBT393228 NLP393228 NVL393228 OFH393228 OPD393228 OYZ393228 PIV393228 PSR393228 QCN393228 QMJ393228 QWF393228 RGB393228 RPX393228 RZT393228 SJP393228 STL393228 TDH393228 TND393228 TWZ393228 UGV393228 UQR393228 VAN393228 VKJ393228 VUF393228 WEB393228 WNX393228 WXT393228 BL458764 LH458764 VD458764 AEZ458764 AOV458764 AYR458764 BIN458764 BSJ458764 CCF458764 CMB458764 CVX458764 DFT458764 DPP458764 DZL458764 EJH458764 ETD458764 FCZ458764 FMV458764 FWR458764 GGN458764 GQJ458764 HAF458764 HKB458764 HTX458764 IDT458764 INP458764 IXL458764 JHH458764 JRD458764 KAZ458764 KKV458764 KUR458764 LEN458764 LOJ458764 LYF458764 MIB458764 MRX458764 NBT458764 NLP458764 NVL458764 OFH458764 OPD458764 OYZ458764 PIV458764 PSR458764 QCN458764 QMJ458764 QWF458764 RGB458764 RPX458764 RZT458764 SJP458764 STL458764 TDH458764 TND458764 TWZ458764 UGV458764 UQR458764 VAN458764 VKJ458764 VUF458764 WEB458764 WNX458764 WXT458764 BL524300 LH524300 VD524300 AEZ524300 AOV524300 AYR524300 BIN524300 BSJ524300 CCF524300 CMB524300 CVX524300 DFT524300 DPP524300 DZL524300 EJH524300 ETD524300 FCZ524300 FMV524300 FWR524300 GGN524300 GQJ524300 HAF524300 HKB524300 HTX524300 IDT524300 INP524300 IXL524300 JHH524300 JRD524300 KAZ524300 KKV524300 KUR524300 LEN524300 LOJ524300 LYF524300 MIB524300 MRX524300 NBT524300 NLP524300 NVL524300 OFH524300 OPD524300 OYZ524300 PIV524300 PSR524300 QCN524300 QMJ524300 QWF524300 RGB524300 RPX524300 RZT524300 SJP524300 STL524300 TDH524300 TND524300 TWZ524300 UGV524300 UQR524300 VAN524300 VKJ524300 VUF524300 WEB524300 WNX524300 WXT524300 BL589836 LH589836 VD589836 AEZ589836 AOV589836 AYR589836 BIN589836 BSJ589836 CCF589836 CMB589836 CVX589836 DFT589836 DPP589836 DZL589836 EJH589836 ETD589836 FCZ589836 FMV589836 FWR589836 GGN589836 GQJ589836 HAF589836 HKB589836 HTX589836 IDT589836 INP589836 IXL589836 JHH589836 JRD589836 KAZ589836 KKV589836 KUR589836 LEN589836 LOJ589836 LYF589836 MIB589836 MRX589836 NBT589836 NLP589836 NVL589836 OFH589836 OPD589836 OYZ589836 PIV589836 PSR589836 QCN589836 QMJ589836 QWF589836 RGB589836 RPX589836 RZT589836 SJP589836 STL589836 TDH589836 TND589836 TWZ589836 UGV589836 UQR589836 VAN589836 VKJ589836 VUF589836 WEB589836 WNX589836 WXT589836 BL655372 LH655372 VD655372 AEZ655372 AOV655372 AYR655372 BIN655372 BSJ655372 CCF655372 CMB655372 CVX655372 DFT655372 DPP655372 DZL655372 EJH655372 ETD655372 FCZ655372 FMV655372 FWR655372 GGN655372 GQJ655372 HAF655372 HKB655372 HTX655372 IDT655372 INP655372 IXL655372 JHH655372 JRD655372 KAZ655372 KKV655372 KUR655372 LEN655372 LOJ655372 LYF655372 MIB655372 MRX655372 NBT655372 NLP655372 NVL655372 OFH655372 OPD655372 OYZ655372 PIV655372 PSR655372 QCN655372 QMJ655372 QWF655372 RGB655372 RPX655372 RZT655372 SJP655372 STL655372 TDH655372 TND655372 TWZ655372 UGV655372 UQR655372 VAN655372 VKJ655372 VUF655372 WEB655372 WNX655372 WXT655372 BL720908 LH720908 VD720908 AEZ720908 AOV720908 AYR720908 BIN720908 BSJ720908 CCF720908 CMB720908 CVX720908 DFT720908 DPP720908 DZL720908 EJH720908 ETD720908 FCZ720908 FMV720908 FWR720908 GGN720908 GQJ720908 HAF720908 HKB720908 HTX720908 IDT720908 INP720908 IXL720908 JHH720908 JRD720908 KAZ720908 KKV720908 KUR720908 LEN720908 LOJ720908 LYF720908 MIB720908 MRX720908 NBT720908 NLP720908 NVL720908 OFH720908 OPD720908 OYZ720908 PIV720908 PSR720908 QCN720908 QMJ720908 QWF720908 RGB720908 RPX720908 RZT720908 SJP720908 STL720908 TDH720908 TND720908 TWZ720908 UGV720908 UQR720908 VAN720908 VKJ720908 VUF720908 WEB720908 WNX720908 WXT720908 BL786444 LH786444 VD786444 AEZ786444 AOV786444 AYR786444 BIN786444 BSJ786444 CCF786444 CMB786444 CVX786444 DFT786444 DPP786444 DZL786444 EJH786444 ETD786444 FCZ786444 FMV786444 FWR786444 GGN786444 GQJ786444 HAF786444 HKB786444 HTX786444 IDT786444 INP786444 IXL786444 JHH786444 JRD786444 KAZ786444 KKV786444 KUR786444 LEN786444 LOJ786444 LYF786444 MIB786444 MRX786444 NBT786444 NLP786444 NVL786444 OFH786444 OPD786444 OYZ786444 PIV786444 PSR786444 QCN786444 QMJ786444 QWF786444 RGB786444 RPX786444 RZT786444 SJP786444 STL786444 TDH786444 TND786444 TWZ786444 UGV786444 UQR786444 VAN786444 VKJ786444 VUF786444 WEB786444 WNX786444 WXT786444 BL851980 LH851980 VD851980 AEZ851980 AOV851980 AYR851980 BIN851980 BSJ851980 CCF851980 CMB851980 CVX851980 DFT851980 DPP851980 DZL851980 EJH851980 ETD851980 FCZ851980 FMV851980 FWR851980 GGN851980 GQJ851980 HAF851980 HKB851980 HTX851980 IDT851980 INP851980 IXL851980 JHH851980 JRD851980 KAZ851980 KKV851980 KUR851980 LEN851980 LOJ851980 LYF851980 MIB851980 MRX851980 NBT851980 NLP851980 NVL851980 OFH851980 OPD851980 OYZ851980 PIV851980 PSR851980 QCN851980 QMJ851980 QWF851980 RGB851980 RPX851980 RZT851980 SJP851980 STL851980 TDH851980 TND851980 TWZ851980 UGV851980 UQR851980 VAN851980 VKJ851980 VUF851980 WEB851980 WNX851980 WXT851980 BL917516 LH917516 VD917516 AEZ917516 AOV917516 AYR917516 BIN917516 BSJ917516 CCF917516 CMB917516 CVX917516 DFT917516 DPP917516 DZL917516 EJH917516 ETD917516 FCZ917516 FMV917516 FWR917516 GGN917516 GQJ917516 HAF917516 HKB917516 HTX917516 IDT917516 INP917516 IXL917516 JHH917516 JRD917516 KAZ917516 KKV917516 KUR917516 LEN917516 LOJ917516 LYF917516 MIB917516 MRX917516 NBT917516 NLP917516 NVL917516 OFH917516 OPD917516 OYZ917516 PIV917516 PSR917516 QCN917516 QMJ917516 QWF917516 RGB917516 RPX917516 RZT917516 SJP917516 STL917516 TDH917516 TND917516 TWZ917516 UGV917516 UQR917516 VAN917516 VKJ917516 VUF917516 WEB917516 WNX917516 WXT917516 BL983052 LH983052 VD983052 AEZ983052 AOV983052 AYR983052 BIN983052 BSJ983052 CCF983052 CMB983052 CVX983052 DFT983052 DPP983052 DZL983052 EJH983052 ETD983052 FCZ983052 FMV983052 FWR983052 GGN983052 GQJ983052 HAF983052 HKB983052 HTX983052 IDT983052 INP983052 IXL983052 JHH983052 JRD983052 KAZ983052 KKV983052 KUR983052 LEN983052 LOJ983052 LYF983052 MIB983052 MRX983052 NBT983052 NLP983052 NVL983052 OFH983052 OPD983052 OYZ983052 PIV983052 PSR983052 QCN983052 QMJ983052 QWF983052 RGB983052 RPX983052 RZT983052 SJP983052 STL983052 TDH983052 TND983052 TWZ983052 UGV983052 UQR983052 VAN983052 VKJ983052 VUF983052 WEB983052 WNX983052 WXT983052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BB12 KX12 UT12 AEP12 AOL12 AYH12 BID12 BRZ12 CBV12 CLR12 CVN12 DFJ12 DPF12 DZB12 EIX12 EST12 FCP12 FML12 FWH12 GGD12 GPZ12 GZV12 HJR12 HTN12 IDJ12 INF12 IXB12 JGX12 JQT12 KAP12 KKL12 KUH12 LED12 LNZ12 LXV12 MHR12 MRN12 NBJ12 NLF12 NVB12 OEX12 OOT12 OYP12 PIL12 PSH12 QCD12 QLZ12 QVV12 RFR12 RPN12 RZJ12 SJF12 STB12 TCX12 TMT12 TWP12 UGL12 UQH12 VAD12 VJZ12 VTV12 WDR12 WNN12 WXJ12 BB65548 KX65548 UT65548 AEP65548 AOL65548 AYH65548 BID65548 BRZ65548 CBV65548 CLR65548 CVN65548 DFJ65548 DPF65548 DZB65548 EIX65548 EST65548 FCP65548 FML65548 FWH65548 GGD65548 GPZ65548 GZV65548 HJR65548 HTN65548 IDJ65548 INF65548 IXB65548 JGX65548 JQT65548 KAP65548 KKL65548 KUH65548 LED65548 LNZ65548 LXV65548 MHR65548 MRN65548 NBJ65548 NLF65548 NVB65548 OEX65548 OOT65548 OYP65548 PIL65548 PSH65548 QCD65548 QLZ65548 QVV65548 RFR65548 RPN65548 RZJ65548 SJF65548 STB65548 TCX65548 TMT65548 TWP65548 UGL65548 UQH65548 VAD65548 VJZ65548 VTV65548 WDR65548 WNN65548 WXJ65548 BB131084 KX131084 UT131084 AEP131084 AOL131084 AYH131084 BID131084 BRZ131084 CBV131084 CLR131084 CVN131084 DFJ131084 DPF131084 DZB131084 EIX131084 EST131084 FCP131084 FML131084 FWH131084 GGD131084 GPZ131084 GZV131084 HJR131084 HTN131084 IDJ131084 INF131084 IXB131084 JGX131084 JQT131084 KAP131084 KKL131084 KUH131084 LED131084 LNZ131084 LXV131084 MHR131084 MRN131084 NBJ131084 NLF131084 NVB131084 OEX131084 OOT131084 OYP131084 PIL131084 PSH131084 QCD131084 QLZ131084 QVV131084 RFR131084 RPN131084 RZJ131084 SJF131084 STB131084 TCX131084 TMT131084 TWP131084 UGL131084 UQH131084 VAD131084 VJZ131084 VTV131084 WDR131084 WNN131084 WXJ131084 BB196620 KX196620 UT196620 AEP196620 AOL196620 AYH196620 BID196620 BRZ196620 CBV196620 CLR196620 CVN196620 DFJ196620 DPF196620 DZB196620 EIX196620 EST196620 FCP196620 FML196620 FWH196620 GGD196620 GPZ196620 GZV196620 HJR196620 HTN196620 IDJ196620 INF196620 IXB196620 JGX196620 JQT196620 KAP196620 KKL196620 KUH196620 LED196620 LNZ196620 LXV196620 MHR196620 MRN196620 NBJ196620 NLF196620 NVB196620 OEX196620 OOT196620 OYP196620 PIL196620 PSH196620 QCD196620 QLZ196620 QVV196620 RFR196620 RPN196620 RZJ196620 SJF196620 STB196620 TCX196620 TMT196620 TWP196620 UGL196620 UQH196620 VAD196620 VJZ196620 VTV196620 WDR196620 WNN196620 WXJ196620 BB262156 KX262156 UT262156 AEP262156 AOL262156 AYH262156 BID262156 BRZ262156 CBV262156 CLR262156 CVN262156 DFJ262156 DPF262156 DZB262156 EIX262156 EST262156 FCP262156 FML262156 FWH262156 GGD262156 GPZ262156 GZV262156 HJR262156 HTN262156 IDJ262156 INF262156 IXB262156 JGX262156 JQT262156 KAP262156 KKL262156 KUH262156 LED262156 LNZ262156 LXV262156 MHR262156 MRN262156 NBJ262156 NLF262156 NVB262156 OEX262156 OOT262156 OYP262156 PIL262156 PSH262156 QCD262156 QLZ262156 QVV262156 RFR262156 RPN262156 RZJ262156 SJF262156 STB262156 TCX262156 TMT262156 TWP262156 UGL262156 UQH262156 VAD262156 VJZ262156 VTV262156 WDR262156 WNN262156 WXJ262156 BB327692 KX327692 UT327692 AEP327692 AOL327692 AYH327692 BID327692 BRZ327692 CBV327692 CLR327692 CVN327692 DFJ327692 DPF327692 DZB327692 EIX327692 EST327692 FCP327692 FML327692 FWH327692 GGD327692 GPZ327692 GZV327692 HJR327692 HTN327692 IDJ327692 INF327692 IXB327692 JGX327692 JQT327692 KAP327692 KKL327692 KUH327692 LED327692 LNZ327692 LXV327692 MHR327692 MRN327692 NBJ327692 NLF327692 NVB327692 OEX327692 OOT327692 OYP327692 PIL327692 PSH327692 QCD327692 QLZ327692 QVV327692 RFR327692 RPN327692 RZJ327692 SJF327692 STB327692 TCX327692 TMT327692 TWP327692 UGL327692 UQH327692 VAD327692 VJZ327692 VTV327692 WDR327692 WNN327692 WXJ327692 BB393228 KX393228 UT393228 AEP393228 AOL393228 AYH393228 BID393228 BRZ393228 CBV393228 CLR393228 CVN393228 DFJ393228 DPF393228 DZB393228 EIX393228 EST393228 FCP393228 FML393228 FWH393228 GGD393228 GPZ393228 GZV393228 HJR393228 HTN393228 IDJ393228 INF393228 IXB393228 JGX393228 JQT393228 KAP393228 KKL393228 KUH393228 LED393228 LNZ393228 LXV393228 MHR393228 MRN393228 NBJ393228 NLF393228 NVB393228 OEX393228 OOT393228 OYP393228 PIL393228 PSH393228 QCD393228 QLZ393228 QVV393228 RFR393228 RPN393228 RZJ393228 SJF393228 STB393228 TCX393228 TMT393228 TWP393228 UGL393228 UQH393228 VAD393228 VJZ393228 VTV393228 WDR393228 WNN393228 WXJ393228 BB458764 KX458764 UT458764 AEP458764 AOL458764 AYH458764 BID458764 BRZ458764 CBV458764 CLR458764 CVN458764 DFJ458764 DPF458764 DZB458764 EIX458764 EST458764 FCP458764 FML458764 FWH458764 GGD458764 GPZ458764 GZV458764 HJR458764 HTN458764 IDJ458764 INF458764 IXB458764 JGX458764 JQT458764 KAP458764 KKL458764 KUH458764 LED458764 LNZ458764 LXV458764 MHR458764 MRN458764 NBJ458764 NLF458764 NVB458764 OEX458764 OOT458764 OYP458764 PIL458764 PSH458764 QCD458764 QLZ458764 QVV458764 RFR458764 RPN458764 RZJ458764 SJF458764 STB458764 TCX458764 TMT458764 TWP458764 UGL458764 UQH458764 VAD458764 VJZ458764 VTV458764 WDR458764 WNN458764 WXJ458764 BB524300 KX524300 UT524300 AEP524300 AOL524300 AYH524300 BID524300 BRZ524300 CBV524300 CLR524300 CVN524300 DFJ524300 DPF524300 DZB524300 EIX524300 EST524300 FCP524300 FML524300 FWH524300 GGD524300 GPZ524300 GZV524300 HJR524300 HTN524300 IDJ524300 INF524300 IXB524300 JGX524300 JQT524300 KAP524300 KKL524300 KUH524300 LED524300 LNZ524300 LXV524300 MHR524300 MRN524300 NBJ524300 NLF524300 NVB524300 OEX524300 OOT524300 OYP524300 PIL524300 PSH524300 QCD524300 QLZ524300 QVV524300 RFR524300 RPN524300 RZJ524300 SJF524300 STB524300 TCX524300 TMT524300 TWP524300 UGL524300 UQH524300 VAD524300 VJZ524300 VTV524300 WDR524300 WNN524300 WXJ524300 BB589836 KX589836 UT589836 AEP589836 AOL589836 AYH589836 BID589836 BRZ589836 CBV589836 CLR589836 CVN589836 DFJ589836 DPF589836 DZB589836 EIX589836 EST589836 FCP589836 FML589836 FWH589836 GGD589836 GPZ589836 GZV589836 HJR589836 HTN589836 IDJ589836 INF589836 IXB589836 JGX589836 JQT589836 KAP589836 KKL589836 KUH589836 LED589836 LNZ589836 LXV589836 MHR589836 MRN589836 NBJ589836 NLF589836 NVB589836 OEX589836 OOT589836 OYP589836 PIL589836 PSH589836 QCD589836 QLZ589836 QVV589836 RFR589836 RPN589836 RZJ589836 SJF589836 STB589836 TCX589836 TMT589836 TWP589836 UGL589836 UQH589836 VAD589836 VJZ589836 VTV589836 WDR589836 WNN589836 WXJ589836 BB655372 KX655372 UT655372 AEP655372 AOL655372 AYH655372 BID655372 BRZ655372 CBV655372 CLR655372 CVN655372 DFJ655372 DPF655372 DZB655372 EIX655372 EST655372 FCP655372 FML655372 FWH655372 GGD655372 GPZ655372 GZV655372 HJR655372 HTN655372 IDJ655372 INF655372 IXB655372 JGX655372 JQT655372 KAP655372 KKL655372 KUH655372 LED655372 LNZ655372 LXV655372 MHR655372 MRN655372 NBJ655372 NLF655372 NVB655372 OEX655372 OOT655372 OYP655372 PIL655372 PSH655372 QCD655372 QLZ655372 QVV655372 RFR655372 RPN655372 RZJ655372 SJF655372 STB655372 TCX655372 TMT655372 TWP655372 UGL655372 UQH655372 VAD655372 VJZ655372 VTV655372 WDR655372 WNN655372 WXJ655372 BB720908 KX720908 UT720908 AEP720908 AOL720908 AYH720908 BID720908 BRZ720908 CBV720908 CLR720908 CVN720908 DFJ720908 DPF720908 DZB720908 EIX720908 EST720908 FCP720908 FML720908 FWH720908 GGD720908 GPZ720908 GZV720908 HJR720908 HTN720908 IDJ720908 INF720908 IXB720908 JGX720908 JQT720908 KAP720908 KKL720908 KUH720908 LED720908 LNZ720908 LXV720908 MHR720908 MRN720908 NBJ720908 NLF720908 NVB720908 OEX720908 OOT720908 OYP720908 PIL720908 PSH720908 QCD720908 QLZ720908 QVV720908 RFR720908 RPN720908 RZJ720908 SJF720908 STB720908 TCX720908 TMT720908 TWP720908 UGL720908 UQH720908 VAD720908 VJZ720908 VTV720908 WDR720908 WNN720908 WXJ720908 BB786444 KX786444 UT786444 AEP786444 AOL786444 AYH786444 BID786444 BRZ786444 CBV786444 CLR786444 CVN786444 DFJ786444 DPF786444 DZB786444 EIX786444 EST786444 FCP786444 FML786444 FWH786444 GGD786444 GPZ786444 GZV786444 HJR786444 HTN786444 IDJ786444 INF786444 IXB786444 JGX786444 JQT786444 KAP786444 KKL786444 KUH786444 LED786444 LNZ786444 LXV786444 MHR786444 MRN786444 NBJ786444 NLF786444 NVB786444 OEX786444 OOT786444 OYP786444 PIL786444 PSH786444 QCD786444 QLZ786444 QVV786444 RFR786444 RPN786444 RZJ786444 SJF786444 STB786444 TCX786444 TMT786444 TWP786444 UGL786444 UQH786444 VAD786444 VJZ786444 VTV786444 WDR786444 WNN786444 WXJ786444 BB851980 KX851980 UT851980 AEP851980 AOL851980 AYH851980 BID851980 BRZ851980 CBV851980 CLR851980 CVN851980 DFJ851980 DPF851980 DZB851980 EIX851980 EST851980 FCP851980 FML851980 FWH851980 GGD851980 GPZ851980 GZV851980 HJR851980 HTN851980 IDJ851980 INF851980 IXB851980 JGX851980 JQT851980 KAP851980 KKL851980 KUH851980 LED851980 LNZ851980 LXV851980 MHR851980 MRN851980 NBJ851980 NLF851980 NVB851980 OEX851980 OOT851980 OYP851980 PIL851980 PSH851980 QCD851980 QLZ851980 QVV851980 RFR851980 RPN851980 RZJ851980 SJF851980 STB851980 TCX851980 TMT851980 TWP851980 UGL851980 UQH851980 VAD851980 VJZ851980 VTV851980 WDR851980 WNN851980 WXJ851980 BB917516 KX917516 UT917516 AEP917516 AOL917516 AYH917516 BID917516 BRZ917516 CBV917516 CLR917516 CVN917516 DFJ917516 DPF917516 DZB917516 EIX917516 EST917516 FCP917516 FML917516 FWH917516 GGD917516 GPZ917516 GZV917516 HJR917516 HTN917516 IDJ917516 INF917516 IXB917516 JGX917516 JQT917516 KAP917516 KKL917516 KUH917516 LED917516 LNZ917516 LXV917516 MHR917516 MRN917516 NBJ917516 NLF917516 NVB917516 OEX917516 OOT917516 OYP917516 PIL917516 PSH917516 QCD917516 QLZ917516 QVV917516 RFR917516 RPN917516 RZJ917516 SJF917516 STB917516 TCX917516 TMT917516 TWP917516 UGL917516 UQH917516 VAD917516 VJZ917516 VTV917516 WDR917516 WNN917516 WXJ917516 BB983052 KX983052 UT983052 AEP983052 AOL983052 AYH983052 BID983052 BRZ983052 CBV983052 CLR983052 CVN983052 DFJ983052 DPF983052 DZB983052 EIX983052 EST983052 FCP983052 FML983052 FWH983052 GGD983052 GPZ983052 GZV983052 HJR983052 HTN983052 IDJ983052 INF983052 IXB983052 JGX983052 JQT983052 KAP983052 KKL983052 KUH983052 LED983052 LNZ983052 LXV983052 MHR983052 MRN983052 NBJ983052 NLF983052 NVB983052 OEX983052 OOT983052 OYP983052 PIL983052 PSH983052 QCD983052 QLZ983052 QVV983052 RFR983052 RPN983052 RZJ983052 SJF983052 STB983052 TCX983052 TMT983052 TWP983052 UGL983052 UQH983052 VAD983052 VJZ983052 VTV983052 WDR983052 WNN983052 WXJ983052 AW12 KS12 UO12 AEK12 AOG12 AYC12 BHY12 BRU12 CBQ12 CLM12 CVI12 DFE12 DPA12 DYW12 EIS12 ESO12 FCK12 FMG12 FWC12 GFY12 GPU12 GZQ12 HJM12 HTI12 IDE12 INA12 IWW12 JGS12 JQO12 KAK12 KKG12 KUC12 LDY12 LNU12 LXQ12 MHM12 MRI12 NBE12 NLA12 NUW12 OES12 OOO12 OYK12 PIG12 PSC12 QBY12 QLU12 QVQ12 RFM12 RPI12 RZE12 SJA12 SSW12 TCS12 TMO12 TWK12 UGG12 UQC12 UZY12 VJU12 VTQ12 WDM12 WNI12 WXE12 AW65548 KS65548 UO65548 AEK65548 AOG65548 AYC65548 BHY65548 BRU65548 CBQ65548 CLM65548 CVI65548 DFE65548 DPA65548 DYW65548 EIS65548 ESO65548 FCK65548 FMG65548 FWC65548 GFY65548 GPU65548 GZQ65548 HJM65548 HTI65548 IDE65548 INA65548 IWW65548 JGS65548 JQO65548 KAK65548 KKG65548 KUC65548 LDY65548 LNU65548 LXQ65548 MHM65548 MRI65548 NBE65548 NLA65548 NUW65548 OES65548 OOO65548 OYK65548 PIG65548 PSC65548 QBY65548 QLU65548 QVQ65548 RFM65548 RPI65548 RZE65548 SJA65548 SSW65548 TCS65548 TMO65548 TWK65548 UGG65548 UQC65548 UZY65548 VJU65548 VTQ65548 WDM65548 WNI65548 WXE65548 AW131084 KS131084 UO131084 AEK131084 AOG131084 AYC131084 BHY131084 BRU131084 CBQ131084 CLM131084 CVI131084 DFE131084 DPA131084 DYW131084 EIS131084 ESO131084 FCK131084 FMG131084 FWC131084 GFY131084 GPU131084 GZQ131084 HJM131084 HTI131084 IDE131084 INA131084 IWW131084 JGS131084 JQO131084 KAK131084 KKG131084 KUC131084 LDY131084 LNU131084 LXQ131084 MHM131084 MRI131084 NBE131084 NLA131084 NUW131084 OES131084 OOO131084 OYK131084 PIG131084 PSC131084 QBY131084 QLU131084 QVQ131084 RFM131084 RPI131084 RZE131084 SJA131084 SSW131084 TCS131084 TMO131084 TWK131084 UGG131084 UQC131084 UZY131084 VJU131084 VTQ131084 WDM131084 WNI131084 WXE131084 AW196620 KS196620 UO196620 AEK196620 AOG196620 AYC196620 BHY196620 BRU196620 CBQ196620 CLM196620 CVI196620 DFE196620 DPA196620 DYW196620 EIS196620 ESO196620 FCK196620 FMG196620 FWC196620 GFY196620 GPU196620 GZQ196620 HJM196620 HTI196620 IDE196620 INA196620 IWW196620 JGS196620 JQO196620 KAK196620 KKG196620 KUC196620 LDY196620 LNU196620 LXQ196620 MHM196620 MRI196620 NBE196620 NLA196620 NUW196620 OES196620 OOO196620 OYK196620 PIG196620 PSC196620 QBY196620 QLU196620 QVQ196620 RFM196620 RPI196620 RZE196620 SJA196620 SSW196620 TCS196620 TMO196620 TWK196620 UGG196620 UQC196620 UZY196620 VJU196620 VTQ196620 WDM196620 WNI196620 WXE196620 AW262156 KS262156 UO262156 AEK262156 AOG262156 AYC262156 BHY262156 BRU262156 CBQ262156 CLM262156 CVI262156 DFE262156 DPA262156 DYW262156 EIS262156 ESO262156 FCK262156 FMG262156 FWC262156 GFY262156 GPU262156 GZQ262156 HJM262156 HTI262156 IDE262156 INA262156 IWW262156 JGS262156 JQO262156 KAK262156 KKG262156 KUC262156 LDY262156 LNU262156 LXQ262156 MHM262156 MRI262156 NBE262156 NLA262156 NUW262156 OES262156 OOO262156 OYK262156 PIG262156 PSC262156 QBY262156 QLU262156 QVQ262156 RFM262156 RPI262156 RZE262156 SJA262156 SSW262156 TCS262156 TMO262156 TWK262156 UGG262156 UQC262156 UZY262156 VJU262156 VTQ262156 WDM262156 WNI262156 WXE262156 AW327692 KS327692 UO327692 AEK327692 AOG327692 AYC327692 BHY327692 BRU327692 CBQ327692 CLM327692 CVI327692 DFE327692 DPA327692 DYW327692 EIS327692 ESO327692 FCK327692 FMG327692 FWC327692 GFY327692 GPU327692 GZQ327692 HJM327692 HTI327692 IDE327692 INA327692 IWW327692 JGS327692 JQO327692 KAK327692 KKG327692 KUC327692 LDY327692 LNU327692 LXQ327692 MHM327692 MRI327692 NBE327692 NLA327692 NUW327692 OES327692 OOO327692 OYK327692 PIG327692 PSC327692 QBY327692 QLU327692 QVQ327692 RFM327692 RPI327692 RZE327692 SJA327692 SSW327692 TCS327692 TMO327692 TWK327692 UGG327692 UQC327692 UZY327692 VJU327692 VTQ327692 WDM327692 WNI327692 WXE327692 AW393228 KS393228 UO393228 AEK393228 AOG393228 AYC393228 BHY393228 BRU393228 CBQ393228 CLM393228 CVI393228 DFE393228 DPA393228 DYW393228 EIS393228 ESO393228 FCK393228 FMG393228 FWC393228 GFY393228 GPU393228 GZQ393228 HJM393228 HTI393228 IDE393228 INA393228 IWW393228 JGS393228 JQO393228 KAK393228 KKG393228 KUC393228 LDY393228 LNU393228 LXQ393228 MHM393228 MRI393228 NBE393228 NLA393228 NUW393228 OES393228 OOO393228 OYK393228 PIG393228 PSC393228 QBY393228 QLU393228 QVQ393228 RFM393228 RPI393228 RZE393228 SJA393228 SSW393228 TCS393228 TMO393228 TWK393228 UGG393228 UQC393228 UZY393228 VJU393228 VTQ393228 WDM393228 WNI393228 WXE393228 AW458764 KS458764 UO458764 AEK458764 AOG458764 AYC458764 BHY458764 BRU458764 CBQ458764 CLM458764 CVI458764 DFE458764 DPA458764 DYW458764 EIS458764 ESO458764 FCK458764 FMG458764 FWC458764 GFY458764 GPU458764 GZQ458764 HJM458764 HTI458764 IDE458764 INA458764 IWW458764 JGS458764 JQO458764 KAK458764 KKG458764 KUC458764 LDY458764 LNU458764 LXQ458764 MHM458764 MRI458764 NBE458764 NLA458764 NUW458764 OES458764 OOO458764 OYK458764 PIG458764 PSC458764 QBY458764 QLU458764 QVQ458764 RFM458764 RPI458764 RZE458764 SJA458764 SSW458764 TCS458764 TMO458764 TWK458764 UGG458764 UQC458764 UZY458764 VJU458764 VTQ458764 WDM458764 WNI458764 WXE458764 AW524300 KS524300 UO524300 AEK524300 AOG524300 AYC524300 BHY524300 BRU524300 CBQ524300 CLM524300 CVI524300 DFE524300 DPA524300 DYW524300 EIS524300 ESO524300 FCK524300 FMG524300 FWC524300 GFY524300 GPU524300 GZQ524300 HJM524300 HTI524300 IDE524300 INA524300 IWW524300 JGS524300 JQO524300 KAK524300 KKG524300 KUC524300 LDY524300 LNU524300 LXQ524300 MHM524300 MRI524300 NBE524300 NLA524300 NUW524300 OES524300 OOO524300 OYK524300 PIG524300 PSC524300 QBY524300 QLU524300 QVQ524300 RFM524300 RPI524300 RZE524300 SJA524300 SSW524300 TCS524300 TMO524300 TWK524300 UGG524300 UQC524300 UZY524300 VJU524300 VTQ524300 WDM524300 WNI524300 WXE524300 AW589836 KS589836 UO589836 AEK589836 AOG589836 AYC589836 BHY589836 BRU589836 CBQ589836 CLM589836 CVI589836 DFE589836 DPA589836 DYW589836 EIS589836 ESO589836 FCK589836 FMG589836 FWC589836 GFY589836 GPU589836 GZQ589836 HJM589836 HTI589836 IDE589836 INA589836 IWW589836 JGS589836 JQO589836 KAK589836 KKG589836 KUC589836 LDY589836 LNU589836 LXQ589836 MHM589836 MRI589836 NBE589836 NLA589836 NUW589836 OES589836 OOO589836 OYK589836 PIG589836 PSC589836 QBY589836 QLU589836 QVQ589836 RFM589836 RPI589836 RZE589836 SJA589836 SSW589836 TCS589836 TMO589836 TWK589836 UGG589836 UQC589836 UZY589836 VJU589836 VTQ589836 WDM589836 WNI589836 WXE589836 AW655372 KS655372 UO655372 AEK655372 AOG655372 AYC655372 BHY655372 BRU655372 CBQ655372 CLM655372 CVI655372 DFE655372 DPA655372 DYW655372 EIS655372 ESO655372 FCK655372 FMG655372 FWC655372 GFY655372 GPU655372 GZQ655372 HJM655372 HTI655372 IDE655372 INA655372 IWW655372 JGS655372 JQO655372 KAK655372 KKG655372 KUC655372 LDY655372 LNU655372 LXQ655372 MHM655372 MRI655372 NBE655372 NLA655372 NUW655372 OES655372 OOO655372 OYK655372 PIG655372 PSC655372 QBY655372 QLU655372 QVQ655372 RFM655372 RPI655372 RZE655372 SJA655372 SSW655372 TCS655372 TMO655372 TWK655372 UGG655372 UQC655372 UZY655372 VJU655372 VTQ655372 WDM655372 WNI655372 WXE655372 AW720908 KS720908 UO720908 AEK720908 AOG720908 AYC720908 BHY720908 BRU720908 CBQ720908 CLM720908 CVI720908 DFE720908 DPA720908 DYW720908 EIS720908 ESO720908 FCK720908 FMG720908 FWC720908 GFY720908 GPU720908 GZQ720908 HJM720908 HTI720908 IDE720908 INA720908 IWW720908 JGS720908 JQO720908 KAK720908 KKG720908 KUC720908 LDY720908 LNU720908 LXQ720908 MHM720908 MRI720908 NBE720908 NLA720908 NUW720908 OES720908 OOO720908 OYK720908 PIG720908 PSC720908 QBY720908 QLU720908 QVQ720908 RFM720908 RPI720908 RZE720908 SJA720908 SSW720908 TCS720908 TMO720908 TWK720908 UGG720908 UQC720908 UZY720908 VJU720908 VTQ720908 WDM720908 WNI720908 WXE720908 AW786444 KS786444 UO786444 AEK786444 AOG786444 AYC786444 BHY786444 BRU786444 CBQ786444 CLM786444 CVI786444 DFE786444 DPA786444 DYW786444 EIS786444 ESO786444 FCK786444 FMG786444 FWC786444 GFY786444 GPU786444 GZQ786444 HJM786444 HTI786444 IDE786444 INA786444 IWW786444 JGS786444 JQO786444 KAK786444 KKG786444 KUC786444 LDY786444 LNU786444 LXQ786444 MHM786444 MRI786444 NBE786444 NLA786444 NUW786444 OES786444 OOO786444 OYK786444 PIG786444 PSC786444 QBY786444 QLU786444 QVQ786444 RFM786444 RPI786444 RZE786444 SJA786444 SSW786444 TCS786444 TMO786444 TWK786444 UGG786444 UQC786444 UZY786444 VJU786444 VTQ786444 WDM786444 WNI786444 WXE786444 AW851980 KS851980 UO851980 AEK851980 AOG851980 AYC851980 BHY851980 BRU851980 CBQ851980 CLM851980 CVI851980 DFE851980 DPA851980 DYW851980 EIS851980 ESO851980 FCK851980 FMG851980 FWC851980 GFY851980 GPU851980 GZQ851980 HJM851980 HTI851980 IDE851980 INA851980 IWW851980 JGS851980 JQO851980 KAK851980 KKG851980 KUC851980 LDY851980 LNU851980 LXQ851980 MHM851980 MRI851980 NBE851980 NLA851980 NUW851980 OES851980 OOO851980 OYK851980 PIG851980 PSC851980 QBY851980 QLU851980 QVQ851980 RFM851980 RPI851980 RZE851980 SJA851980 SSW851980 TCS851980 TMO851980 TWK851980 UGG851980 UQC851980 UZY851980 VJU851980 VTQ851980 WDM851980 WNI851980 WXE851980 AW917516 KS917516 UO917516 AEK917516 AOG917516 AYC917516 BHY917516 BRU917516 CBQ917516 CLM917516 CVI917516 DFE917516 DPA917516 DYW917516 EIS917516 ESO917516 FCK917516 FMG917516 FWC917516 GFY917516 GPU917516 GZQ917516 HJM917516 HTI917516 IDE917516 INA917516 IWW917516 JGS917516 JQO917516 KAK917516 KKG917516 KUC917516 LDY917516 LNU917516 LXQ917516 MHM917516 MRI917516 NBE917516 NLA917516 NUW917516 OES917516 OOO917516 OYK917516 PIG917516 PSC917516 QBY917516 QLU917516 QVQ917516 RFM917516 RPI917516 RZE917516 SJA917516 SSW917516 TCS917516 TMO917516 TWK917516 UGG917516 UQC917516 UZY917516 VJU917516 VTQ917516 WDM917516 WNI917516 WXE917516 AW983052 KS983052 UO983052 AEK983052 AOG983052 AYC983052 BHY983052 BRU983052 CBQ983052 CLM983052 CVI983052 DFE983052 DPA983052 DYW983052 EIS983052 ESO983052 FCK983052 FMG983052 FWC983052 GFY983052 GPU983052 GZQ983052 HJM983052 HTI983052 IDE983052 INA983052 IWW983052 JGS983052 JQO983052 KAK983052 KKG983052 KUC983052 LDY983052 LNU983052 LXQ983052 MHM983052 MRI983052 NBE983052 NLA983052 NUW983052 OES983052 OOO983052 OYK983052 PIG983052 PSC983052 QBY983052 QLU983052 QVQ983052 RFM983052 RPI983052 RZE983052 SJA983052 SSW983052 TCS983052 TMO983052 TWK983052 UGG983052 UQC983052 UZY983052 VJU983052 VTQ983052 WDM983052 WNI983052 WXE983052 AR12 KN12 UJ12 AEF12 AOB12 AXX12 BHT12 BRP12 CBL12 CLH12 CVD12 DEZ12 DOV12 DYR12 EIN12 ESJ12 FCF12 FMB12 FVX12 GFT12 GPP12 GZL12 HJH12 HTD12 ICZ12 IMV12 IWR12 JGN12 JQJ12 KAF12 KKB12 KTX12 LDT12 LNP12 LXL12 MHH12 MRD12 NAZ12 NKV12 NUR12 OEN12 OOJ12 OYF12 PIB12 PRX12 QBT12 QLP12 QVL12 RFH12 RPD12 RYZ12 SIV12 SSR12 TCN12 TMJ12 TWF12 UGB12 UPX12 UZT12 VJP12 VTL12 WDH12 WND12 WWZ12 AR65548 KN65548 UJ65548 AEF65548 AOB65548 AXX65548 BHT65548 BRP65548 CBL65548 CLH65548 CVD65548 DEZ65548 DOV65548 DYR65548 EIN65548 ESJ65548 FCF65548 FMB65548 FVX65548 GFT65548 GPP65548 GZL65548 HJH65548 HTD65548 ICZ65548 IMV65548 IWR65548 JGN65548 JQJ65548 KAF65548 KKB65548 KTX65548 LDT65548 LNP65548 LXL65548 MHH65548 MRD65548 NAZ65548 NKV65548 NUR65548 OEN65548 OOJ65548 OYF65548 PIB65548 PRX65548 QBT65548 QLP65548 QVL65548 RFH65548 RPD65548 RYZ65548 SIV65548 SSR65548 TCN65548 TMJ65548 TWF65548 UGB65548 UPX65548 UZT65548 VJP65548 VTL65548 WDH65548 WND65548 WWZ65548 AR131084 KN131084 UJ131084 AEF131084 AOB131084 AXX131084 BHT131084 BRP131084 CBL131084 CLH131084 CVD131084 DEZ131084 DOV131084 DYR131084 EIN131084 ESJ131084 FCF131084 FMB131084 FVX131084 GFT131084 GPP131084 GZL131084 HJH131084 HTD131084 ICZ131084 IMV131084 IWR131084 JGN131084 JQJ131084 KAF131084 KKB131084 KTX131084 LDT131084 LNP131084 LXL131084 MHH131084 MRD131084 NAZ131084 NKV131084 NUR131084 OEN131084 OOJ131084 OYF131084 PIB131084 PRX131084 QBT131084 QLP131084 QVL131084 RFH131084 RPD131084 RYZ131084 SIV131084 SSR131084 TCN131084 TMJ131084 TWF131084 UGB131084 UPX131084 UZT131084 VJP131084 VTL131084 WDH131084 WND131084 WWZ131084 AR196620 KN196620 UJ196620 AEF196620 AOB196620 AXX196620 BHT196620 BRP196620 CBL196620 CLH196620 CVD196620 DEZ196620 DOV196620 DYR196620 EIN196620 ESJ196620 FCF196620 FMB196620 FVX196620 GFT196620 GPP196620 GZL196620 HJH196620 HTD196620 ICZ196620 IMV196620 IWR196620 JGN196620 JQJ196620 KAF196620 KKB196620 KTX196620 LDT196620 LNP196620 LXL196620 MHH196620 MRD196620 NAZ196620 NKV196620 NUR196620 OEN196620 OOJ196620 OYF196620 PIB196620 PRX196620 QBT196620 QLP196620 QVL196620 RFH196620 RPD196620 RYZ196620 SIV196620 SSR196620 TCN196620 TMJ196620 TWF196620 UGB196620 UPX196620 UZT196620 VJP196620 VTL196620 WDH196620 WND196620 WWZ196620 AR262156 KN262156 UJ262156 AEF262156 AOB262156 AXX262156 BHT262156 BRP262156 CBL262156 CLH262156 CVD262156 DEZ262156 DOV262156 DYR262156 EIN262156 ESJ262156 FCF262156 FMB262156 FVX262156 GFT262156 GPP262156 GZL262156 HJH262156 HTD262156 ICZ262156 IMV262156 IWR262156 JGN262156 JQJ262156 KAF262156 KKB262156 KTX262156 LDT262156 LNP262156 LXL262156 MHH262156 MRD262156 NAZ262156 NKV262156 NUR262156 OEN262156 OOJ262156 OYF262156 PIB262156 PRX262156 QBT262156 QLP262156 QVL262156 RFH262156 RPD262156 RYZ262156 SIV262156 SSR262156 TCN262156 TMJ262156 TWF262156 UGB262156 UPX262156 UZT262156 VJP262156 VTL262156 WDH262156 WND262156 WWZ262156 AR327692 KN327692 UJ327692 AEF327692 AOB327692 AXX327692 BHT327692 BRP327692 CBL327692 CLH327692 CVD327692 DEZ327692 DOV327692 DYR327692 EIN327692 ESJ327692 FCF327692 FMB327692 FVX327692 GFT327692 GPP327692 GZL327692 HJH327692 HTD327692 ICZ327692 IMV327692 IWR327692 JGN327692 JQJ327692 KAF327692 KKB327692 KTX327692 LDT327692 LNP327692 LXL327692 MHH327692 MRD327692 NAZ327692 NKV327692 NUR327692 OEN327692 OOJ327692 OYF327692 PIB327692 PRX327692 QBT327692 QLP327692 QVL327692 RFH327692 RPD327692 RYZ327692 SIV327692 SSR327692 TCN327692 TMJ327692 TWF327692 UGB327692 UPX327692 UZT327692 VJP327692 VTL327692 WDH327692 WND327692 WWZ327692 AR393228 KN393228 UJ393228 AEF393228 AOB393228 AXX393228 BHT393228 BRP393228 CBL393228 CLH393228 CVD393228 DEZ393228 DOV393228 DYR393228 EIN393228 ESJ393228 FCF393228 FMB393228 FVX393228 GFT393228 GPP393228 GZL393228 HJH393228 HTD393228 ICZ393228 IMV393228 IWR393228 JGN393228 JQJ393228 KAF393228 KKB393228 KTX393228 LDT393228 LNP393228 LXL393228 MHH393228 MRD393228 NAZ393228 NKV393228 NUR393228 OEN393228 OOJ393228 OYF393228 PIB393228 PRX393228 QBT393228 QLP393228 QVL393228 RFH393228 RPD393228 RYZ393228 SIV393228 SSR393228 TCN393228 TMJ393228 TWF393228 UGB393228 UPX393228 UZT393228 VJP393228 VTL393228 WDH393228 WND393228 WWZ393228 AR458764 KN458764 UJ458764 AEF458764 AOB458764 AXX458764 BHT458764 BRP458764 CBL458764 CLH458764 CVD458764 DEZ458764 DOV458764 DYR458764 EIN458764 ESJ458764 FCF458764 FMB458764 FVX458764 GFT458764 GPP458764 GZL458764 HJH458764 HTD458764 ICZ458764 IMV458764 IWR458764 JGN458764 JQJ458764 KAF458764 KKB458764 KTX458764 LDT458764 LNP458764 LXL458764 MHH458764 MRD458764 NAZ458764 NKV458764 NUR458764 OEN458764 OOJ458764 OYF458764 PIB458764 PRX458764 QBT458764 QLP458764 QVL458764 RFH458764 RPD458764 RYZ458764 SIV458764 SSR458764 TCN458764 TMJ458764 TWF458764 UGB458764 UPX458764 UZT458764 VJP458764 VTL458764 WDH458764 WND458764 WWZ458764 AR524300 KN524300 UJ524300 AEF524300 AOB524300 AXX524300 BHT524300 BRP524300 CBL524300 CLH524300 CVD524300 DEZ524300 DOV524300 DYR524300 EIN524300 ESJ524300 FCF524300 FMB524300 FVX524300 GFT524300 GPP524300 GZL524300 HJH524300 HTD524300 ICZ524300 IMV524300 IWR524300 JGN524300 JQJ524300 KAF524300 KKB524300 KTX524300 LDT524300 LNP524300 LXL524300 MHH524300 MRD524300 NAZ524300 NKV524300 NUR524300 OEN524300 OOJ524300 OYF524300 PIB524300 PRX524300 QBT524300 QLP524300 QVL524300 RFH524300 RPD524300 RYZ524300 SIV524300 SSR524300 TCN524300 TMJ524300 TWF524300 UGB524300 UPX524300 UZT524300 VJP524300 VTL524300 WDH524300 WND524300 WWZ524300 AR589836 KN589836 UJ589836 AEF589836 AOB589836 AXX589836 BHT589836 BRP589836 CBL589836 CLH589836 CVD589836 DEZ589836 DOV589836 DYR589836 EIN589836 ESJ589836 FCF589836 FMB589836 FVX589836 GFT589836 GPP589836 GZL589836 HJH589836 HTD589836 ICZ589836 IMV589836 IWR589836 JGN589836 JQJ589836 KAF589836 KKB589836 KTX589836 LDT589836 LNP589836 LXL589836 MHH589836 MRD589836 NAZ589836 NKV589836 NUR589836 OEN589836 OOJ589836 OYF589836 PIB589836 PRX589836 QBT589836 QLP589836 QVL589836 RFH589836 RPD589836 RYZ589836 SIV589836 SSR589836 TCN589836 TMJ589836 TWF589836 UGB589836 UPX589836 UZT589836 VJP589836 VTL589836 WDH589836 WND589836 WWZ589836 AR655372 KN655372 UJ655372 AEF655372 AOB655372 AXX655372 BHT655372 BRP655372 CBL655372 CLH655372 CVD655372 DEZ655372 DOV655372 DYR655372 EIN655372 ESJ655372 FCF655372 FMB655372 FVX655372 GFT655372 GPP655372 GZL655372 HJH655372 HTD655372 ICZ655372 IMV655372 IWR655372 JGN655372 JQJ655372 KAF655372 KKB655372 KTX655372 LDT655372 LNP655372 LXL655372 MHH655372 MRD655372 NAZ655372 NKV655372 NUR655372 OEN655372 OOJ655372 OYF655372 PIB655372 PRX655372 QBT655372 QLP655372 QVL655372 RFH655372 RPD655372 RYZ655372 SIV655372 SSR655372 TCN655372 TMJ655372 TWF655372 UGB655372 UPX655372 UZT655372 VJP655372 VTL655372 WDH655372 WND655372 WWZ655372 AR720908 KN720908 UJ720908 AEF720908 AOB720908 AXX720908 BHT720908 BRP720908 CBL720908 CLH720908 CVD720908 DEZ720908 DOV720908 DYR720908 EIN720908 ESJ720908 FCF720908 FMB720908 FVX720908 GFT720908 GPP720908 GZL720908 HJH720908 HTD720908 ICZ720908 IMV720908 IWR720908 JGN720908 JQJ720908 KAF720908 KKB720908 KTX720908 LDT720908 LNP720908 LXL720908 MHH720908 MRD720908 NAZ720908 NKV720908 NUR720908 OEN720908 OOJ720908 OYF720908 PIB720908 PRX720908 QBT720908 QLP720908 QVL720908 RFH720908 RPD720908 RYZ720908 SIV720908 SSR720908 TCN720908 TMJ720908 TWF720908 UGB720908 UPX720908 UZT720908 VJP720908 VTL720908 WDH720908 WND720908 WWZ720908 AR786444 KN786444 UJ786444 AEF786444 AOB786444 AXX786444 BHT786444 BRP786444 CBL786444 CLH786444 CVD786444 DEZ786444 DOV786444 DYR786444 EIN786444 ESJ786444 FCF786444 FMB786444 FVX786444 GFT786444 GPP786444 GZL786444 HJH786444 HTD786444 ICZ786444 IMV786444 IWR786444 JGN786444 JQJ786444 KAF786444 KKB786444 KTX786444 LDT786444 LNP786444 LXL786444 MHH786444 MRD786444 NAZ786444 NKV786444 NUR786444 OEN786444 OOJ786444 OYF786444 PIB786444 PRX786444 QBT786444 QLP786444 QVL786444 RFH786444 RPD786444 RYZ786444 SIV786444 SSR786444 TCN786444 TMJ786444 TWF786444 UGB786444 UPX786444 UZT786444 VJP786444 VTL786444 WDH786444 WND786444 WWZ786444 AR851980 KN851980 UJ851980 AEF851980 AOB851980 AXX851980 BHT851980 BRP851980 CBL851980 CLH851980 CVD851980 DEZ851980 DOV851980 DYR851980 EIN851980 ESJ851980 FCF851980 FMB851980 FVX851980 GFT851980 GPP851980 GZL851980 HJH851980 HTD851980 ICZ851980 IMV851980 IWR851980 JGN851980 JQJ851980 KAF851980 KKB851980 KTX851980 LDT851980 LNP851980 LXL851980 MHH851980 MRD851980 NAZ851980 NKV851980 NUR851980 OEN851980 OOJ851980 OYF851980 PIB851980 PRX851980 QBT851980 QLP851980 QVL851980 RFH851980 RPD851980 RYZ851980 SIV851980 SSR851980 TCN851980 TMJ851980 TWF851980 UGB851980 UPX851980 UZT851980 VJP851980 VTL851980 WDH851980 WND851980 WWZ851980 AR917516 KN917516 UJ917516 AEF917516 AOB917516 AXX917516 BHT917516 BRP917516 CBL917516 CLH917516 CVD917516 DEZ917516 DOV917516 DYR917516 EIN917516 ESJ917516 FCF917516 FMB917516 FVX917516 GFT917516 GPP917516 GZL917516 HJH917516 HTD917516 ICZ917516 IMV917516 IWR917516 JGN917516 JQJ917516 KAF917516 KKB917516 KTX917516 LDT917516 LNP917516 LXL917516 MHH917516 MRD917516 NAZ917516 NKV917516 NUR917516 OEN917516 OOJ917516 OYF917516 PIB917516 PRX917516 QBT917516 QLP917516 QVL917516 RFH917516 RPD917516 RYZ917516 SIV917516 SSR917516 TCN917516 TMJ917516 TWF917516 UGB917516 UPX917516 UZT917516 VJP917516 VTL917516 WDH917516 WND917516 WWZ917516 AR983052 KN983052 UJ983052 AEF983052 AOB983052 AXX983052 BHT983052 BRP983052 CBL983052 CLH983052 CVD983052 DEZ983052 DOV983052 DYR983052 EIN983052 ESJ983052 FCF983052 FMB983052 FVX983052 GFT983052 GPP983052 GZL983052 HJH983052 HTD983052 ICZ983052 IMV983052 IWR983052 JGN983052 JQJ983052 KAF983052 KKB983052 KTX983052 LDT983052 LNP983052 LXL983052 MHH983052 MRD983052 NAZ983052 NKV983052 NUR983052 OEN983052 OOJ983052 OYF983052 PIB983052 PRX983052 QBT983052 QLP983052 QVL983052 RFH983052 RPD983052 RYZ983052 SIV983052 SSR983052 TCN983052 TMJ983052 TWF983052 UGB983052 UPX983052 UZT983052 VJP983052 VTL983052 WDH983052 WND983052 WWZ983052 AM12 KI12 UE12 AEA12 ANW12 AXS12 BHO12 BRK12 CBG12 CLC12 CUY12 DEU12 DOQ12 DYM12 EII12 ESE12 FCA12 FLW12 FVS12 GFO12 GPK12 GZG12 HJC12 HSY12 ICU12 IMQ12 IWM12 JGI12 JQE12 KAA12 KJW12 KTS12 LDO12 LNK12 LXG12 MHC12 MQY12 NAU12 NKQ12 NUM12 OEI12 OOE12 OYA12 PHW12 PRS12 QBO12 QLK12 QVG12 RFC12 ROY12 RYU12 SIQ12 SSM12 TCI12 TME12 TWA12 UFW12 UPS12 UZO12 VJK12 VTG12 WDC12 WMY12 WWU12 AM65548 KI65548 UE65548 AEA65548 ANW65548 AXS65548 BHO65548 BRK65548 CBG65548 CLC65548 CUY65548 DEU65548 DOQ65548 DYM65548 EII65548 ESE65548 FCA65548 FLW65548 FVS65548 GFO65548 GPK65548 GZG65548 HJC65548 HSY65548 ICU65548 IMQ65548 IWM65548 JGI65548 JQE65548 KAA65548 KJW65548 KTS65548 LDO65548 LNK65548 LXG65548 MHC65548 MQY65548 NAU65548 NKQ65548 NUM65548 OEI65548 OOE65548 OYA65548 PHW65548 PRS65548 QBO65548 QLK65548 QVG65548 RFC65548 ROY65548 RYU65548 SIQ65548 SSM65548 TCI65548 TME65548 TWA65548 UFW65548 UPS65548 UZO65548 VJK65548 VTG65548 WDC65548 WMY65548 WWU65548 AM131084 KI131084 UE131084 AEA131084 ANW131084 AXS131084 BHO131084 BRK131084 CBG131084 CLC131084 CUY131084 DEU131084 DOQ131084 DYM131084 EII131084 ESE131084 FCA131084 FLW131084 FVS131084 GFO131084 GPK131084 GZG131084 HJC131084 HSY131084 ICU131084 IMQ131084 IWM131084 JGI131084 JQE131084 KAA131084 KJW131084 KTS131084 LDO131084 LNK131084 LXG131084 MHC131084 MQY131084 NAU131084 NKQ131084 NUM131084 OEI131084 OOE131084 OYA131084 PHW131084 PRS131084 QBO131084 QLK131084 QVG131084 RFC131084 ROY131084 RYU131084 SIQ131084 SSM131084 TCI131084 TME131084 TWA131084 UFW131084 UPS131084 UZO131084 VJK131084 VTG131084 WDC131084 WMY131084 WWU131084 AM196620 KI196620 UE196620 AEA196620 ANW196620 AXS196620 BHO196620 BRK196620 CBG196620 CLC196620 CUY196620 DEU196620 DOQ196620 DYM196620 EII196620 ESE196620 FCA196620 FLW196620 FVS196620 GFO196620 GPK196620 GZG196620 HJC196620 HSY196620 ICU196620 IMQ196620 IWM196620 JGI196620 JQE196620 KAA196620 KJW196620 KTS196620 LDO196620 LNK196620 LXG196620 MHC196620 MQY196620 NAU196620 NKQ196620 NUM196620 OEI196620 OOE196620 OYA196620 PHW196620 PRS196620 QBO196620 QLK196620 QVG196620 RFC196620 ROY196620 RYU196620 SIQ196620 SSM196620 TCI196620 TME196620 TWA196620 UFW196620 UPS196620 UZO196620 VJK196620 VTG196620 WDC196620 WMY196620 WWU196620 AM262156 KI262156 UE262156 AEA262156 ANW262156 AXS262156 BHO262156 BRK262156 CBG262156 CLC262156 CUY262156 DEU262156 DOQ262156 DYM262156 EII262156 ESE262156 FCA262156 FLW262156 FVS262156 GFO262156 GPK262156 GZG262156 HJC262156 HSY262156 ICU262156 IMQ262156 IWM262156 JGI262156 JQE262156 KAA262156 KJW262156 KTS262156 LDO262156 LNK262156 LXG262156 MHC262156 MQY262156 NAU262156 NKQ262156 NUM262156 OEI262156 OOE262156 OYA262156 PHW262156 PRS262156 QBO262156 QLK262156 QVG262156 RFC262156 ROY262156 RYU262156 SIQ262156 SSM262156 TCI262156 TME262156 TWA262156 UFW262156 UPS262156 UZO262156 VJK262156 VTG262156 WDC262156 WMY262156 WWU262156 AM327692 KI327692 UE327692 AEA327692 ANW327692 AXS327692 BHO327692 BRK327692 CBG327692 CLC327692 CUY327692 DEU327692 DOQ327692 DYM327692 EII327692 ESE327692 FCA327692 FLW327692 FVS327692 GFO327692 GPK327692 GZG327692 HJC327692 HSY327692 ICU327692 IMQ327692 IWM327692 JGI327692 JQE327692 KAA327692 KJW327692 KTS327692 LDO327692 LNK327692 LXG327692 MHC327692 MQY327692 NAU327692 NKQ327692 NUM327692 OEI327692 OOE327692 OYA327692 PHW327692 PRS327692 QBO327692 QLK327692 QVG327692 RFC327692 ROY327692 RYU327692 SIQ327692 SSM327692 TCI327692 TME327692 TWA327692 UFW327692 UPS327692 UZO327692 VJK327692 VTG327692 WDC327692 WMY327692 WWU327692 AM393228 KI393228 UE393228 AEA393228 ANW393228 AXS393228 BHO393228 BRK393228 CBG393228 CLC393228 CUY393228 DEU393228 DOQ393228 DYM393228 EII393228 ESE393228 FCA393228 FLW393228 FVS393228 GFO393228 GPK393228 GZG393228 HJC393228 HSY393228 ICU393228 IMQ393228 IWM393228 JGI393228 JQE393228 KAA393228 KJW393228 KTS393228 LDO393228 LNK393228 LXG393228 MHC393228 MQY393228 NAU393228 NKQ393228 NUM393228 OEI393228 OOE393228 OYA393228 PHW393228 PRS393228 QBO393228 QLK393228 QVG393228 RFC393228 ROY393228 RYU393228 SIQ393228 SSM393228 TCI393228 TME393228 TWA393228 UFW393228 UPS393228 UZO393228 VJK393228 VTG393228 WDC393228 WMY393228 WWU393228 AM458764 KI458764 UE458764 AEA458764 ANW458764 AXS458764 BHO458764 BRK458764 CBG458764 CLC458764 CUY458764 DEU458764 DOQ458764 DYM458764 EII458764 ESE458764 FCA458764 FLW458764 FVS458764 GFO458764 GPK458764 GZG458764 HJC458764 HSY458764 ICU458764 IMQ458764 IWM458764 JGI458764 JQE458764 KAA458764 KJW458764 KTS458764 LDO458764 LNK458764 LXG458764 MHC458764 MQY458764 NAU458764 NKQ458764 NUM458764 OEI458764 OOE458764 OYA458764 PHW458764 PRS458764 QBO458764 QLK458764 QVG458764 RFC458764 ROY458764 RYU458764 SIQ458764 SSM458764 TCI458764 TME458764 TWA458764 UFW458764 UPS458764 UZO458764 VJK458764 VTG458764 WDC458764 WMY458764 WWU458764 AM524300 KI524300 UE524300 AEA524300 ANW524300 AXS524300 BHO524300 BRK524300 CBG524300 CLC524300 CUY524300 DEU524300 DOQ524300 DYM524300 EII524300 ESE524300 FCA524300 FLW524300 FVS524300 GFO524300 GPK524300 GZG524300 HJC524300 HSY524300 ICU524300 IMQ524300 IWM524300 JGI524300 JQE524300 KAA524300 KJW524300 KTS524300 LDO524300 LNK524300 LXG524300 MHC524300 MQY524300 NAU524300 NKQ524300 NUM524300 OEI524300 OOE524300 OYA524300 PHW524300 PRS524300 QBO524300 QLK524300 QVG524300 RFC524300 ROY524300 RYU524300 SIQ524300 SSM524300 TCI524300 TME524300 TWA524300 UFW524300 UPS524300 UZO524300 VJK524300 VTG524300 WDC524300 WMY524300 WWU524300 AM589836 KI589836 UE589836 AEA589836 ANW589836 AXS589836 BHO589836 BRK589836 CBG589836 CLC589836 CUY589836 DEU589836 DOQ589836 DYM589836 EII589836 ESE589836 FCA589836 FLW589836 FVS589836 GFO589836 GPK589836 GZG589836 HJC589836 HSY589836 ICU589836 IMQ589836 IWM589836 JGI589836 JQE589836 KAA589836 KJW589836 KTS589836 LDO589836 LNK589836 LXG589836 MHC589836 MQY589836 NAU589836 NKQ589836 NUM589836 OEI589836 OOE589836 OYA589836 PHW589836 PRS589836 QBO589836 QLK589836 QVG589836 RFC589836 ROY589836 RYU589836 SIQ589836 SSM589836 TCI589836 TME589836 TWA589836 UFW589836 UPS589836 UZO589836 VJK589836 VTG589836 WDC589836 WMY589836 WWU589836 AM655372 KI655372 UE655372 AEA655372 ANW655372 AXS655372 BHO655372 BRK655372 CBG655372 CLC655372 CUY655372 DEU655372 DOQ655372 DYM655372 EII655372 ESE655372 FCA655372 FLW655372 FVS655372 GFO655372 GPK655372 GZG655372 HJC655372 HSY655372 ICU655372 IMQ655372 IWM655372 JGI655372 JQE655372 KAA655372 KJW655372 KTS655372 LDO655372 LNK655372 LXG655372 MHC655372 MQY655372 NAU655372 NKQ655372 NUM655372 OEI655372 OOE655372 OYA655372 PHW655372 PRS655372 QBO655372 QLK655372 QVG655372 RFC655372 ROY655372 RYU655372 SIQ655372 SSM655372 TCI655372 TME655372 TWA655372 UFW655372 UPS655372 UZO655372 VJK655372 VTG655372 WDC655372 WMY655372 WWU655372 AM720908 KI720908 UE720908 AEA720908 ANW720908 AXS720908 BHO720908 BRK720908 CBG720908 CLC720908 CUY720908 DEU720908 DOQ720908 DYM720908 EII720908 ESE720908 FCA720908 FLW720908 FVS720908 GFO720908 GPK720908 GZG720908 HJC720908 HSY720908 ICU720908 IMQ720908 IWM720908 JGI720908 JQE720908 KAA720908 KJW720908 KTS720908 LDO720908 LNK720908 LXG720908 MHC720908 MQY720908 NAU720908 NKQ720908 NUM720908 OEI720908 OOE720908 OYA720908 PHW720908 PRS720908 QBO720908 QLK720908 QVG720908 RFC720908 ROY720908 RYU720908 SIQ720908 SSM720908 TCI720908 TME720908 TWA720908 UFW720908 UPS720908 UZO720908 VJK720908 VTG720908 WDC720908 WMY720908 WWU720908 AM786444 KI786444 UE786444 AEA786444 ANW786444 AXS786444 BHO786444 BRK786444 CBG786444 CLC786444 CUY786444 DEU786444 DOQ786444 DYM786444 EII786444 ESE786444 FCA786444 FLW786444 FVS786444 GFO786444 GPK786444 GZG786444 HJC786444 HSY786444 ICU786444 IMQ786444 IWM786444 JGI786444 JQE786444 KAA786444 KJW786444 KTS786444 LDO786444 LNK786444 LXG786444 MHC786444 MQY786444 NAU786444 NKQ786444 NUM786444 OEI786444 OOE786444 OYA786444 PHW786444 PRS786444 QBO786444 QLK786444 QVG786444 RFC786444 ROY786444 RYU786444 SIQ786444 SSM786444 TCI786444 TME786444 TWA786444 UFW786444 UPS786444 UZO786444 VJK786444 VTG786444 WDC786444 WMY786444 WWU786444 AM851980 KI851980 UE851980 AEA851980 ANW851980 AXS851980 BHO851980 BRK851980 CBG851980 CLC851980 CUY851980 DEU851980 DOQ851980 DYM851980 EII851980 ESE851980 FCA851980 FLW851980 FVS851980 GFO851980 GPK851980 GZG851980 HJC851980 HSY851980 ICU851980 IMQ851980 IWM851980 JGI851980 JQE851980 KAA851980 KJW851980 KTS851980 LDO851980 LNK851980 LXG851980 MHC851980 MQY851980 NAU851980 NKQ851980 NUM851980 OEI851980 OOE851980 OYA851980 PHW851980 PRS851980 QBO851980 QLK851980 QVG851980 RFC851980 ROY851980 RYU851980 SIQ851980 SSM851980 TCI851980 TME851980 TWA851980 UFW851980 UPS851980 UZO851980 VJK851980 VTG851980 WDC851980 WMY851980 WWU851980 AM917516 KI917516 UE917516 AEA917516 ANW917516 AXS917516 BHO917516 BRK917516 CBG917516 CLC917516 CUY917516 DEU917516 DOQ917516 DYM917516 EII917516 ESE917516 FCA917516 FLW917516 FVS917516 GFO917516 GPK917516 GZG917516 HJC917516 HSY917516 ICU917516 IMQ917516 IWM917516 JGI917516 JQE917516 KAA917516 KJW917516 KTS917516 LDO917516 LNK917516 LXG917516 MHC917516 MQY917516 NAU917516 NKQ917516 NUM917516 OEI917516 OOE917516 OYA917516 PHW917516 PRS917516 QBO917516 QLK917516 QVG917516 RFC917516 ROY917516 RYU917516 SIQ917516 SSM917516 TCI917516 TME917516 TWA917516 UFW917516 UPS917516 UZO917516 VJK917516 VTG917516 WDC917516 WMY917516 WWU917516 AM983052 KI983052 UE983052 AEA983052 ANW983052 AXS983052 BHO983052 BRK983052 CBG983052 CLC983052 CUY983052 DEU983052 DOQ983052 DYM983052 EII983052 ESE983052 FCA983052 FLW983052 FVS983052 GFO983052 GPK983052 GZG983052 HJC983052 HSY983052 ICU983052 IMQ983052 IWM983052 JGI983052 JQE983052 KAA983052 KJW983052 KTS983052 LDO983052 LNK983052 LXG983052 MHC983052 MQY983052 NAU983052 NKQ983052 NUM983052 OEI983052 OOE983052 OYA983052 PHW983052 PRS983052 QBO983052 QLK983052 QVG983052 RFC983052 ROY983052 RYU983052 SIQ983052 SSM983052 TCI983052 TME983052 TWA983052 UFW983052 UPS983052 UZO983052 VJK983052 VTG983052 WDC983052 WMY983052 WWU983052 AH12 KD12 TZ12 ADV12 ANR12 AXN12 BHJ12 BRF12 CBB12 CKX12 CUT12 DEP12 DOL12 DYH12 EID12 ERZ12 FBV12 FLR12 FVN12 GFJ12 GPF12 GZB12 HIX12 HST12 ICP12 IML12 IWH12 JGD12 JPZ12 JZV12 KJR12 KTN12 LDJ12 LNF12 LXB12 MGX12 MQT12 NAP12 NKL12 NUH12 OED12 ONZ12 OXV12 PHR12 PRN12 QBJ12 QLF12 QVB12 REX12 ROT12 RYP12 SIL12 SSH12 TCD12 TLZ12 TVV12 UFR12 UPN12 UZJ12 VJF12 VTB12 WCX12 WMT12 WWP12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AC12 JY12 TU12 ADQ12 ANM12 AXI12 BHE12 BRA12 CAW12 CKS12 CUO12 DEK12 DOG12 DYC12 EHY12 ERU12 FBQ12 FLM12 FVI12 GFE12 GPA12 GYW12 HIS12 HSO12 ICK12 IMG12 IWC12 JFY12 JPU12 JZQ12 KJM12 KTI12 LDE12 LNA12 LWW12 MGS12 MQO12 NAK12 NKG12 NUC12 ODY12 ONU12 OXQ12 PHM12 PRI12 QBE12 QLA12 QUW12 RES12 ROO12 RYK12 SIG12 SSC12 TBY12 TLU12 TVQ12 UFM12 UPI12 UZE12 VJA12 VSW12 WCS12 WMO12 WWK12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xm:sqref>
        </x14:dataValidation>
        <x14:dataValidation allowBlank="1" showInputMessage="1" showErrorMessage="1" prompt="Corresponde a la operación matemática de la fórmula del indicador y que reflejará el resultado del indicador para el periodo de medición." xr:uid="{EEB2C502-795E-4222-A79D-F38CA532FCB9}">
          <xm:sqref>W12 JS12 TO12 ADK12 ANG12 AXC12 BGY12 BQU12 CAQ12 CKM12 CUI12 DEE12 DOA12 DXW12 EHS12 ERO12 FBK12 FLG12 FVC12 GEY12 GOU12 GYQ12 HIM12 HSI12 ICE12 IMA12 IVW12 JFS12 JPO12 JZK12 KJG12 KTC12 LCY12 LMU12 LWQ12 MGM12 MQI12 NAE12 NKA12 NTW12 ODS12 ONO12 OXK12 PHG12 PRC12 QAY12 QKU12 QUQ12 REM12 ROI12 RYE12 SIA12 SRW12 TBS12 TLO12 TVK12 UFG12 UPC12 UYY12 VIU12 VSQ12 WCM12 WMI12 WWE12 W65548 JS65548 TO65548 ADK65548 ANG65548 AXC65548 BGY65548 BQU65548 CAQ65548 CKM65548 CUI65548 DEE65548 DOA65548 DXW65548 EHS65548 ERO65548 FBK65548 FLG65548 FVC65548 GEY65548 GOU65548 GYQ65548 HIM65548 HSI65548 ICE65548 IMA65548 IVW65548 JFS65548 JPO65548 JZK65548 KJG65548 KTC65548 LCY65548 LMU65548 LWQ65548 MGM65548 MQI65548 NAE65548 NKA65548 NTW65548 ODS65548 ONO65548 OXK65548 PHG65548 PRC65548 QAY65548 QKU65548 QUQ65548 REM65548 ROI65548 RYE65548 SIA65548 SRW65548 TBS65548 TLO65548 TVK65548 UFG65548 UPC65548 UYY65548 VIU65548 VSQ65548 WCM65548 WMI65548 WWE65548 W131084 JS131084 TO131084 ADK131084 ANG131084 AXC131084 BGY131084 BQU131084 CAQ131084 CKM131084 CUI131084 DEE131084 DOA131084 DXW131084 EHS131084 ERO131084 FBK131084 FLG131084 FVC131084 GEY131084 GOU131084 GYQ131084 HIM131084 HSI131084 ICE131084 IMA131084 IVW131084 JFS131084 JPO131084 JZK131084 KJG131084 KTC131084 LCY131084 LMU131084 LWQ131084 MGM131084 MQI131084 NAE131084 NKA131084 NTW131084 ODS131084 ONO131084 OXK131084 PHG131084 PRC131084 QAY131084 QKU131084 QUQ131084 REM131084 ROI131084 RYE131084 SIA131084 SRW131084 TBS131084 TLO131084 TVK131084 UFG131084 UPC131084 UYY131084 VIU131084 VSQ131084 WCM131084 WMI131084 WWE131084 W196620 JS196620 TO196620 ADK196620 ANG196620 AXC196620 BGY196620 BQU196620 CAQ196620 CKM196620 CUI196620 DEE196620 DOA196620 DXW196620 EHS196620 ERO196620 FBK196620 FLG196620 FVC196620 GEY196620 GOU196620 GYQ196620 HIM196620 HSI196620 ICE196620 IMA196620 IVW196620 JFS196620 JPO196620 JZK196620 KJG196620 KTC196620 LCY196620 LMU196620 LWQ196620 MGM196620 MQI196620 NAE196620 NKA196620 NTW196620 ODS196620 ONO196620 OXK196620 PHG196620 PRC196620 QAY196620 QKU196620 QUQ196620 REM196620 ROI196620 RYE196620 SIA196620 SRW196620 TBS196620 TLO196620 TVK196620 UFG196620 UPC196620 UYY196620 VIU196620 VSQ196620 WCM196620 WMI196620 WWE196620 W262156 JS262156 TO262156 ADK262156 ANG262156 AXC262156 BGY262156 BQU262156 CAQ262156 CKM262156 CUI262156 DEE262156 DOA262156 DXW262156 EHS262156 ERO262156 FBK262156 FLG262156 FVC262156 GEY262156 GOU262156 GYQ262156 HIM262156 HSI262156 ICE262156 IMA262156 IVW262156 JFS262156 JPO262156 JZK262156 KJG262156 KTC262156 LCY262156 LMU262156 LWQ262156 MGM262156 MQI262156 NAE262156 NKA262156 NTW262156 ODS262156 ONO262156 OXK262156 PHG262156 PRC262156 QAY262156 QKU262156 QUQ262156 REM262156 ROI262156 RYE262156 SIA262156 SRW262156 TBS262156 TLO262156 TVK262156 UFG262156 UPC262156 UYY262156 VIU262156 VSQ262156 WCM262156 WMI262156 WWE262156 W327692 JS327692 TO327692 ADK327692 ANG327692 AXC327692 BGY327692 BQU327692 CAQ327692 CKM327692 CUI327692 DEE327692 DOA327692 DXW327692 EHS327692 ERO327692 FBK327692 FLG327692 FVC327692 GEY327692 GOU327692 GYQ327692 HIM327692 HSI327692 ICE327692 IMA327692 IVW327692 JFS327692 JPO327692 JZK327692 KJG327692 KTC327692 LCY327692 LMU327692 LWQ327692 MGM327692 MQI327692 NAE327692 NKA327692 NTW327692 ODS327692 ONO327692 OXK327692 PHG327692 PRC327692 QAY327692 QKU327692 QUQ327692 REM327692 ROI327692 RYE327692 SIA327692 SRW327692 TBS327692 TLO327692 TVK327692 UFG327692 UPC327692 UYY327692 VIU327692 VSQ327692 WCM327692 WMI327692 WWE327692 W393228 JS393228 TO393228 ADK393228 ANG393228 AXC393228 BGY393228 BQU393228 CAQ393228 CKM393228 CUI393228 DEE393228 DOA393228 DXW393228 EHS393228 ERO393228 FBK393228 FLG393228 FVC393228 GEY393228 GOU393228 GYQ393228 HIM393228 HSI393228 ICE393228 IMA393228 IVW393228 JFS393228 JPO393228 JZK393228 KJG393228 KTC393228 LCY393228 LMU393228 LWQ393228 MGM393228 MQI393228 NAE393228 NKA393228 NTW393228 ODS393228 ONO393228 OXK393228 PHG393228 PRC393228 QAY393228 QKU393228 QUQ393228 REM393228 ROI393228 RYE393228 SIA393228 SRW393228 TBS393228 TLO393228 TVK393228 UFG393228 UPC393228 UYY393228 VIU393228 VSQ393228 WCM393228 WMI393228 WWE393228 W458764 JS458764 TO458764 ADK458764 ANG458764 AXC458764 BGY458764 BQU458764 CAQ458764 CKM458764 CUI458764 DEE458764 DOA458764 DXW458764 EHS458764 ERO458764 FBK458764 FLG458764 FVC458764 GEY458764 GOU458764 GYQ458764 HIM458764 HSI458764 ICE458764 IMA458764 IVW458764 JFS458764 JPO458764 JZK458764 KJG458764 KTC458764 LCY458764 LMU458764 LWQ458764 MGM458764 MQI458764 NAE458764 NKA458764 NTW458764 ODS458764 ONO458764 OXK458764 PHG458764 PRC458764 QAY458764 QKU458764 QUQ458764 REM458764 ROI458764 RYE458764 SIA458764 SRW458764 TBS458764 TLO458764 TVK458764 UFG458764 UPC458764 UYY458764 VIU458764 VSQ458764 WCM458764 WMI458764 WWE458764 W524300 JS524300 TO524300 ADK524300 ANG524300 AXC524300 BGY524300 BQU524300 CAQ524300 CKM524300 CUI524300 DEE524300 DOA524300 DXW524300 EHS524300 ERO524300 FBK524300 FLG524300 FVC524300 GEY524300 GOU524300 GYQ524300 HIM524300 HSI524300 ICE524300 IMA524300 IVW524300 JFS524300 JPO524300 JZK524300 KJG524300 KTC524300 LCY524300 LMU524300 LWQ524300 MGM524300 MQI524300 NAE524300 NKA524300 NTW524300 ODS524300 ONO524300 OXK524300 PHG524300 PRC524300 QAY524300 QKU524300 QUQ524300 REM524300 ROI524300 RYE524300 SIA524300 SRW524300 TBS524300 TLO524300 TVK524300 UFG524300 UPC524300 UYY524300 VIU524300 VSQ524300 WCM524300 WMI524300 WWE524300 W589836 JS589836 TO589836 ADK589836 ANG589836 AXC589836 BGY589836 BQU589836 CAQ589836 CKM589836 CUI589836 DEE589836 DOA589836 DXW589836 EHS589836 ERO589836 FBK589836 FLG589836 FVC589836 GEY589836 GOU589836 GYQ589836 HIM589836 HSI589836 ICE589836 IMA589836 IVW589836 JFS589836 JPO589836 JZK589836 KJG589836 KTC589836 LCY589836 LMU589836 LWQ589836 MGM589836 MQI589836 NAE589836 NKA589836 NTW589836 ODS589836 ONO589836 OXK589836 PHG589836 PRC589836 QAY589836 QKU589836 QUQ589836 REM589836 ROI589836 RYE589836 SIA589836 SRW589836 TBS589836 TLO589836 TVK589836 UFG589836 UPC589836 UYY589836 VIU589836 VSQ589836 WCM589836 WMI589836 WWE589836 W655372 JS655372 TO655372 ADK655372 ANG655372 AXC655372 BGY655372 BQU655372 CAQ655372 CKM655372 CUI655372 DEE655372 DOA655372 DXW655372 EHS655372 ERO655372 FBK655372 FLG655372 FVC655372 GEY655372 GOU655372 GYQ655372 HIM655372 HSI655372 ICE655372 IMA655372 IVW655372 JFS655372 JPO655372 JZK655372 KJG655372 KTC655372 LCY655372 LMU655372 LWQ655372 MGM655372 MQI655372 NAE655372 NKA655372 NTW655372 ODS655372 ONO655372 OXK655372 PHG655372 PRC655372 QAY655372 QKU655372 QUQ655372 REM655372 ROI655372 RYE655372 SIA655372 SRW655372 TBS655372 TLO655372 TVK655372 UFG655372 UPC655372 UYY655372 VIU655372 VSQ655372 WCM655372 WMI655372 WWE655372 W720908 JS720908 TO720908 ADK720908 ANG720908 AXC720908 BGY720908 BQU720908 CAQ720908 CKM720908 CUI720908 DEE720908 DOA720908 DXW720908 EHS720908 ERO720908 FBK720908 FLG720908 FVC720908 GEY720908 GOU720908 GYQ720908 HIM720908 HSI720908 ICE720908 IMA720908 IVW720908 JFS720908 JPO720908 JZK720908 KJG720908 KTC720908 LCY720908 LMU720908 LWQ720908 MGM720908 MQI720908 NAE720908 NKA720908 NTW720908 ODS720908 ONO720908 OXK720908 PHG720908 PRC720908 QAY720908 QKU720908 QUQ720908 REM720908 ROI720908 RYE720908 SIA720908 SRW720908 TBS720908 TLO720908 TVK720908 UFG720908 UPC720908 UYY720908 VIU720908 VSQ720908 WCM720908 WMI720908 WWE720908 W786444 JS786444 TO786444 ADK786444 ANG786444 AXC786444 BGY786444 BQU786444 CAQ786444 CKM786444 CUI786444 DEE786444 DOA786444 DXW786444 EHS786444 ERO786444 FBK786444 FLG786444 FVC786444 GEY786444 GOU786444 GYQ786444 HIM786444 HSI786444 ICE786444 IMA786444 IVW786444 JFS786444 JPO786444 JZK786444 KJG786444 KTC786444 LCY786444 LMU786444 LWQ786444 MGM786444 MQI786444 NAE786444 NKA786444 NTW786444 ODS786444 ONO786444 OXK786444 PHG786444 PRC786444 QAY786444 QKU786444 QUQ786444 REM786444 ROI786444 RYE786444 SIA786444 SRW786444 TBS786444 TLO786444 TVK786444 UFG786444 UPC786444 UYY786444 VIU786444 VSQ786444 WCM786444 WMI786444 WWE786444 W851980 JS851980 TO851980 ADK851980 ANG851980 AXC851980 BGY851980 BQU851980 CAQ851980 CKM851980 CUI851980 DEE851980 DOA851980 DXW851980 EHS851980 ERO851980 FBK851980 FLG851980 FVC851980 GEY851980 GOU851980 GYQ851980 HIM851980 HSI851980 ICE851980 IMA851980 IVW851980 JFS851980 JPO851980 JZK851980 KJG851980 KTC851980 LCY851980 LMU851980 LWQ851980 MGM851980 MQI851980 NAE851980 NKA851980 NTW851980 ODS851980 ONO851980 OXK851980 PHG851980 PRC851980 QAY851980 QKU851980 QUQ851980 REM851980 ROI851980 RYE851980 SIA851980 SRW851980 TBS851980 TLO851980 TVK851980 UFG851980 UPC851980 UYY851980 VIU851980 VSQ851980 WCM851980 WMI851980 WWE851980 W917516 JS917516 TO917516 ADK917516 ANG917516 AXC917516 BGY917516 BQU917516 CAQ917516 CKM917516 CUI917516 DEE917516 DOA917516 DXW917516 EHS917516 ERO917516 FBK917516 FLG917516 FVC917516 GEY917516 GOU917516 GYQ917516 HIM917516 HSI917516 ICE917516 IMA917516 IVW917516 JFS917516 JPO917516 JZK917516 KJG917516 KTC917516 LCY917516 LMU917516 LWQ917516 MGM917516 MQI917516 NAE917516 NKA917516 NTW917516 ODS917516 ONO917516 OXK917516 PHG917516 PRC917516 QAY917516 QKU917516 QUQ917516 REM917516 ROI917516 RYE917516 SIA917516 SRW917516 TBS917516 TLO917516 TVK917516 UFG917516 UPC917516 UYY917516 VIU917516 VSQ917516 WCM917516 WMI917516 WWE917516 W983052 JS983052 TO983052 ADK983052 ANG983052 AXC983052 BGY983052 BQU983052 CAQ983052 CKM983052 CUI983052 DEE983052 DOA983052 DXW983052 EHS983052 ERO983052 FBK983052 FLG983052 FVC983052 GEY983052 GOU983052 GYQ983052 HIM983052 HSI983052 ICE983052 IMA983052 IVW983052 JFS983052 JPO983052 JZK983052 KJG983052 KTC983052 LCY983052 LMU983052 LWQ983052 MGM983052 MQI983052 NAE983052 NKA983052 NTW983052 ODS983052 ONO983052 OXK983052 PHG983052 PRC983052 QAY983052 QKU983052 QUQ983052 REM983052 ROI983052 RYE983052 SIA983052 SRW983052 TBS983052 TLO983052 TVK983052 UFG983052 UPC983052 UYY983052 VIU983052 VSQ983052 WCM983052 WMI983052 WWE983052 AB12 JX12 TT12 ADP12 ANL12 AXH12 BHD12 BQZ12 CAV12 CKR12 CUN12 DEJ12 DOF12 DYB12 EHX12 ERT12 FBP12 FLL12 FVH12 GFD12 GOZ12 GYV12 HIR12 HSN12 ICJ12 IMF12 IWB12 JFX12 JPT12 JZP12 KJL12 KTH12 LDD12 LMZ12 LWV12 MGR12 MQN12 NAJ12 NKF12 NUB12 ODX12 ONT12 OXP12 PHL12 PRH12 QBD12 QKZ12 QUV12 RER12 RON12 RYJ12 SIF12 SSB12 TBX12 TLT12 TVP12 UFL12 UPH12 UZD12 VIZ12 VSV12 WCR12 WMN12 WWJ12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BZ12 LV12 VR12 AFN12 APJ12 AZF12 BJB12 BSX12 CCT12 CMP12 CWL12 DGH12 DQD12 DZZ12 EJV12 ETR12 FDN12 FNJ12 FXF12 GHB12 GQX12 HAT12 HKP12 HUL12 IEH12 IOD12 IXZ12 JHV12 JRR12 KBN12 KLJ12 KVF12 LFB12 LOX12 LYT12 MIP12 MSL12 NCH12 NMD12 NVZ12 OFV12 OPR12 OZN12 PJJ12 PTF12 QDB12 QMX12 QWT12 RGP12 RQL12 SAH12 SKD12 STZ12 TDV12 TNR12 TXN12 UHJ12 URF12 VBB12 VKX12 VUT12 WEP12 WOL12 WYH12 BZ65548 LV65548 VR65548 AFN65548 APJ65548 AZF65548 BJB65548 BSX65548 CCT65548 CMP65548 CWL65548 DGH65548 DQD65548 DZZ65548 EJV65548 ETR65548 FDN65548 FNJ65548 FXF65548 GHB65548 GQX65548 HAT65548 HKP65548 HUL65548 IEH65548 IOD65548 IXZ65548 JHV65548 JRR65548 KBN65548 KLJ65548 KVF65548 LFB65548 LOX65548 LYT65548 MIP65548 MSL65548 NCH65548 NMD65548 NVZ65548 OFV65548 OPR65548 OZN65548 PJJ65548 PTF65548 QDB65548 QMX65548 QWT65548 RGP65548 RQL65548 SAH65548 SKD65548 STZ65548 TDV65548 TNR65548 TXN65548 UHJ65548 URF65548 VBB65548 VKX65548 VUT65548 WEP65548 WOL65548 WYH65548 BZ131084 LV131084 VR131084 AFN131084 APJ131084 AZF131084 BJB131084 BSX131084 CCT131084 CMP131084 CWL131084 DGH131084 DQD131084 DZZ131084 EJV131084 ETR131084 FDN131084 FNJ131084 FXF131084 GHB131084 GQX131084 HAT131084 HKP131084 HUL131084 IEH131084 IOD131084 IXZ131084 JHV131084 JRR131084 KBN131084 KLJ131084 KVF131084 LFB131084 LOX131084 LYT131084 MIP131084 MSL131084 NCH131084 NMD131084 NVZ131084 OFV131084 OPR131084 OZN131084 PJJ131084 PTF131084 QDB131084 QMX131084 QWT131084 RGP131084 RQL131084 SAH131084 SKD131084 STZ131084 TDV131084 TNR131084 TXN131084 UHJ131084 URF131084 VBB131084 VKX131084 VUT131084 WEP131084 WOL131084 WYH131084 BZ196620 LV196620 VR196620 AFN196620 APJ196620 AZF196620 BJB196620 BSX196620 CCT196620 CMP196620 CWL196620 DGH196620 DQD196620 DZZ196620 EJV196620 ETR196620 FDN196620 FNJ196620 FXF196620 GHB196620 GQX196620 HAT196620 HKP196620 HUL196620 IEH196620 IOD196620 IXZ196620 JHV196620 JRR196620 KBN196620 KLJ196620 KVF196620 LFB196620 LOX196620 LYT196620 MIP196620 MSL196620 NCH196620 NMD196620 NVZ196620 OFV196620 OPR196620 OZN196620 PJJ196620 PTF196620 QDB196620 QMX196620 QWT196620 RGP196620 RQL196620 SAH196620 SKD196620 STZ196620 TDV196620 TNR196620 TXN196620 UHJ196620 URF196620 VBB196620 VKX196620 VUT196620 WEP196620 WOL196620 WYH196620 BZ262156 LV262156 VR262156 AFN262156 APJ262156 AZF262156 BJB262156 BSX262156 CCT262156 CMP262156 CWL262156 DGH262156 DQD262156 DZZ262156 EJV262156 ETR262156 FDN262156 FNJ262156 FXF262156 GHB262156 GQX262156 HAT262156 HKP262156 HUL262156 IEH262156 IOD262156 IXZ262156 JHV262156 JRR262156 KBN262156 KLJ262156 KVF262156 LFB262156 LOX262156 LYT262156 MIP262156 MSL262156 NCH262156 NMD262156 NVZ262156 OFV262156 OPR262156 OZN262156 PJJ262156 PTF262156 QDB262156 QMX262156 QWT262156 RGP262156 RQL262156 SAH262156 SKD262156 STZ262156 TDV262156 TNR262156 TXN262156 UHJ262156 URF262156 VBB262156 VKX262156 VUT262156 WEP262156 WOL262156 WYH262156 BZ327692 LV327692 VR327692 AFN327692 APJ327692 AZF327692 BJB327692 BSX327692 CCT327692 CMP327692 CWL327692 DGH327692 DQD327692 DZZ327692 EJV327692 ETR327692 FDN327692 FNJ327692 FXF327692 GHB327692 GQX327692 HAT327692 HKP327692 HUL327692 IEH327692 IOD327692 IXZ327692 JHV327692 JRR327692 KBN327692 KLJ327692 KVF327692 LFB327692 LOX327692 LYT327692 MIP327692 MSL327692 NCH327692 NMD327692 NVZ327692 OFV327692 OPR327692 OZN327692 PJJ327692 PTF327692 QDB327692 QMX327692 QWT327692 RGP327692 RQL327692 SAH327692 SKD327692 STZ327692 TDV327692 TNR327692 TXN327692 UHJ327692 URF327692 VBB327692 VKX327692 VUT327692 WEP327692 WOL327692 WYH327692 BZ393228 LV393228 VR393228 AFN393228 APJ393228 AZF393228 BJB393228 BSX393228 CCT393228 CMP393228 CWL393228 DGH393228 DQD393228 DZZ393228 EJV393228 ETR393228 FDN393228 FNJ393228 FXF393228 GHB393228 GQX393228 HAT393228 HKP393228 HUL393228 IEH393228 IOD393228 IXZ393228 JHV393228 JRR393228 KBN393228 KLJ393228 KVF393228 LFB393228 LOX393228 LYT393228 MIP393228 MSL393228 NCH393228 NMD393228 NVZ393228 OFV393228 OPR393228 OZN393228 PJJ393228 PTF393228 QDB393228 QMX393228 QWT393228 RGP393228 RQL393228 SAH393228 SKD393228 STZ393228 TDV393228 TNR393228 TXN393228 UHJ393228 URF393228 VBB393228 VKX393228 VUT393228 WEP393228 WOL393228 WYH393228 BZ458764 LV458764 VR458764 AFN458764 APJ458764 AZF458764 BJB458764 BSX458764 CCT458764 CMP458764 CWL458764 DGH458764 DQD458764 DZZ458764 EJV458764 ETR458764 FDN458764 FNJ458764 FXF458764 GHB458764 GQX458764 HAT458764 HKP458764 HUL458764 IEH458764 IOD458764 IXZ458764 JHV458764 JRR458764 KBN458764 KLJ458764 KVF458764 LFB458764 LOX458764 LYT458764 MIP458764 MSL458764 NCH458764 NMD458764 NVZ458764 OFV458764 OPR458764 OZN458764 PJJ458764 PTF458764 QDB458764 QMX458764 QWT458764 RGP458764 RQL458764 SAH458764 SKD458764 STZ458764 TDV458764 TNR458764 TXN458764 UHJ458764 URF458764 VBB458764 VKX458764 VUT458764 WEP458764 WOL458764 WYH458764 BZ524300 LV524300 VR524300 AFN524300 APJ524300 AZF524300 BJB524300 BSX524300 CCT524300 CMP524300 CWL524300 DGH524300 DQD524300 DZZ524300 EJV524300 ETR524300 FDN524300 FNJ524300 FXF524300 GHB524300 GQX524300 HAT524300 HKP524300 HUL524300 IEH524300 IOD524300 IXZ524300 JHV524300 JRR524300 KBN524300 KLJ524300 KVF524300 LFB524300 LOX524300 LYT524300 MIP524300 MSL524300 NCH524300 NMD524300 NVZ524300 OFV524300 OPR524300 OZN524300 PJJ524300 PTF524300 QDB524300 QMX524300 QWT524300 RGP524300 RQL524300 SAH524300 SKD524300 STZ524300 TDV524300 TNR524300 TXN524300 UHJ524300 URF524300 VBB524300 VKX524300 VUT524300 WEP524300 WOL524300 WYH524300 BZ589836 LV589836 VR589836 AFN589836 APJ589836 AZF589836 BJB589836 BSX589836 CCT589836 CMP589836 CWL589836 DGH589836 DQD589836 DZZ589836 EJV589836 ETR589836 FDN589836 FNJ589836 FXF589836 GHB589836 GQX589836 HAT589836 HKP589836 HUL589836 IEH589836 IOD589836 IXZ589836 JHV589836 JRR589836 KBN589836 KLJ589836 KVF589836 LFB589836 LOX589836 LYT589836 MIP589836 MSL589836 NCH589836 NMD589836 NVZ589836 OFV589836 OPR589836 OZN589836 PJJ589836 PTF589836 QDB589836 QMX589836 QWT589836 RGP589836 RQL589836 SAH589836 SKD589836 STZ589836 TDV589836 TNR589836 TXN589836 UHJ589836 URF589836 VBB589836 VKX589836 VUT589836 WEP589836 WOL589836 WYH589836 BZ655372 LV655372 VR655372 AFN655372 APJ655372 AZF655372 BJB655372 BSX655372 CCT655372 CMP655372 CWL655372 DGH655372 DQD655372 DZZ655372 EJV655372 ETR655372 FDN655372 FNJ655372 FXF655372 GHB655372 GQX655372 HAT655372 HKP655372 HUL655372 IEH655372 IOD655372 IXZ655372 JHV655372 JRR655372 KBN655372 KLJ655372 KVF655372 LFB655372 LOX655372 LYT655372 MIP655372 MSL655372 NCH655372 NMD655372 NVZ655372 OFV655372 OPR655372 OZN655372 PJJ655372 PTF655372 QDB655372 QMX655372 QWT655372 RGP655372 RQL655372 SAH655372 SKD655372 STZ655372 TDV655372 TNR655372 TXN655372 UHJ655372 URF655372 VBB655372 VKX655372 VUT655372 WEP655372 WOL655372 WYH655372 BZ720908 LV720908 VR720908 AFN720908 APJ720908 AZF720908 BJB720908 BSX720908 CCT720908 CMP720908 CWL720908 DGH720908 DQD720908 DZZ720908 EJV720908 ETR720908 FDN720908 FNJ720908 FXF720908 GHB720908 GQX720908 HAT720908 HKP720908 HUL720908 IEH720908 IOD720908 IXZ720908 JHV720908 JRR720908 KBN720908 KLJ720908 KVF720908 LFB720908 LOX720908 LYT720908 MIP720908 MSL720908 NCH720908 NMD720908 NVZ720908 OFV720908 OPR720908 OZN720908 PJJ720908 PTF720908 QDB720908 QMX720908 QWT720908 RGP720908 RQL720908 SAH720908 SKD720908 STZ720908 TDV720908 TNR720908 TXN720908 UHJ720908 URF720908 VBB720908 VKX720908 VUT720908 WEP720908 WOL720908 WYH720908 BZ786444 LV786444 VR786444 AFN786444 APJ786444 AZF786444 BJB786444 BSX786444 CCT786444 CMP786444 CWL786444 DGH786444 DQD786444 DZZ786444 EJV786444 ETR786444 FDN786444 FNJ786444 FXF786444 GHB786444 GQX786444 HAT786444 HKP786444 HUL786444 IEH786444 IOD786444 IXZ786444 JHV786444 JRR786444 KBN786444 KLJ786444 KVF786444 LFB786444 LOX786444 LYT786444 MIP786444 MSL786444 NCH786444 NMD786444 NVZ786444 OFV786444 OPR786444 OZN786444 PJJ786444 PTF786444 QDB786444 QMX786444 QWT786444 RGP786444 RQL786444 SAH786444 SKD786444 STZ786444 TDV786444 TNR786444 TXN786444 UHJ786444 URF786444 VBB786444 VKX786444 VUT786444 WEP786444 WOL786444 WYH786444 BZ851980 LV851980 VR851980 AFN851980 APJ851980 AZF851980 BJB851980 BSX851980 CCT851980 CMP851980 CWL851980 DGH851980 DQD851980 DZZ851980 EJV851980 ETR851980 FDN851980 FNJ851980 FXF851980 GHB851980 GQX851980 HAT851980 HKP851980 HUL851980 IEH851980 IOD851980 IXZ851980 JHV851980 JRR851980 KBN851980 KLJ851980 KVF851980 LFB851980 LOX851980 LYT851980 MIP851980 MSL851980 NCH851980 NMD851980 NVZ851980 OFV851980 OPR851980 OZN851980 PJJ851980 PTF851980 QDB851980 QMX851980 QWT851980 RGP851980 RQL851980 SAH851980 SKD851980 STZ851980 TDV851980 TNR851980 TXN851980 UHJ851980 URF851980 VBB851980 VKX851980 VUT851980 WEP851980 WOL851980 WYH851980 BZ917516 LV917516 VR917516 AFN917516 APJ917516 AZF917516 BJB917516 BSX917516 CCT917516 CMP917516 CWL917516 DGH917516 DQD917516 DZZ917516 EJV917516 ETR917516 FDN917516 FNJ917516 FXF917516 GHB917516 GQX917516 HAT917516 HKP917516 HUL917516 IEH917516 IOD917516 IXZ917516 JHV917516 JRR917516 KBN917516 KLJ917516 KVF917516 LFB917516 LOX917516 LYT917516 MIP917516 MSL917516 NCH917516 NMD917516 NVZ917516 OFV917516 OPR917516 OZN917516 PJJ917516 PTF917516 QDB917516 QMX917516 QWT917516 RGP917516 RQL917516 SAH917516 SKD917516 STZ917516 TDV917516 TNR917516 TXN917516 UHJ917516 URF917516 VBB917516 VKX917516 VUT917516 WEP917516 WOL917516 WYH917516 BZ983052 LV983052 VR983052 AFN983052 APJ983052 AZF983052 BJB983052 BSX983052 CCT983052 CMP983052 CWL983052 DGH983052 DQD983052 DZZ983052 EJV983052 ETR983052 FDN983052 FNJ983052 FXF983052 GHB983052 GQX983052 HAT983052 HKP983052 HUL983052 IEH983052 IOD983052 IXZ983052 JHV983052 JRR983052 KBN983052 KLJ983052 KVF983052 LFB983052 LOX983052 LYT983052 MIP983052 MSL983052 NCH983052 NMD983052 NVZ983052 OFV983052 OPR983052 OZN983052 PJJ983052 PTF983052 QDB983052 QMX983052 QWT983052 RGP983052 RQL983052 SAH983052 SKD983052 STZ983052 TDV983052 TNR983052 TXN983052 UHJ983052 URF983052 VBB983052 VKX983052 VUT983052 WEP983052 WOL983052 WYH983052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BK12 LG12 VC12 AEY12 AOU12 AYQ12 BIM12 BSI12 CCE12 CMA12 CVW12 DFS12 DPO12 DZK12 EJG12 ETC12 FCY12 FMU12 FWQ12 GGM12 GQI12 HAE12 HKA12 HTW12 IDS12 INO12 IXK12 JHG12 JRC12 KAY12 KKU12 KUQ12 LEM12 LOI12 LYE12 MIA12 MRW12 NBS12 NLO12 NVK12 OFG12 OPC12 OYY12 PIU12 PSQ12 QCM12 QMI12 QWE12 RGA12 RPW12 RZS12 SJO12 STK12 TDG12 TNC12 TWY12 UGU12 UQQ12 VAM12 VKI12 VUE12 WEA12 WNW12 WXS12 BK65548 LG65548 VC65548 AEY65548 AOU65548 AYQ65548 BIM65548 BSI65548 CCE65548 CMA65548 CVW65548 DFS65548 DPO65548 DZK65548 EJG65548 ETC65548 FCY65548 FMU65548 FWQ65548 GGM65548 GQI65548 HAE65548 HKA65548 HTW65548 IDS65548 INO65548 IXK65548 JHG65548 JRC65548 KAY65548 KKU65548 KUQ65548 LEM65548 LOI65548 LYE65548 MIA65548 MRW65548 NBS65548 NLO65548 NVK65548 OFG65548 OPC65548 OYY65548 PIU65548 PSQ65548 QCM65548 QMI65548 QWE65548 RGA65548 RPW65548 RZS65548 SJO65548 STK65548 TDG65548 TNC65548 TWY65548 UGU65548 UQQ65548 VAM65548 VKI65548 VUE65548 WEA65548 WNW65548 WXS65548 BK131084 LG131084 VC131084 AEY131084 AOU131084 AYQ131084 BIM131084 BSI131084 CCE131084 CMA131084 CVW131084 DFS131084 DPO131084 DZK131084 EJG131084 ETC131084 FCY131084 FMU131084 FWQ131084 GGM131084 GQI131084 HAE131084 HKA131084 HTW131084 IDS131084 INO131084 IXK131084 JHG131084 JRC131084 KAY131084 KKU131084 KUQ131084 LEM131084 LOI131084 LYE131084 MIA131084 MRW131084 NBS131084 NLO131084 NVK131084 OFG131084 OPC131084 OYY131084 PIU131084 PSQ131084 QCM131084 QMI131084 QWE131084 RGA131084 RPW131084 RZS131084 SJO131084 STK131084 TDG131084 TNC131084 TWY131084 UGU131084 UQQ131084 VAM131084 VKI131084 VUE131084 WEA131084 WNW131084 WXS131084 BK196620 LG196620 VC196620 AEY196620 AOU196620 AYQ196620 BIM196620 BSI196620 CCE196620 CMA196620 CVW196620 DFS196620 DPO196620 DZK196620 EJG196620 ETC196620 FCY196620 FMU196620 FWQ196620 GGM196620 GQI196620 HAE196620 HKA196620 HTW196620 IDS196620 INO196620 IXK196620 JHG196620 JRC196620 KAY196620 KKU196620 KUQ196620 LEM196620 LOI196620 LYE196620 MIA196620 MRW196620 NBS196620 NLO196620 NVK196620 OFG196620 OPC196620 OYY196620 PIU196620 PSQ196620 QCM196620 QMI196620 QWE196620 RGA196620 RPW196620 RZS196620 SJO196620 STK196620 TDG196620 TNC196620 TWY196620 UGU196620 UQQ196620 VAM196620 VKI196620 VUE196620 WEA196620 WNW196620 WXS196620 BK262156 LG262156 VC262156 AEY262156 AOU262156 AYQ262156 BIM262156 BSI262156 CCE262156 CMA262156 CVW262156 DFS262156 DPO262156 DZK262156 EJG262156 ETC262156 FCY262156 FMU262156 FWQ262156 GGM262156 GQI262156 HAE262156 HKA262156 HTW262156 IDS262156 INO262156 IXK262156 JHG262156 JRC262156 KAY262156 KKU262156 KUQ262156 LEM262156 LOI262156 LYE262156 MIA262156 MRW262156 NBS262156 NLO262156 NVK262156 OFG262156 OPC262156 OYY262156 PIU262156 PSQ262156 QCM262156 QMI262156 QWE262156 RGA262156 RPW262156 RZS262156 SJO262156 STK262156 TDG262156 TNC262156 TWY262156 UGU262156 UQQ262156 VAM262156 VKI262156 VUE262156 WEA262156 WNW262156 WXS262156 BK327692 LG327692 VC327692 AEY327692 AOU327692 AYQ327692 BIM327692 BSI327692 CCE327692 CMA327692 CVW327692 DFS327692 DPO327692 DZK327692 EJG327692 ETC327692 FCY327692 FMU327692 FWQ327692 GGM327692 GQI327692 HAE327692 HKA327692 HTW327692 IDS327692 INO327692 IXK327692 JHG327692 JRC327692 KAY327692 KKU327692 KUQ327692 LEM327692 LOI327692 LYE327692 MIA327692 MRW327692 NBS327692 NLO327692 NVK327692 OFG327692 OPC327692 OYY327692 PIU327692 PSQ327692 QCM327692 QMI327692 QWE327692 RGA327692 RPW327692 RZS327692 SJO327692 STK327692 TDG327692 TNC327692 TWY327692 UGU327692 UQQ327692 VAM327692 VKI327692 VUE327692 WEA327692 WNW327692 WXS327692 BK393228 LG393228 VC393228 AEY393228 AOU393228 AYQ393228 BIM393228 BSI393228 CCE393228 CMA393228 CVW393228 DFS393228 DPO393228 DZK393228 EJG393228 ETC393228 FCY393228 FMU393228 FWQ393228 GGM393228 GQI393228 HAE393228 HKA393228 HTW393228 IDS393228 INO393228 IXK393228 JHG393228 JRC393228 KAY393228 KKU393228 KUQ393228 LEM393228 LOI393228 LYE393228 MIA393228 MRW393228 NBS393228 NLO393228 NVK393228 OFG393228 OPC393228 OYY393228 PIU393228 PSQ393228 QCM393228 QMI393228 QWE393228 RGA393228 RPW393228 RZS393228 SJO393228 STK393228 TDG393228 TNC393228 TWY393228 UGU393228 UQQ393228 VAM393228 VKI393228 VUE393228 WEA393228 WNW393228 WXS393228 BK458764 LG458764 VC458764 AEY458764 AOU458764 AYQ458764 BIM458764 BSI458764 CCE458764 CMA458764 CVW458764 DFS458764 DPO458764 DZK458764 EJG458764 ETC458764 FCY458764 FMU458764 FWQ458764 GGM458764 GQI458764 HAE458764 HKA458764 HTW458764 IDS458764 INO458764 IXK458764 JHG458764 JRC458764 KAY458764 KKU458764 KUQ458764 LEM458764 LOI458764 LYE458764 MIA458764 MRW458764 NBS458764 NLO458764 NVK458764 OFG458764 OPC458764 OYY458764 PIU458764 PSQ458764 QCM458764 QMI458764 QWE458764 RGA458764 RPW458764 RZS458764 SJO458764 STK458764 TDG458764 TNC458764 TWY458764 UGU458764 UQQ458764 VAM458764 VKI458764 VUE458764 WEA458764 WNW458764 WXS458764 BK524300 LG524300 VC524300 AEY524300 AOU524300 AYQ524300 BIM524300 BSI524300 CCE524300 CMA524300 CVW524300 DFS524300 DPO524300 DZK524300 EJG524300 ETC524300 FCY524300 FMU524300 FWQ524300 GGM524300 GQI524300 HAE524300 HKA524300 HTW524300 IDS524300 INO524300 IXK524300 JHG524300 JRC524300 KAY524300 KKU524300 KUQ524300 LEM524300 LOI524300 LYE524300 MIA524300 MRW524300 NBS524300 NLO524300 NVK524300 OFG524300 OPC524300 OYY524300 PIU524300 PSQ524300 QCM524300 QMI524300 QWE524300 RGA524300 RPW524300 RZS524300 SJO524300 STK524300 TDG524300 TNC524300 TWY524300 UGU524300 UQQ524300 VAM524300 VKI524300 VUE524300 WEA524300 WNW524300 WXS524300 BK589836 LG589836 VC589836 AEY589836 AOU589836 AYQ589836 BIM589836 BSI589836 CCE589836 CMA589836 CVW589836 DFS589836 DPO589836 DZK589836 EJG589836 ETC589836 FCY589836 FMU589836 FWQ589836 GGM589836 GQI589836 HAE589836 HKA589836 HTW589836 IDS589836 INO589836 IXK589836 JHG589836 JRC589836 KAY589836 KKU589836 KUQ589836 LEM589836 LOI589836 LYE589836 MIA589836 MRW589836 NBS589836 NLO589836 NVK589836 OFG589836 OPC589836 OYY589836 PIU589836 PSQ589836 QCM589836 QMI589836 QWE589836 RGA589836 RPW589836 RZS589836 SJO589836 STK589836 TDG589836 TNC589836 TWY589836 UGU589836 UQQ589836 VAM589836 VKI589836 VUE589836 WEA589836 WNW589836 WXS589836 BK655372 LG655372 VC655372 AEY655372 AOU655372 AYQ655372 BIM655372 BSI655372 CCE655372 CMA655372 CVW655372 DFS655372 DPO655372 DZK655372 EJG655372 ETC655372 FCY655372 FMU655372 FWQ655372 GGM655372 GQI655372 HAE655372 HKA655372 HTW655372 IDS655372 INO655372 IXK655372 JHG655372 JRC655372 KAY655372 KKU655372 KUQ655372 LEM655372 LOI655372 LYE655372 MIA655372 MRW655372 NBS655372 NLO655372 NVK655372 OFG655372 OPC655372 OYY655372 PIU655372 PSQ655372 QCM655372 QMI655372 QWE655372 RGA655372 RPW655372 RZS655372 SJO655372 STK655372 TDG655372 TNC655372 TWY655372 UGU655372 UQQ655372 VAM655372 VKI655372 VUE655372 WEA655372 WNW655372 WXS655372 BK720908 LG720908 VC720908 AEY720908 AOU720908 AYQ720908 BIM720908 BSI720908 CCE720908 CMA720908 CVW720908 DFS720908 DPO720908 DZK720908 EJG720908 ETC720908 FCY720908 FMU720908 FWQ720908 GGM720908 GQI720908 HAE720908 HKA720908 HTW720908 IDS720908 INO720908 IXK720908 JHG720908 JRC720908 KAY720908 KKU720908 KUQ720908 LEM720908 LOI720908 LYE720908 MIA720908 MRW720908 NBS720908 NLO720908 NVK720908 OFG720908 OPC720908 OYY720908 PIU720908 PSQ720908 QCM720908 QMI720908 QWE720908 RGA720908 RPW720908 RZS720908 SJO720908 STK720908 TDG720908 TNC720908 TWY720908 UGU720908 UQQ720908 VAM720908 VKI720908 VUE720908 WEA720908 WNW720908 WXS720908 BK786444 LG786444 VC786444 AEY786444 AOU786444 AYQ786444 BIM786444 BSI786444 CCE786444 CMA786444 CVW786444 DFS786444 DPO786444 DZK786444 EJG786444 ETC786444 FCY786444 FMU786444 FWQ786444 GGM786444 GQI786444 HAE786444 HKA786444 HTW786444 IDS786444 INO786444 IXK786444 JHG786444 JRC786444 KAY786444 KKU786444 KUQ786444 LEM786444 LOI786444 LYE786444 MIA786444 MRW786444 NBS786444 NLO786444 NVK786444 OFG786444 OPC786444 OYY786444 PIU786444 PSQ786444 QCM786444 QMI786444 QWE786444 RGA786444 RPW786444 RZS786444 SJO786444 STK786444 TDG786444 TNC786444 TWY786444 UGU786444 UQQ786444 VAM786444 VKI786444 VUE786444 WEA786444 WNW786444 WXS786444 BK851980 LG851980 VC851980 AEY851980 AOU851980 AYQ851980 BIM851980 BSI851980 CCE851980 CMA851980 CVW851980 DFS851980 DPO851980 DZK851980 EJG851980 ETC851980 FCY851980 FMU851980 FWQ851980 GGM851980 GQI851980 HAE851980 HKA851980 HTW851980 IDS851980 INO851980 IXK851980 JHG851980 JRC851980 KAY851980 KKU851980 KUQ851980 LEM851980 LOI851980 LYE851980 MIA851980 MRW851980 NBS851980 NLO851980 NVK851980 OFG851980 OPC851980 OYY851980 PIU851980 PSQ851980 QCM851980 QMI851980 QWE851980 RGA851980 RPW851980 RZS851980 SJO851980 STK851980 TDG851980 TNC851980 TWY851980 UGU851980 UQQ851980 VAM851980 VKI851980 VUE851980 WEA851980 WNW851980 WXS851980 BK917516 LG917516 VC917516 AEY917516 AOU917516 AYQ917516 BIM917516 BSI917516 CCE917516 CMA917516 CVW917516 DFS917516 DPO917516 DZK917516 EJG917516 ETC917516 FCY917516 FMU917516 FWQ917516 GGM917516 GQI917516 HAE917516 HKA917516 HTW917516 IDS917516 INO917516 IXK917516 JHG917516 JRC917516 KAY917516 KKU917516 KUQ917516 LEM917516 LOI917516 LYE917516 MIA917516 MRW917516 NBS917516 NLO917516 NVK917516 OFG917516 OPC917516 OYY917516 PIU917516 PSQ917516 QCM917516 QMI917516 QWE917516 RGA917516 RPW917516 RZS917516 SJO917516 STK917516 TDG917516 TNC917516 TWY917516 UGU917516 UQQ917516 VAM917516 VKI917516 VUE917516 WEA917516 WNW917516 WXS917516 BK983052 LG983052 VC983052 AEY983052 AOU983052 AYQ983052 BIM983052 BSI983052 CCE983052 CMA983052 CVW983052 DFS983052 DPO983052 DZK983052 EJG983052 ETC983052 FCY983052 FMU983052 FWQ983052 GGM983052 GQI983052 HAE983052 HKA983052 HTW983052 IDS983052 INO983052 IXK983052 JHG983052 JRC983052 KAY983052 KKU983052 KUQ983052 LEM983052 LOI983052 LYE983052 MIA983052 MRW983052 NBS983052 NLO983052 NVK983052 OFG983052 OPC983052 OYY983052 PIU983052 PSQ983052 QCM983052 QMI983052 QWE983052 RGA983052 RPW983052 RZS983052 SJO983052 STK983052 TDG983052 TNC983052 TWY983052 UGU983052 UQQ983052 VAM983052 VKI983052 VUE983052 WEA983052 WNW983052 WXS983052 BF12 LB12 UX12 AET12 AOP12 AYL12 BIH12 BSD12 CBZ12 CLV12 CVR12 DFN12 DPJ12 DZF12 EJB12 ESX12 FCT12 FMP12 FWL12 GGH12 GQD12 GZZ12 HJV12 HTR12 IDN12 INJ12 IXF12 JHB12 JQX12 KAT12 KKP12 KUL12 LEH12 LOD12 LXZ12 MHV12 MRR12 NBN12 NLJ12 NVF12 OFB12 OOX12 OYT12 PIP12 PSL12 QCH12 QMD12 QVZ12 RFV12 RPR12 RZN12 SJJ12 STF12 TDB12 TMX12 TWT12 UGP12 UQL12 VAH12 VKD12 VTZ12 WDV12 WNR12 WXN12 BF65548 LB65548 UX65548 AET65548 AOP65548 AYL65548 BIH65548 BSD65548 CBZ65548 CLV65548 CVR65548 DFN65548 DPJ65548 DZF65548 EJB65548 ESX65548 FCT65548 FMP65548 FWL65548 GGH65548 GQD65548 GZZ65548 HJV65548 HTR65548 IDN65548 INJ65548 IXF65548 JHB65548 JQX65548 KAT65548 KKP65548 KUL65548 LEH65548 LOD65548 LXZ65548 MHV65548 MRR65548 NBN65548 NLJ65548 NVF65548 OFB65548 OOX65548 OYT65548 PIP65548 PSL65548 QCH65548 QMD65548 QVZ65548 RFV65548 RPR65548 RZN65548 SJJ65548 STF65548 TDB65548 TMX65548 TWT65548 UGP65548 UQL65548 VAH65548 VKD65548 VTZ65548 WDV65548 WNR65548 WXN65548 BF131084 LB131084 UX131084 AET131084 AOP131084 AYL131084 BIH131084 BSD131084 CBZ131084 CLV131084 CVR131084 DFN131084 DPJ131084 DZF131084 EJB131084 ESX131084 FCT131084 FMP131084 FWL131084 GGH131084 GQD131084 GZZ131084 HJV131084 HTR131084 IDN131084 INJ131084 IXF131084 JHB131084 JQX131084 KAT131084 KKP131084 KUL131084 LEH131084 LOD131084 LXZ131084 MHV131084 MRR131084 NBN131084 NLJ131084 NVF131084 OFB131084 OOX131084 OYT131084 PIP131084 PSL131084 QCH131084 QMD131084 QVZ131084 RFV131084 RPR131084 RZN131084 SJJ131084 STF131084 TDB131084 TMX131084 TWT131084 UGP131084 UQL131084 VAH131084 VKD131084 VTZ131084 WDV131084 WNR131084 WXN131084 BF196620 LB196620 UX196620 AET196620 AOP196620 AYL196620 BIH196620 BSD196620 CBZ196620 CLV196620 CVR196620 DFN196620 DPJ196620 DZF196620 EJB196620 ESX196620 FCT196620 FMP196620 FWL196620 GGH196620 GQD196620 GZZ196620 HJV196620 HTR196620 IDN196620 INJ196620 IXF196620 JHB196620 JQX196620 KAT196620 KKP196620 KUL196620 LEH196620 LOD196620 LXZ196620 MHV196620 MRR196620 NBN196620 NLJ196620 NVF196620 OFB196620 OOX196620 OYT196620 PIP196620 PSL196620 QCH196620 QMD196620 QVZ196620 RFV196620 RPR196620 RZN196620 SJJ196620 STF196620 TDB196620 TMX196620 TWT196620 UGP196620 UQL196620 VAH196620 VKD196620 VTZ196620 WDV196620 WNR196620 WXN196620 BF262156 LB262156 UX262156 AET262156 AOP262156 AYL262156 BIH262156 BSD262156 CBZ262156 CLV262156 CVR262156 DFN262156 DPJ262156 DZF262156 EJB262156 ESX262156 FCT262156 FMP262156 FWL262156 GGH262156 GQD262156 GZZ262156 HJV262156 HTR262156 IDN262156 INJ262156 IXF262156 JHB262156 JQX262156 KAT262156 KKP262156 KUL262156 LEH262156 LOD262156 LXZ262156 MHV262156 MRR262156 NBN262156 NLJ262156 NVF262156 OFB262156 OOX262156 OYT262156 PIP262156 PSL262156 QCH262156 QMD262156 QVZ262156 RFV262156 RPR262156 RZN262156 SJJ262156 STF262156 TDB262156 TMX262156 TWT262156 UGP262156 UQL262156 VAH262156 VKD262156 VTZ262156 WDV262156 WNR262156 WXN262156 BF327692 LB327692 UX327692 AET327692 AOP327692 AYL327692 BIH327692 BSD327692 CBZ327692 CLV327692 CVR327692 DFN327692 DPJ327692 DZF327692 EJB327692 ESX327692 FCT327692 FMP327692 FWL327692 GGH327692 GQD327692 GZZ327692 HJV327692 HTR327692 IDN327692 INJ327692 IXF327692 JHB327692 JQX327692 KAT327692 KKP327692 KUL327692 LEH327692 LOD327692 LXZ327692 MHV327692 MRR327692 NBN327692 NLJ327692 NVF327692 OFB327692 OOX327692 OYT327692 PIP327692 PSL327692 QCH327692 QMD327692 QVZ327692 RFV327692 RPR327692 RZN327692 SJJ327692 STF327692 TDB327692 TMX327692 TWT327692 UGP327692 UQL327692 VAH327692 VKD327692 VTZ327692 WDV327692 WNR327692 WXN327692 BF393228 LB393228 UX393228 AET393228 AOP393228 AYL393228 BIH393228 BSD393228 CBZ393228 CLV393228 CVR393228 DFN393228 DPJ393228 DZF393228 EJB393228 ESX393228 FCT393228 FMP393228 FWL393228 GGH393228 GQD393228 GZZ393228 HJV393228 HTR393228 IDN393228 INJ393228 IXF393228 JHB393228 JQX393228 KAT393228 KKP393228 KUL393228 LEH393228 LOD393228 LXZ393228 MHV393228 MRR393228 NBN393228 NLJ393228 NVF393228 OFB393228 OOX393228 OYT393228 PIP393228 PSL393228 QCH393228 QMD393228 QVZ393228 RFV393228 RPR393228 RZN393228 SJJ393228 STF393228 TDB393228 TMX393228 TWT393228 UGP393228 UQL393228 VAH393228 VKD393228 VTZ393228 WDV393228 WNR393228 WXN393228 BF458764 LB458764 UX458764 AET458764 AOP458764 AYL458764 BIH458764 BSD458764 CBZ458764 CLV458764 CVR458764 DFN458764 DPJ458764 DZF458764 EJB458764 ESX458764 FCT458764 FMP458764 FWL458764 GGH458764 GQD458764 GZZ458764 HJV458764 HTR458764 IDN458764 INJ458764 IXF458764 JHB458764 JQX458764 KAT458764 KKP458764 KUL458764 LEH458764 LOD458764 LXZ458764 MHV458764 MRR458764 NBN458764 NLJ458764 NVF458764 OFB458764 OOX458764 OYT458764 PIP458764 PSL458764 QCH458764 QMD458764 QVZ458764 RFV458764 RPR458764 RZN458764 SJJ458764 STF458764 TDB458764 TMX458764 TWT458764 UGP458764 UQL458764 VAH458764 VKD458764 VTZ458764 WDV458764 WNR458764 WXN458764 BF524300 LB524300 UX524300 AET524300 AOP524300 AYL524300 BIH524300 BSD524300 CBZ524300 CLV524300 CVR524300 DFN524300 DPJ524300 DZF524300 EJB524300 ESX524300 FCT524300 FMP524300 FWL524300 GGH524300 GQD524300 GZZ524300 HJV524300 HTR524300 IDN524300 INJ524300 IXF524300 JHB524300 JQX524300 KAT524300 KKP524300 KUL524300 LEH524300 LOD524300 LXZ524300 MHV524300 MRR524300 NBN524300 NLJ524300 NVF524300 OFB524300 OOX524300 OYT524300 PIP524300 PSL524300 QCH524300 QMD524300 QVZ524300 RFV524300 RPR524300 RZN524300 SJJ524300 STF524300 TDB524300 TMX524300 TWT524300 UGP524300 UQL524300 VAH524300 VKD524300 VTZ524300 WDV524300 WNR524300 WXN524300 BF589836 LB589836 UX589836 AET589836 AOP589836 AYL589836 BIH589836 BSD589836 CBZ589836 CLV589836 CVR589836 DFN589836 DPJ589836 DZF589836 EJB589836 ESX589836 FCT589836 FMP589836 FWL589836 GGH589836 GQD589836 GZZ589836 HJV589836 HTR589836 IDN589836 INJ589836 IXF589836 JHB589836 JQX589836 KAT589836 KKP589836 KUL589836 LEH589836 LOD589836 LXZ589836 MHV589836 MRR589836 NBN589836 NLJ589836 NVF589836 OFB589836 OOX589836 OYT589836 PIP589836 PSL589836 QCH589836 QMD589836 QVZ589836 RFV589836 RPR589836 RZN589836 SJJ589836 STF589836 TDB589836 TMX589836 TWT589836 UGP589836 UQL589836 VAH589836 VKD589836 VTZ589836 WDV589836 WNR589836 WXN589836 BF655372 LB655372 UX655372 AET655372 AOP655372 AYL655372 BIH655372 BSD655372 CBZ655372 CLV655372 CVR655372 DFN655372 DPJ655372 DZF655372 EJB655372 ESX655372 FCT655372 FMP655372 FWL655372 GGH655372 GQD655372 GZZ655372 HJV655372 HTR655372 IDN655372 INJ655372 IXF655372 JHB655372 JQX655372 KAT655372 KKP655372 KUL655372 LEH655372 LOD655372 LXZ655372 MHV655372 MRR655372 NBN655372 NLJ655372 NVF655372 OFB655372 OOX655372 OYT655372 PIP655372 PSL655372 QCH655372 QMD655372 QVZ655372 RFV655372 RPR655372 RZN655372 SJJ655372 STF655372 TDB655372 TMX655372 TWT655372 UGP655372 UQL655372 VAH655372 VKD655372 VTZ655372 WDV655372 WNR655372 WXN655372 BF720908 LB720908 UX720908 AET720908 AOP720908 AYL720908 BIH720908 BSD720908 CBZ720908 CLV720908 CVR720908 DFN720908 DPJ720908 DZF720908 EJB720908 ESX720908 FCT720908 FMP720908 FWL720908 GGH720908 GQD720908 GZZ720908 HJV720908 HTR720908 IDN720908 INJ720908 IXF720908 JHB720908 JQX720908 KAT720908 KKP720908 KUL720908 LEH720908 LOD720908 LXZ720908 MHV720908 MRR720908 NBN720908 NLJ720908 NVF720908 OFB720908 OOX720908 OYT720908 PIP720908 PSL720908 QCH720908 QMD720908 QVZ720908 RFV720908 RPR720908 RZN720908 SJJ720908 STF720908 TDB720908 TMX720908 TWT720908 UGP720908 UQL720908 VAH720908 VKD720908 VTZ720908 WDV720908 WNR720908 WXN720908 BF786444 LB786444 UX786444 AET786444 AOP786444 AYL786444 BIH786444 BSD786444 CBZ786444 CLV786444 CVR786444 DFN786444 DPJ786444 DZF786444 EJB786444 ESX786444 FCT786444 FMP786444 FWL786444 GGH786444 GQD786444 GZZ786444 HJV786444 HTR786444 IDN786444 INJ786444 IXF786444 JHB786444 JQX786444 KAT786444 KKP786444 KUL786444 LEH786444 LOD786444 LXZ786444 MHV786444 MRR786444 NBN786444 NLJ786444 NVF786444 OFB786444 OOX786444 OYT786444 PIP786444 PSL786444 QCH786444 QMD786444 QVZ786444 RFV786444 RPR786444 RZN786444 SJJ786444 STF786444 TDB786444 TMX786444 TWT786444 UGP786444 UQL786444 VAH786444 VKD786444 VTZ786444 WDV786444 WNR786444 WXN786444 BF851980 LB851980 UX851980 AET851980 AOP851980 AYL851980 BIH851980 BSD851980 CBZ851980 CLV851980 CVR851980 DFN851980 DPJ851980 DZF851980 EJB851980 ESX851980 FCT851980 FMP851980 FWL851980 GGH851980 GQD851980 GZZ851980 HJV851980 HTR851980 IDN851980 INJ851980 IXF851980 JHB851980 JQX851980 KAT851980 KKP851980 KUL851980 LEH851980 LOD851980 LXZ851980 MHV851980 MRR851980 NBN851980 NLJ851980 NVF851980 OFB851980 OOX851980 OYT851980 PIP851980 PSL851980 QCH851980 QMD851980 QVZ851980 RFV851980 RPR851980 RZN851980 SJJ851980 STF851980 TDB851980 TMX851980 TWT851980 UGP851980 UQL851980 VAH851980 VKD851980 VTZ851980 WDV851980 WNR851980 WXN851980 BF917516 LB917516 UX917516 AET917516 AOP917516 AYL917516 BIH917516 BSD917516 CBZ917516 CLV917516 CVR917516 DFN917516 DPJ917516 DZF917516 EJB917516 ESX917516 FCT917516 FMP917516 FWL917516 GGH917516 GQD917516 GZZ917516 HJV917516 HTR917516 IDN917516 INJ917516 IXF917516 JHB917516 JQX917516 KAT917516 KKP917516 KUL917516 LEH917516 LOD917516 LXZ917516 MHV917516 MRR917516 NBN917516 NLJ917516 NVF917516 OFB917516 OOX917516 OYT917516 PIP917516 PSL917516 QCH917516 QMD917516 QVZ917516 RFV917516 RPR917516 RZN917516 SJJ917516 STF917516 TDB917516 TMX917516 TWT917516 UGP917516 UQL917516 VAH917516 VKD917516 VTZ917516 WDV917516 WNR917516 WXN917516 BF983052 LB983052 UX983052 AET983052 AOP983052 AYL983052 BIH983052 BSD983052 CBZ983052 CLV983052 CVR983052 DFN983052 DPJ983052 DZF983052 EJB983052 ESX983052 FCT983052 FMP983052 FWL983052 GGH983052 GQD983052 GZZ983052 HJV983052 HTR983052 IDN983052 INJ983052 IXF983052 JHB983052 JQX983052 KAT983052 KKP983052 KUL983052 LEH983052 LOD983052 LXZ983052 MHV983052 MRR983052 NBN983052 NLJ983052 NVF983052 OFB983052 OOX983052 OYT983052 PIP983052 PSL983052 QCH983052 QMD983052 QVZ983052 RFV983052 RPR983052 RZN983052 SJJ983052 STF983052 TDB983052 TMX983052 TWT983052 UGP983052 UQL983052 VAH983052 VKD983052 VTZ983052 WDV983052 WNR983052 WXN983052 BA12 KW12 US12 AEO12 AOK12 AYG12 BIC12 BRY12 CBU12 CLQ12 CVM12 DFI12 DPE12 DZA12 EIW12 ESS12 FCO12 FMK12 FWG12 GGC12 GPY12 GZU12 HJQ12 HTM12 IDI12 INE12 IXA12 JGW12 JQS12 KAO12 KKK12 KUG12 LEC12 LNY12 LXU12 MHQ12 MRM12 NBI12 NLE12 NVA12 OEW12 OOS12 OYO12 PIK12 PSG12 QCC12 QLY12 QVU12 RFQ12 RPM12 RZI12 SJE12 STA12 TCW12 TMS12 TWO12 UGK12 UQG12 VAC12 VJY12 VTU12 WDQ12 WNM12 WXI12 BA65548 KW65548 US65548 AEO65548 AOK65548 AYG65548 BIC65548 BRY65548 CBU65548 CLQ65548 CVM65548 DFI65548 DPE65548 DZA65548 EIW65548 ESS65548 FCO65548 FMK65548 FWG65548 GGC65548 GPY65548 GZU65548 HJQ65548 HTM65548 IDI65548 INE65548 IXA65548 JGW65548 JQS65548 KAO65548 KKK65548 KUG65548 LEC65548 LNY65548 LXU65548 MHQ65548 MRM65548 NBI65548 NLE65548 NVA65548 OEW65548 OOS65548 OYO65548 PIK65548 PSG65548 QCC65548 QLY65548 QVU65548 RFQ65548 RPM65548 RZI65548 SJE65548 STA65548 TCW65548 TMS65548 TWO65548 UGK65548 UQG65548 VAC65548 VJY65548 VTU65548 WDQ65548 WNM65548 WXI65548 BA131084 KW131084 US131084 AEO131084 AOK131084 AYG131084 BIC131084 BRY131084 CBU131084 CLQ131084 CVM131084 DFI131084 DPE131084 DZA131084 EIW131084 ESS131084 FCO131084 FMK131084 FWG131084 GGC131084 GPY131084 GZU131084 HJQ131084 HTM131084 IDI131084 INE131084 IXA131084 JGW131084 JQS131084 KAO131084 KKK131084 KUG131084 LEC131084 LNY131084 LXU131084 MHQ131084 MRM131084 NBI131084 NLE131084 NVA131084 OEW131084 OOS131084 OYO131084 PIK131084 PSG131084 QCC131084 QLY131084 QVU131084 RFQ131084 RPM131084 RZI131084 SJE131084 STA131084 TCW131084 TMS131084 TWO131084 UGK131084 UQG131084 VAC131084 VJY131084 VTU131084 WDQ131084 WNM131084 WXI131084 BA196620 KW196620 US196620 AEO196620 AOK196620 AYG196620 BIC196620 BRY196620 CBU196620 CLQ196620 CVM196620 DFI196620 DPE196620 DZA196620 EIW196620 ESS196620 FCO196620 FMK196620 FWG196620 GGC196620 GPY196620 GZU196620 HJQ196620 HTM196620 IDI196620 INE196620 IXA196620 JGW196620 JQS196620 KAO196620 KKK196620 KUG196620 LEC196620 LNY196620 LXU196620 MHQ196620 MRM196620 NBI196620 NLE196620 NVA196620 OEW196620 OOS196620 OYO196620 PIK196620 PSG196620 QCC196620 QLY196620 QVU196620 RFQ196620 RPM196620 RZI196620 SJE196620 STA196620 TCW196620 TMS196620 TWO196620 UGK196620 UQG196620 VAC196620 VJY196620 VTU196620 WDQ196620 WNM196620 WXI196620 BA262156 KW262156 US262156 AEO262156 AOK262156 AYG262156 BIC262156 BRY262156 CBU262156 CLQ262156 CVM262156 DFI262156 DPE262156 DZA262156 EIW262156 ESS262156 FCO262156 FMK262156 FWG262156 GGC262156 GPY262156 GZU262156 HJQ262156 HTM262156 IDI262156 INE262156 IXA262156 JGW262156 JQS262156 KAO262156 KKK262156 KUG262156 LEC262156 LNY262156 LXU262156 MHQ262156 MRM262156 NBI262156 NLE262156 NVA262156 OEW262156 OOS262156 OYO262156 PIK262156 PSG262156 QCC262156 QLY262156 QVU262156 RFQ262156 RPM262156 RZI262156 SJE262156 STA262156 TCW262156 TMS262156 TWO262156 UGK262156 UQG262156 VAC262156 VJY262156 VTU262156 WDQ262156 WNM262156 WXI262156 BA327692 KW327692 US327692 AEO327692 AOK327692 AYG327692 BIC327692 BRY327692 CBU327692 CLQ327692 CVM327692 DFI327692 DPE327692 DZA327692 EIW327692 ESS327692 FCO327692 FMK327692 FWG327692 GGC327692 GPY327692 GZU327692 HJQ327692 HTM327692 IDI327692 INE327692 IXA327692 JGW327692 JQS327692 KAO327692 KKK327692 KUG327692 LEC327692 LNY327692 LXU327692 MHQ327692 MRM327692 NBI327692 NLE327692 NVA327692 OEW327692 OOS327692 OYO327692 PIK327692 PSG327692 QCC327692 QLY327692 QVU327692 RFQ327692 RPM327692 RZI327692 SJE327692 STA327692 TCW327692 TMS327692 TWO327692 UGK327692 UQG327692 VAC327692 VJY327692 VTU327692 WDQ327692 WNM327692 WXI327692 BA393228 KW393228 US393228 AEO393228 AOK393228 AYG393228 BIC393228 BRY393228 CBU393228 CLQ393228 CVM393228 DFI393228 DPE393228 DZA393228 EIW393228 ESS393228 FCO393228 FMK393228 FWG393228 GGC393228 GPY393228 GZU393228 HJQ393228 HTM393228 IDI393228 INE393228 IXA393228 JGW393228 JQS393228 KAO393228 KKK393228 KUG393228 LEC393228 LNY393228 LXU393228 MHQ393228 MRM393228 NBI393228 NLE393228 NVA393228 OEW393228 OOS393228 OYO393228 PIK393228 PSG393228 QCC393228 QLY393228 QVU393228 RFQ393228 RPM393228 RZI393228 SJE393228 STA393228 TCW393228 TMS393228 TWO393228 UGK393228 UQG393228 VAC393228 VJY393228 VTU393228 WDQ393228 WNM393228 WXI393228 BA458764 KW458764 US458764 AEO458764 AOK458764 AYG458764 BIC458764 BRY458764 CBU458764 CLQ458764 CVM458764 DFI458764 DPE458764 DZA458764 EIW458764 ESS458764 FCO458764 FMK458764 FWG458764 GGC458764 GPY458764 GZU458764 HJQ458764 HTM458764 IDI458764 INE458764 IXA458764 JGW458764 JQS458764 KAO458764 KKK458764 KUG458764 LEC458764 LNY458764 LXU458764 MHQ458764 MRM458764 NBI458764 NLE458764 NVA458764 OEW458764 OOS458764 OYO458764 PIK458764 PSG458764 QCC458764 QLY458764 QVU458764 RFQ458764 RPM458764 RZI458764 SJE458764 STA458764 TCW458764 TMS458764 TWO458764 UGK458764 UQG458764 VAC458764 VJY458764 VTU458764 WDQ458764 WNM458764 WXI458764 BA524300 KW524300 US524300 AEO524300 AOK524300 AYG524300 BIC524300 BRY524300 CBU524300 CLQ524300 CVM524300 DFI524300 DPE524300 DZA524300 EIW524300 ESS524300 FCO524300 FMK524300 FWG524300 GGC524300 GPY524300 GZU524300 HJQ524300 HTM524300 IDI524300 INE524300 IXA524300 JGW524300 JQS524300 KAO524300 KKK524300 KUG524300 LEC524300 LNY524300 LXU524300 MHQ524300 MRM524300 NBI524300 NLE524300 NVA524300 OEW524300 OOS524300 OYO524300 PIK524300 PSG524300 QCC524300 QLY524300 QVU524300 RFQ524300 RPM524300 RZI524300 SJE524300 STA524300 TCW524300 TMS524300 TWO524300 UGK524300 UQG524300 VAC524300 VJY524300 VTU524300 WDQ524300 WNM524300 WXI524300 BA589836 KW589836 US589836 AEO589836 AOK589836 AYG589836 BIC589836 BRY589836 CBU589836 CLQ589836 CVM589836 DFI589836 DPE589836 DZA589836 EIW589836 ESS589836 FCO589836 FMK589836 FWG589836 GGC589836 GPY589836 GZU589836 HJQ589836 HTM589836 IDI589836 INE589836 IXA589836 JGW589836 JQS589836 KAO589836 KKK589836 KUG589836 LEC589836 LNY589836 LXU589836 MHQ589836 MRM589836 NBI589836 NLE589836 NVA589836 OEW589836 OOS589836 OYO589836 PIK589836 PSG589836 QCC589836 QLY589836 QVU589836 RFQ589836 RPM589836 RZI589836 SJE589836 STA589836 TCW589836 TMS589836 TWO589836 UGK589836 UQG589836 VAC589836 VJY589836 VTU589836 WDQ589836 WNM589836 WXI589836 BA655372 KW655372 US655372 AEO655372 AOK655372 AYG655372 BIC655372 BRY655372 CBU655372 CLQ655372 CVM655372 DFI655372 DPE655372 DZA655372 EIW655372 ESS655372 FCO655372 FMK655372 FWG655372 GGC655372 GPY655372 GZU655372 HJQ655372 HTM655372 IDI655372 INE655372 IXA655372 JGW655372 JQS655372 KAO655372 KKK655372 KUG655372 LEC655372 LNY655372 LXU655372 MHQ655372 MRM655372 NBI655372 NLE655372 NVA655372 OEW655372 OOS655372 OYO655372 PIK655372 PSG655372 QCC655372 QLY655372 QVU655372 RFQ655372 RPM655372 RZI655372 SJE655372 STA655372 TCW655372 TMS655372 TWO655372 UGK655372 UQG655372 VAC655372 VJY655372 VTU655372 WDQ655372 WNM655372 WXI655372 BA720908 KW720908 US720908 AEO720908 AOK720908 AYG720908 BIC720908 BRY720908 CBU720908 CLQ720908 CVM720908 DFI720908 DPE720908 DZA720908 EIW720908 ESS720908 FCO720908 FMK720908 FWG720908 GGC720908 GPY720908 GZU720908 HJQ720908 HTM720908 IDI720908 INE720908 IXA720908 JGW720908 JQS720908 KAO720908 KKK720908 KUG720908 LEC720908 LNY720908 LXU720908 MHQ720908 MRM720908 NBI720908 NLE720908 NVA720908 OEW720908 OOS720908 OYO720908 PIK720908 PSG720908 QCC720908 QLY720908 QVU720908 RFQ720908 RPM720908 RZI720908 SJE720908 STA720908 TCW720908 TMS720908 TWO720908 UGK720908 UQG720908 VAC720908 VJY720908 VTU720908 WDQ720908 WNM720908 WXI720908 BA786444 KW786444 US786444 AEO786444 AOK786444 AYG786444 BIC786444 BRY786444 CBU786444 CLQ786444 CVM786444 DFI786444 DPE786444 DZA786444 EIW786444 ESS786444 FCO786444 FMK786444 FWG786444 GGC786444 GPY786444 GZU786444 HJQ786444 HTM786444 IDI786444 INE786444 IXA786444 JGW786444 JQS786444 KAO786444 KKK786444 KUG786444 LEC786444 LNY786444 LXU786444 MHQ786444 MRM786444 NBI786444 NLE786444 NVA786444 OEW786444 OOS786444 OYO786444 PIK786444 PSG786444 QCC786444 QLY786444 QVU786444 RFQ786444 RPM786444 RZI786444 SJE786444 STA786444 TCW786444 TMS786444 TWO786444 UGK786444 UQG786444 VAC786444 VJY786444 VTU786444 WDQ786444 WNM786444 WXI786444 BA851980 KW851980 US851980 AEO851980 AOK851980 AYG851980 BIC851980 BRY851980 CBU851980 CLQ851980 CVM851980 DFI851980 DPE851980 DZA851980 EIW851980 ESS851980 FCO851980 FMK851980 FWG851980 GGC851980 GPY851980 GZU851980 HJQ851980 HTM851980 IDI851980 INE851980 IXA851980 JGW851980 JQS851980 KAO851980 KKK851980 KUG851980 LEC851980 LNY851980 LXU851980 MHQ851980 MRM851980 NBI851980 NLE851980 NVA851980 OEW851980 OOS851980 OYO851980 PIK851980 PSG851980 QCC851980 QLY851980 QVU851980 RFQ851980 RPM851980 RZI851980 SJE851980 STA851980 TCW851980 TMS851980 TWO851980 UGK851980 UQG851980 VAC851980 VJY851980 VTU851980 WDQ851980 WNM851980 WXI851980 BA917516 KW917516 US917516 AEO917516 AOK917516 AYG917516 BIC917516 BRY917516 CBU917516 CLQ917516 CVM917516 DFI917516 DPE917516 DZA917516 EIW917516 ESS917516 FCO917516 FMK917516 FWG917516 GGC917516 GPY917516 GZU917516 HJQ917516 HTM917516 IDI917516 INE917516 IXA917516 JGW917516 JQS917516 KAO917516 KKK917516 KUG917516 LEC917516 LNY917516 LXU917516 MHQ917516 MRM917516 NBI917516 NLE917516 NVA917516 OEW917516 OOS917516 OYO917516 PIK917516 PSG917516 QCC917516 QLY917516 QVU917516 RFQ917516 RPM917516 RZI917516 SJE917516 STA917516 TCW917516 TMS917516 TWO917516 UGK917516 UQG917516 VAC917516 VJY917516 VTU917516 WDQ917516 WNM917516 WXI917516 BA983052 KW983052 US983052 AEO983052 AOK983052 AYG983052 BIC983052 BRY983052 CBU983052 CLQ983052 CVM983052 DFI983052 DPE983052 DZA983052 EIW983052 ESS983052 FCO983052 FMK983052 FWG983052 GGC983052 GPY983052 GZU983052 HJQ983052 HTM983052 IDI983052 INE983052 IXA983052 JGW983052 JQS983052 KAO983052 KKK983052 KUG983052 LEC983052 LNY983052 LXU983052 MHQ983052 MRM983052 NBI983052 NLE983052 NVA983052 OEW983052 OOS983052 OYO983052 PIK983052 PSG983052 QCC983052 QLY983052 QVU983052 RFQ983052 RPM983052 RZI983052 SJE983052 STA983052 TCW983052 TMS983052 TWO983052 UGK983052 UQG983052 VAC983052 VJY983052 VTU983052 WDQ983052 WNM983052 WXI983052 AV12 KR12 UN12 AEJ12 AOF12 AYB12 BHX12 BRT12 CBP12 CLL12 CVH12 DFD12 DOZ12 DYV12 EIR12 ESN12 FCJ12 FMF12 FWB12 GFX12 GPT12 GZP12 HJL12 HTH12 IDD12 IMZ12 IWV12 JGR12 JQN12 KAJ12 KKF12 KUB12 LDX12 LNT12 LXP12 MHL12 MRH12 NBD12 NKZ12 NUV12 OER12 OON12 OYJ12 PIF12 PSB12 QBX12 QLT12 QVP12 RFL12 RPH12 RZD12 SIZ12 SSV12 TCR12 TMN12 TWJ12 UGF12 UQB12 UZX12 VJT12 VTP12 WDL12 WNH12 WXD12 AV65548 KR65548 UN65548 AEJ65548 AOF65548 AYB65548 BHX65548 BRT65548 CBP65548 CLL65548 CVH65548 DFD65548 DOZ65548 DYV65548 EIR65548 ESN65548 FCJ65548 FMF65548 FWB65548 GFX65548 GPT65548 GZP65548 HJL65548 HTH65548 IDD65548 IMZ65548 IWV65548 JGR65548 JQN65548 KAJ65548 KKF65548 KUB65548 LDX65548 LNT65548 LXP65548 MHL65548 MRH65548 NBD65548 NKZ65548 NUV65548 OER65548 OON65548 OYJ65548 PIF65548 PSB65548 QBX65548 QLT65548 QVP65548 RFL65548 RPH65548 RZD65548 SIZ65548 SSV65548 TCR65548 TMN65548 TWJ65548 UGF65548 UQB65548 UZX65548 VJT65548 VTP65548 WDL65548 WNH65548 WXD65548 AV131084 KR131084 UN131084 AEJ131084 AOF131084 AYB131084 BHX131084 BRT131084 CBP131084 CLL131084 CVH131084 DFD131084 DOZ131084 DYV131084 EIR131084 ESN131084 FCJ131084 FMF131084 FWB131084 GFX131084 GPT131084 GZP131084 HJL131084 HTH131084 IDD131084 IMZ131084 IWV131084 JGR131084 JQN131084 KAJ131084 KKF131084 KUB131084 LDX131084 LNT131084 LXP131084 MHL131084 MRH131084 NBD131084 NKZ131084 NUV131084 OER131084 OON131084 OYJ131084 PIF131084 PSB131084 QBX131084 QLT131084 QVP131084 RFL131084 RPH131084 RZD131084 SIZ131084 SSV131084 TCR131084 TMN131084 TWJ131084 UGF131084 UQB131084 UZX131084 VJT131084 VTP131084 WDL131084 WNH131084 WXD131084 AV196620 KR196620 UN196620 AEJ196620 AOF196620 AYB196620 BHX196620 BRT196620 CBP196620 CLL196620 CVH196620 DFD196620 DOZ196620 DYV196620 EIR196620 ESN196620 FCJ196620 FMF196620 FWB196620 GFX196620 GPT196620 GZP196620 HJL196620 HTH196620 IDD196620 IMZ196620 IWV196620 JGR196620 JQN196620 KAJ196620 KKF196620 KUB196620 LDX196620 LNT196620 LXP196620 MHL196620 MRH196620 NBD196620 NKZ196620 NUV196620 OER196620 OON196620 OYJ196620 PIF196620 PSB196620 QBX196620 QLT196620 QVP196620 RFL196620 RPH196620 RZD196620 SIZ196620 SSV196620 TCR196620 TMN196620 TWJ196620 UGF196620 UQB196620 UZX196620 VJT196620 VTP196620 WDL196620 WNH196620 WXD196620 AV262156 KR262156 UN262156 AEJ262156 AOF262156 AYB262156 BHX262156 BRT262156 CBP262156 CLL262156 CVH262156 DFD262156 DOZ262156 DYV262156 EIR262156 ESN262156 FCJ262156 FMF262156 FWB262156 GFX262156 GPT262156 GZP262156 HJL262156 HTH262156 IDD262156 IMZ262156 IWV262156 JGR262156 JQN262156 KAJ262156 KKF262156 KUB262156 LDX262156 LNT262156 LXP262156 MHL262156 MRH262156 NBD262156 NKZ262156 NUV262156 OER262156 OON262156 OYJ262156 PIF262156 PSB262156 QBX262156 QLT262156 QVP262156 RFL262156 RPH262156 RZD262156 SIZ262156 SSV262156 TCR262156 TMN262156 TWJ262156 UGF262156 UQB262156 UZX262156 VJT262156 VTP262156 WDL262156 WNH262156 WXD262156 AV327692 KR327692 UN327692 AEJ327692 AOF327692 AYB327692 BHX327692 BRT327692 CBP327692 CLL327692 CVH327692 DFD327692 DOZ327692 DYV327692 EIR327692 ESN327692 FCJ327692 FMF327692 FWB327692 GFX327692 GPT327692 GZP327692 HJL327692 HTH327692 IDD327692 IMZ327692 IWV327692 JGR327692 JQN327692 KAJ327692 KKF327692 KUB327692 LDX327692 LNT327692 LXP327692 MHL327692 MRH327692 NBD327692 NKZ327692 NUV327692 OER327692 OON327692 OYJ327692 PIF327692 PSB327692 QBX327692 QLT327692 QVP327692 RFL327692 RPH327692 RZD327692 SIZ327692 SSV327692 TCR327692 TMN327692 TWJ327692 UGF327692 UQB327692 UZX327692 VJT327692 VTP327692 WDL327692 WNH327692 WXD327692 AV393228 KR393228 UN393228 AEJ393228 AOF393228 AYB393228 BHX393228 BRT393228 CBP393228 CLL393228 CVH393228 DFD393228 DOZ393228 DYV393228 EIR393228 ESN393228 FCJ393228 FMF393228 FWB393228 GFX393228 GPT393228 GZP393228 HJL393228 HTH393228 IDD393228 IMZ393228 IWV393228 JGR393228 JQN393228 KAJ393228 KKF393228 KUB393228 LDX393228 LNT393228 LXP393228 MHL393228 MRH393228 NBD393228 NKZ393228 NUV393228 OER393228 OON393228 OYJ393228 PIF393228 PSB393228 QBX393228 QLT393228 QVP393228 RFL393228 RPH393228 RZD393228 SIZ393228 SSV393228 TCR393228 TMN393228 TWJ393228 UGF393228 UQB393228 UZX393228 VJT393228 VTP393228 WDL393228 WNH393228 WXD393228 AV458764 KR458764 UN458764 AEJ458764 AOF458764 AYB458764 BHX458764 BRT458764 CBP458764 CLL458764 CVH458764 DFD458764 DOZ458764 DYV458764 EIR458764 ESN458764 FCJ458764 FMF458764 FWB458764 GFX458764 GPT458764 GZP458764 HJL458764 HTH458764 IDD458764 IMZ458764 IWV458764 JGR458764 JQN458764 KAJ458764 KKF458764 KUB458764 LDX458764 LNT458764 LXP458764 MHL458764 MRH458764 NBD458764 NKZ458764 NUV458764 OER458764 OON458764 OYJ458764 PIF458764 PSB458764 QBX458764 QLT458764 QVP458764 RFL458764 RPH458764 RZD458764 SIZ458764 SSV458764 TCR458764 TMN458764 TWJ458764 UGF458764 UQB458764 UZX458764 VJT458764 VTP458764 WDL458764 WNH458764 WXD458764 AV524300 KR524300 UN524300 AEJ524300 AOF524300 AYB524300 BHX524300 BRT524300 CBP524300 CLL524300 CVH524300 DFD524300 DOZ524300 DYV524300 EIR524300 ESN524300 FCJ524300 FMF524300 FWB524300 GFX524300 GPT524300 GZP524300 HJL524300 HTH524300 IDD524300 IMZ524300 IWV524300 JGR524300 JQN524300 KAJ524300 KKF524300 KUB524300 LDX524300 LNT524300 LXP524300 MHL524300 MRH524300 NBD524300 NKZ524300 NUV524300 OER524300 OON524300 OYJ524300 PIF524300 PSB524300 QBX524300 QLT524300 QVP524300 RFL524300 RPH524300 RZD524300 SIZ524300 SSV524300 TCR524300 TMN524300 TWJ524300 UGF524300 UQB524300 UZX524300 VJT524300 VTP524300 WDL524300 WNH524300 WXD524300 AV589836 KR589836 UN589836 AEJ589836 AOF589836 AYB589836 BHX589836 BRT589836 CBP589836 CLL589836 CVH589836 DFD589836 DOZ589836 DYV589836 EIR589836 ESN589836 FCJ589836 FMF589836 FWB589836 GFX589836 GPT589836 GZP589836 HJL589836 HTH589836 IDD589836 IMZ589836 IWV589836 JGR589836 JQN589836 KAJ589836 KKF589836 KUB589836 LDX589836 LNT589836 LXP589836 MHL589836 MRH589836 NBD589836 NKZ589836 NUV589836 OER589836 OON589836 OYJ589836 PIF589836 PSB589836 QBX589836 QLT589836 QVP589836 RFL589836 RPH589836 RZD589836 SIZ589836 SSV589836 TCR589836 TMN589836 TWJ589836 UGF589836 UQB589836 UZX589836 VJT589836 VTP589836 WDL589836 WNH589836 WXD589836 AV655372 KR655372 UN655372 AEJ655372 AOF655372 AYB655372 BHX655372 BRT655372 CBP655372 CLL655372 CVH655372 DFD655372 DOZ655372 DYV655372 EIR655372 ESN655372 FCJ655372 FMF655372 FWB655372 GFX655372 GPT655372 GZP655372 HJL655372 HTH655372 IDD655372 IMZ655372 IWV655372 JGR655372 JQN655372 KAJ655372 KKF655372 KUB655372 LDX655372 LNT655372 LXP655372 MHL655372 MRH655372 NBD655372 NKZ655372 NUV655372 OER655372 OON655372 OYJ655372 PIF655372 PSB655372 QBX655372 QLT655372 QVP655372 RFL655372 RPH655372 RZD655372 SIZ655372 SSV655372 TCR655372 TMN655372 TWJ655372 UGF655372 UQB655372 UZX655372 VJT655372 VTP655372 WDL655372 WNH655372 WXD655372 AV720908 KR720908 UN720908 AEJ720908 AOF720908 AYB720908 BHX720908 BRT720908 CBP720908 CLL720908 CVH720908 DFD720908 DOZ720908 DYV720908 EIR720908 ESN720908 FCJ720908 FMF720908 FWB720908 GFX720908 GPT720908 GZP720908 HJL720908 HTH720908 IDD720908 IMZ720908 IWV720908 JGR720908 JQN720908 KAJ720908 KKF720908 KUB720908 LDX720908 LNT720908 LXP720908 MHL720908 MRH720908 NBD720908 NKZ720908 NUV720908 OER720908 OON720908 OYJ720908 PIF720908 PSB720908 QBX720908 QLT720908 QVP720908 RFL720908 RPH720908 RZD720908 SIZ720908 SSV720908 TCR720908 TMN720908 TWJ720908 UGF720908 UQB720908 UZX720908 VJT720908 VTP720908 WDL720908 WNH720908 WXD720908 AV786444 KR786444 UN786444 AEJ786444 AOF786444 AYB786444 BHX786444 BRT786444 CBP786444 CLL786444 CVH786444 DFD786444 DOZ786444 DYV786444 EIR786444 ESN786444 FCJ786444 FMF786444 FWB786444 GFX786444 GPT786444 GZP786444 HJL786444 HTH786444 IDD786444 IMZ786444 IWV786444 JGR786444 JQN786444 KAJ786444 KKF786444 KUB786444 LDX786444 LNT786444 LXP786444 MHL786444 MRH786444 NBD786444 NKZ786444 NUV786444 OER786444 OON786444 OYJ786444 PIF786444 PSB786444 QBX786444 QLT786444 QVP786444 RFL786444 RPH786444 RZD786444 SIZ786444 SSV786444 TCR786444 TMN786444 TWJ786444 UGF786444 UQB786444 UZX786444 VJT786444 VTP786444 WDL786444 WNH786444 WXD786444 AV851980 KR851980 UN851980 AEJ851980 AOF851980 AYB851980 BHX851980 BRT851980 CBP851980 CLL851980 CVH851980 DFD851980 DOZ851980 DYV851980 EIR851980 ESN851980 FCJ851980 FMF851980 FWB851980 GFX851980 GPT851980 GZP851980 HJL851980 HTH851980 IDD851980 IMZ851980 IWV851980 JGR851980 JQN851980 KAJ851980 KKF851980 KUB851980 LDX851980 LNT851980 LXP851980 MHL851980 MRH851980 NBD851980 NKZ851980 NUV851980 OER851980 OON851980 OYJ851980 PIF851980 PSB851980 QBX851980 QLT851980 QVP851980 RFL851980 RPH851980 RZD851980 SIZ851980 SSV851980 TCR851980 TMN851980 TWJ851980 UGF851980 UQB851980 UZX851980 VJT851980 VTP851980 WDL851980 WNH851980 WXD851980 AV917516 KR917516 UN917516 AEJ917516 AOF917516 AYB917516 BHX917516 BRT917516 CBP917516 CLL917516 CVH917516 DFD917516 DOZ917516 DYV917516 EIR917516 ESN917516 FCJ917516 FMF917516 FWB917516 GFX917516 GPT917516 GZP917516 HJL917516 HTH917516 IDD917516 IMZ917516 IWV917516 JGR917516 JQN917516 KAJ917516 KKF917516 KUB917516 LDX917516 LNT917516 LXP917516 MHL917516 MRH917516 NBD917516 NKZ917516 NUV917516 OER917516 OON917516 OYJ917516 PIF917516 PSB917516 QBX917516 QLT917516 QVP917516 RFL917516 RPH917516 RZD917516 SIZ917516 SSV917516 TCR917516 TMN917516 TWJ917516 UGF917516 UQB917516 UZX917516 VJT917516 VTP917516 WDL917516 WNH917516 WXD917516 AV983052 KR983052 UN983052 AEJ983052 AOF983052 AYB983052 BHX983052 BRT983052 CBP983052 CLL983052 CVH983052 DFD983052 DOZ983052 DYV983052 EIR983052 ESN983052 FCJ983052 FMF983052 FWB983052 GFX983052 GPT983052 GZP983052 HJL983052 HTH983052 IDD983052 IMZ983052 IWV983052 JGR983052 JQN983052 KAJ983052 KKF983052 KUB983052 LDX983052 LNT983052 LXP983052 MHL983052 MRH983052 NBD983052 NKZ983052 NUV983052 OER983052 OON983052 OYJ983052 PIF983052 PSB983052 QBX983052 QLT983052 QVP983052 RFL983052 RPH983052 RZD983052 SIZ983052 SSV983052 TCR983052 TMN983052 TWJ983052 UGF983052 UQB983052 UZX983052 VJT983052 VTP983052 WDL983052 WNH983052 WXD983052 AG12 KC12 TY12 ADU12 ANQ12 AXM12 BHI12 BRE12 CBA12 CKW12 CUS12 DEO12 DOK12 DYG12 EIC12 ERY12 FBU12 FLQ12 FVM12 GFI12 GPE12 GZA12 HIW12 HSS12 ICO12 IMK12 IWG12 JGC12 JPY12 JZU12 KJQ12 KTM12 LDI12 LNE12 LXA12 MGW12 MQS12 NAO12 NKK12 NUG12 OEC12 ONY12 OXU12 PHQ12 PRM12 QBI12 QLE12 QVA12 REW12 ROS12 RYO12 SIK12 SSG12 TCC12 TLY12 TVU12 UFQ12 UPM12 UZI12 VJE12 VTA12 WCW12 WMS12 WWO12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AL65548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AL131084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AL196620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AL262156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AL327692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AL393228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AL458764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AL524300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AL589836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AL655372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AL720908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AL786444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AL851980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AL917516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AL983052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AQ12 KM12 UI12 AEE12 AOA12 AXW12 BHS12 BRO12 CBK12 CLG12 CVC12 DEY12 DOU12 DYQ12 EIM12 ESI12 FCE12 FMA12 FVW12 GFS12 GPO12 GZK12 HJG12 HTC12 ICY12 IMU12 IWQ12 JGM12 JQI12 KAE12 KKA12 KTW12 LDS12 LNO12 LXK12 MHG12 MRC12 NAY12 NKU12 NUQ12 OEM12 OOI12 OYE12 PIA12 PRW12 QBS12 QLO12 QVK12 RFG12 RPC12 RYY12 SIU12 SSQ12 TCM12 TMI12 TWE12 UGA12 UPW12 UZS12 VJO12 VTK12 WDG12 WNC12 WWY12 AQ65548 KM65548 UI65548 AEE65548 AOA65548 AXW65548 BHS65548 BRO65548 CBK65548 CLG65548 CVC65548 DEY65548 DOU65548 DYQ65548 EIM65548 ESI65548 FCE65548 FMA65548 FVW65548 GFS65548 GPO65548 GZK65548 HJG65548 HTC65548 ICY65548 IMU65548 IWQ65548 JGM65548 JQI65548 KAE65548 KKA65548 KTW65548 LDS65548 LNO65548 LXK65548 MHG65548 MRC65548 NAY65548 NKU65548 NUQ65548 OEM65548 OOI65548 OYE65548 PIA65548 PRW65548 QBS65548 QLO65548 QVK65548 RFG65548 RPC65548 RYY65548 SIU65548 SSQ65548 TCM65548 TMI65548 TWE65548 UGA65548 UPW65548 UZS65548 VJO65548 VTK65548 WDG65548 WNC65548 WWY65548 AQ131084 KM131084 UI131084 AEE131084 AOA131084 AXW131084 BHS131084 BRO131084 CBK131084 CLG131084 CVC131084 DEY131084 DOU131084 DYQ131084 EIM131084 ESI131084 FCE131084 FMA131084 FVW131084 GFS131084 GPO131084 GZK131084 HJG131084 HTC131084 ICY131084 IMU131084 IWQ131084 JGM131084 JQI131084 KAE131084 KKA131084 KTW131084 LDS131084 LNO131084 LXK131084 MHG131084 MRC131084 NAY131084 NKU131084 NUQ131084 OEM131084 OOI131084 OYE131084 PIA131084 PRW131084 QBS131084 QLO131084 QVK131084 RFG131084 RPC131084 RYY131084 SIU131084 SSQ131084 TCM131084 TMI131084 TWE131084 UGA131084 UPW131084 UZS131084 VJO131084 VTK131084 WDG131084 WNC131084 WWY131084 AQ196620 KM196620 UI196620 AEE196620 AOA196620 AXW196620 BHS196620 BRO196620 CBK196620 CLG196620 CVC196620 DEY196620 DOU196620 DYQ196620 EIM196620 ESI196620 FCE196620 FMA196620 FVW196620 GFS196620 GPO196620 GZK196620 HJG196620 HTC196620 ICY196620 IMU196620 IWQ196620 JGM196620 JQI196620 KAE196620 KKA196620 KTW196620 LDS196620 LNO196620 LXK196620 MHG196620 MRC196620 NAY196620 NKU196620 NUQ196620 OEM196620 OOI196620 OYE196620 PIA196620 PRW196620 QBS196620 QLO196620 QVK196620 RFG196620 RPC196620 RYY196620 SIU196620 SSQ196620 TCM196620 TMI196620 TWE196620 UGA196620 UPW196620 UZS196620 VJO196620 VTK196620 WDG196620 WNC196620 WWY196620 AQ262156 KM262156 UI262156 AEE262156 AOA262156 AXW262156 BHS262156 BRO262156 CBK262156 CLG262156 CVC262156 DEY262156 DOU262156 DYQ262156 EIM262156 ESI262156 FCE262156 FMA262156 FVW262156 GFS262156 GPO262156 GZK262156 HJG262156 HTC262156 ICY262156 IMU262156 IWQ262156 JGM262156 JQI262156 KAE262156 KKA262156 KTW262156 LDS262156 LNO262156 LXK262156 MHG262156 MRC262156 NAY262156 NKU262156 NUQ262156 OEM262156 OOI262156 OYE262156 PIA262156 PRW262156 QBS262156 QLO262156 QVK262156 RFG262156 RPC262156 RYY262156 SIU262156 SSQ262156 TCM262156 TMI262156 TWE262156 UGA262156 UPW262156 UZS262156 VJO262156 VTK262156 WDG262156 WNC262156 WWY262156 AQ327692 KM327692 UI327692 AEE327692 AOA327692 AXW327692 BHS327692 BRO327692 CBK327692 CLG327692 CVC327692 DEY327692 DOU327692 DYQ327692 EIM327692 ESI327692 FCE327692 FMA327692 FVW327692 GFS327692 GPO327692 GZK327692 HJG327692 HTC327692 ICY327692 IMU327692 IWQ327692 JGM327692 JQI327692 KAE327692 KKA327692 KTW327692 LDS327692 LNO327692 LXK327692 MHG327692 MRC327692 NAY327692 NKU327692 NUQ327692 OEM327692 OOI327692 OYE327692 PIA327692 PRW327692 QBS327692 QLO327692 QVK327692 RFG327692 RPC327692 RYY327692 SIU327692 SSQ327692 TCM327692 TMI327692 TWE327692 UGA327692 UPW327692 UZS327692 VJO327692 VTK327692 WDG327692 WNC327692 WWY327692 AQ393228 KM393228 UI393228 AEE393228 AOA393228 AXW393228 BHS393228 BRO393228 CBK393228 CLG393228 CVC393228 DEY393228 DOU393228 DYQ393228 EIM393228 ESI393228 FCE393228 FMA393228 FVW393228 GFS393228 GPO393228 GZK393228 HJG393228 HTC393228 ICY393228 IMU393228 IWQ393228 JGM393228 JQI393228 KAE393228 KKA393228 KTW393228 LDS393228 LNO393228 LXK393228 MHG393228 MRC393228 NAY393228 NKU393228 NUQ393228 OEM393228 OOI393228 OYE393228 PIA393228 PRW393228 QBS393228 QLO393228 QVK393228 RFG393228 RPC393228 RYY393228 SIU393228 SSQ393228 TCM393228 TMI393228 TWE393228 UGA393228 UPW393228 UZS393228 VJO393228 VTK393228 WDG393228 WNC393228 WWY393228 AQ458764 KM458764 UI458764 AEE458764 AOA458764 AXW458764 BHS458764 BRO458764 CBK458764 CLG458764 CVC458764 DEY458764 DOU458764 DYQ458764 EIM458764 ESI458764 FCE458764 FMA458764 FVW458764 GFS458764 GPO458764 GZK458764 HJG458764 HTC458764 ICY458764 IMU458764 IWQ458764 JGM458764 JQI458764 KAE458764 KKA458764 KTW458764 LDS458764 LNO458764 LXK458764 MHG458764 MRC458764 NAY458764 NKU458764 NUQ458764 OEM458764 OOI458764 OYE458764 PIA458764 PRW458764 QBS458764 QLO458764 QVK458764 RFG458764 RPC458764 RYY458764 SIU458764 SSQ458764 TCM458764 TMI458764 TWE458764 UGA458764 UPW458764 UZS458764 VJO458764 VTK458764 WDG458764 WNC458764 WWY458764 AQ524300 KM524300 UI524300 AEE524300 AOA524300 AXW524300 BHS524300 BRO524300 CBK524300 CLG524300 CVC524300 DEY524300 DOU524300 DYQ524300 EIM524300 ESI524300 FCE524300 FMA524300 FVW524300 GFS524300 GPO524300 GZK524300 HJG524300 HTC524300 ICY524300 IMU524300 IWQ524300 JGM524300 JQI524300 KAE524300 KKA524300 KTW524300 LDS524300 LNO524300 LXK524300 MHG524300 MRC524300 NAY524300 NKU524300 NUQ524300 OEM524300 OOI524300 OYE524300 PIA524300 PRW524300 QBS524300 QLO524300 QVK524300 RFG524300 RPC524300 RYY524300 SIU524300 SSQ524300 TCM524300 TMI524300 TWE524300 UGA524300 UPW524300 UZS524300 VJO524300 VTK524300 WDG524300 WNC524300 WWY524300 AQ589836 KM589836 UI589836 AEE589836 AOA589836 AXW589836 BHS589836 BRO589836 CBK589836 CLG589836 CVC589836 DEY589836 DOU589836 DYQ589836 EIM589836 ESI589836 FCE589836 FMA589836 FVW589836 GFS589836 GPO589836 GZK589836 HJG589836 HTC589836 ICY589836 IMU589836 IWQ589836 JGM589836 JQI589836 KAE589836 KKA589836 KTW589836 LDS589836 LNO589836 LXK589836 MHG589836 MRC589836 NAY589836 NKU589836 NUQ589836 OEM589836 OOI589836 OYE589836 PIA589836 PRW589836 QBS589836 QLO589836 QVK589836 RFG589836 RPC589836 RYY589836 SIU589836 SSQ589836 TCM589836 TMI589836 TWE589836 UGA589836 UPW589836 UZS589836 VJO589836 VTK589836 WDG589836 WNC589836 WWY589836 AQ655372 KM655372 UI655372 AEE655372 AOA655372 AXW655372 BHS655372 BRO655372 CBK655372 CLG655372 CVC655372 DEY655372 DOU655372 DYQ655372 EIM655372 ESI655372 FCE655372 FMA655372 FVW655372 GFS655372 GPO655372 GZK655372 HJG655372 HTC655372 ICY655372 IMU655372 IWQ655372 JGM655372 JQI655372 KAE655372 KKA655372 KTW655372 LDS655372 LNO655372 LXK655372 MHG655372 MRC655372 NAY655372 NKU655372 NUQ655372 OEM655372 OOI655372 OYE655372 PIA655372 PRW655372 QBS655372 QLO655372 QVK655372 RFG655372 RPC655372 RYY655372 SIU655372 SSQ655372 TCM655372 TMI655372 TWE655372 UGA655372 UPW655372 UZS655372 VJO655372 VTK655372 WDG655372 WNC655372 WWY655372 AQ720908 KM720908 UI720908 AEE720908 AOA720908 AXW720908 BHS720908 BRO720908 CBK720908 CLG720908 CVC720908 DEY720908 DOU720908 DYQ720908 EIM720908 ESI720908 FCE720908 FMA720908 FVW720908 GFS720908 GPO720908 GZK720908 HJG720908 HTC720908 ICY720908 IMU720908 IWQ720908 JGM720908 JQI720908 KAE720908 KKA720908 KTW720908 LDS720908 LNO720908 LXK720908 MHG720908 MRC720908 NAY720908 NKU720908 NUQ720908 OEM720908 OOI720908 OYE720908 PIA720908 PRW720908 QBS720908 QLO720908 QVK720908 RFG720908 RPC720908 RYY720908 SIU720908 SSQ720908 TCM720908 TMI720908 TWE720908 UGA720908 UPW720908 UZS720908 VJO720908 VTK720908 WDG720908 WNC720908 WWY720908 AQ786444 KM786444 UI786444 AEE786444 AOA786444 AXW786444 BHS786444 BRO786444 CBK786444 CLG786444 CVC786444 DEY786444 DOU786444 DYQ786444 EIM786444 ESI786444 FCE786444 FMA786444 FVW786444 GFS786444 GPO786444 GZK786444 HJG786444 HTC786444 ICY786444 IMU786444 IWQ786444 JGM786444 JQI786444 KAE786444 KKA786444 KTW786444 LDS786444 LNO786444 LXK786444 MHG786444 MRC786444 NAY786444 NKU786444 NUQ786444 OEM786444 OOI786444 OYE786444 PIA786444 PRW786444 QBS786444 QLO786444 QVK786444 RFG786444 RPC786444 RYY786444 SIU786444 SSQ786444 TCM786444 TMI786444 TWE786444 UGA786444 UPW786444 UZS786444 VJO786444 VTK786444 WDG786444 WNC786444 WWY786444 AQ851980 KM851980 UI851980 AEE851980 AOA851980 AXW851980 BHS851980 BRO851980 CBK851980 CLG851980 CVC851980 DEY851980 DOU851980 DYQ851980 EIM851980 ESI851980 FCE851980 FMA851980 FVW851980 GFS851980 GPO851980 GZK851980 HJG851980 HTC851980 ICY851980 IMU851980 IWQ851980 JGM851980 JQI851980 KAE851980 KKA851980 KTW851980 LDS851980 LNO851980 LXK851980 MHG851980 MRC851980 NAY851980 NKU851980 NUQ851980 OEM851980 OOI851980 OYE851980 PIA851980 PRW851980 QBS851980 QLO851980 QVK851980 RFG851980 RPC851980 RYY851980 SIU851980 SSQ851980 TCM851980 TMI851980 TWE851980 UGA851980 UPW851980 UZS851980 VJO851980 VTK851980 WDG851980 WNC851980 WWY851980 AQ917516 KM917516 UI917516 AEE917516 AOA917516 AXW917516 BHS917516 BRO917516 CBK917516 CLG917516 CVC917516 DEY917516 DOU917516 DYQ917516 EIM917516 ESI917516 FCE917516 FMA917516 FVW917516 GFS917516 GPO917516 GZK917516 HJG917516 HTC917516 ICY917516 IMU917516 IWQ917516 JGM917516 JQI917516 KAE917516 KKA917516 KTW917516 LDS917516 LNO917516 LXK917516 MHG917516 MRC917516 NAY917516 NKU917516 NUQ917516 OEM917516 OOI917516 OYE917516 PIA917516 PRW917516 QBS917516 QLO917516 QVK917516 RFG917516 RPC917516 RYY917516 SIU917516 SSQ917516 TCM917516 TMI917516 TWE917516 UGA917516 UPW917516 UZS917516 VJO917516 VTK917516 WDG917516 WNC917516 WWY917516 AQ983052 KM983052 UI983052 AEE983052 AOA983052 AXW983052 BHS983052 BRO983052 CBK983052 CLG983052 CVC983052 DEY983052 DOU983052 DYQ983052 EIM983052 ESI983052 FCE983052 FMA983052 FVW983052 GFS983052 GPO983052 GZK983052 HJG983052 HTC983052 ICY983052 IMU983052 IWQ983052 JGM983052 JQI983052 KAE983052 KKA983052 KTW983052 LDS983052 LNO983052 LXK983052 MHG983052 MRC983052 NAY983052 NKU983052 NUQ983052 OEM983052 OOI983052 OYE983052 PIA983052 PRW983052 QBS983052 QLO983052 QVK983052 RFG983052 RPC983052 RYY983052 SIU983052 SSQ983052 TCM983052 TMI983052 TWE983052 UGA983052 UPW983052 UZS983052 VJO983052 VTK983052 WDG983052 WNC983052 WWY983052 BU12 LQ12 VM12 AFI12 APE12 AZA12 BIW12 BSS12 CCO12 CMK12 CWG12 DGC12 DPY12 DZU12 EJQ12 ETM12 FDI12 FNE12 FXA12 GGW12 GQS12 HAO12 HKK12 HUG12 IEC12 INY12 IXU12 JHQ12 JRM12 KBI12 KLE12 KVA12 LEW12 LOS12 LYO12 MIK12 MSG12 NCC12 NLY12 NVU12 OFQ12 OPM12 OZI12 PJE12 PTA12 QCW12 QMS12 QWO12 RGK12 RQG12 SAC12 SJY12 STU12 TDQ12 TNM12 TXI12 UHE12 URA12 VAW12 VKS12 VUO12 WEK12 WOG12 WYC12 BU65548 LQ65548 VM65548 AFI65548 APE65548 AZA65548 BIW65548 BSS65548 CCO65548 CMK65548 CWG65548 DGC65548 DPY65548 DZU65548 EJQ65548 ETM65548 FDI65548 FNE65548 FXA65548 GGW65548 GQS65548 HAO65548 HKK65548 HUG65548 IEC65548 INY65548 IXU65548 JHQ65548 JRM65548 KBI65548 KLE65548 KVA65548 LEW65548 LOS65548 LYO65548 MIK65548 MSG65548 NCC65548 NLY65548 NVU65548 OFQ65548 OPM65548 OZI65548 PJE65548 PTA65548 QCW65548 QMS65548 QWO65548 RGK65548 RQG65548 SAC65548 SJY65548 STU65548 TDQ65548 TNM65548 TXI65548 UHE65548 URA65548 VAW65548 VKS65548 VUO65548 WEK65548 WOG65548 WYC65548 BU131084 LQ131084 VM131084 AFI131084 APE131084 AZA131084 BIW131084 BSS131084 CCO131084 CMK131084 CWG131084 DGC131084 DPY131084 DZU131084 EJQ131084 ETM131084 FDI131084 FNE131084 FXA131084 GGW131084 GQS131084 HAO131084 HKK131084 HUG131084 IEC131084 INY131084 IXU131084 JHQ131084 JRM131084 KBI131084 KLE131084 KVA131084 LEW131084 LOS131084 LYO131084 MIK131084 MSG131084 NCC131084 NLY131084 NVU131084 OFQ131084 OPM131084 OZI131084 PJE131084 PTA131084 QCW131084 QMS131084 QWO131084 RGK131084 RQG131084 SAC131084 SJY131084 STU131084 TDQ131084 TNM131084 TXI131084 UHE131084 URA131084 VAW131084 VKS131084 VUO131084 WEK131084 WOG131084 WYC131084 BU196620 LQ196620 VM196620 AFI196620 APE196620 AZA196620 BIW196620 BSS196620 CCO196620 CMK196620 CWG196620 DGC196620 DPY196620 DZU196620 EJQ196620 ETM196620 FDI196620 FNE196620 FXA196620 GGW196620 GQS196620 HAO196620 HKK196620 HUG196620 IEC196620 INY196620 IXU196620 JHQ196620 JRM196620 KBI196620 KLE196620 KVA196620 LEW196620 LOS196620 LYO196620 MIK196620 MSG196620 NCC196620 NLY196620 NVU196620 OFQ196620 OPM196620 OZI196620 PJE196620 PTA196620 QCW196620 QMS196620 QWO196620 RGK196620 RQG196620 SAC196620 SJY196620 STU196620 TDQ196620 TNM196620 TXI196620 UHE196620 URA196620 VAW196620 VKS196620 VUO196620 WEK196620 WOG196620 WYC196620 BU262156 LQ262156 VM262156 AFI262156 APE262156 AZA262156 BIW262156 BSS262156 CCO262156 CMK262156 CWG262156 DGC262156 DPY262156 DZU262156 EJQ262156 ETM262156 FDI262156 FNE262156 FXA262156 GGW262156 GQS262156 HAO262156 HKK262156 HUG262156 IEC262156 INY262156 IXU262156 JHQ262156 JRM262156 KBI262156 KLE262156 KVA262156 LEW262156 LOS262156 LYO262156 MIK262156 MSG262156 NCC262156 NLY262156 NVU262156 OFQ262156 OPM262156 OZI262156 PJE262156 PTA262156 QCW262156 QMS262156 QWO262156 RGK262156 RQG262156 SAC262156 SJY262156 STU262156 TDQ262156 TNM262156 TXI262156 UHE262156 URA262156 VAW262156 VKS262156 VUO262156 WEK262156 WOG262156 WYC262156 BU327692 LQ327692 VM327692 AFI327692 APE327692 AZA327692 BIW327692 BSS327692 CCO327692 CMK327692 CWG327692 DGC327692 DPY327692 DZU327692 EJQ327692 ETM327692 FDI327692 FNE327692 FXA327692 GGW327692 GQS327692 HAO327692 HKK327692 HUG327692 IEC327692 INY327692 IXU327692 JHQ327692 JRM327692 KBI327692 KLE327692 KVA327692 LEW327692 LOS327692 LYO327692 MIK327692 MSG327692 NCC327692 NLY327692 NVU327692 OFQ327692 OPM327692 OZI327692 PJE327692 PTA327692 QCW327692 QMS327692 QWO327692 RGK327692 RQG327692 SAC327692 SJY327692 STU327692 TDQ327692 TNM327692 TXI327692 UHE327692 URA327692 VAW327692 VKS327692 VUO327692 WEK327692 WOG327692 WYC327692 BU393228 LQ393228 VM393228 AFI393228 APE393228 AZA393228 BIW393228 BSS393228 CCO393228 CMK393228 CWG393228 DGC393228 DPY393228 DZU393228 EJQ393228 ETM393228 FDI393228 FNE393228 FXA393228 GGW393228 GQS393228 HAO393228 HKK393228 HUG393228 IEC393228 INY393228 IXU393228 JHQ393228 JRM393228 KBI393228 KLE393228 KVA393228 LEW393228 LOS393228 LYO393228 MIK393228 MSG393228 NCC393228 NLY393228 NVU393228 OFQ393228 OPM393228 OZI393228 PJE393228 PTA393228 QCW393228 QMS393228 QWO393228 RGK393228 RQG393228 SAC393228 SJY393228 STU393228 TDQ393228 TNM393228 TXI393228 UHE393228 URA393228 VAW393228 VKS393228 VUO393228 WEK393228 WOG393228 WYC393228 BU458764 LQ458764 VM458764 AFI458764 APE458764 AZA458764 BIW458764 BSS458764 CCO458764 CMK458764 CWG458764 DGC458764 DPY458764 DZU458764 EJQ458764 ETM458764 FDI458764 FNE458764 FXA458764 GGW458764 GQS458764 HAO458764 HKK458764 HUG458764 IEC458764 INY458764 IXU458764 JHQ458764 JRM458764 KBI458764 KLE458764 KVA458764 LEW458764 LOS458764 LYO458764 MIK458764 MSG458764 NCC458764 NLY458764 NVU458764 OFQ458764 OPM458764 OZI458764 PJE458764 PTA458764 QCW458764 QMS458764 QWO458764 RGK458764 RQG458764 SAC458764 SJY458764 STU458764 TDQ458764 TNM458764 TXI458764 UHE458764 URA458764 VAW458764 VKS458764 VUO458764 WEK458764 WOG458764 WYC458764 BU524300 LQ524300 VM524300 AFI524300 APE524300 AZA524300 BIW524300 BSS524300 CCO524300 CMK524300 CWG524300 DGC524300 DPY524300 DZU524300 EJQ524300 ETM524300 FDI524300 FNE524300 FXA524300 GGW524300 GQS524300 HAO524300 HKK524300 HUG524300 IEC524300 INY524300 IXU524300 JHQ524300 JRM524300 KBI524300 KLE524300 KVA524300 LEW524300 LOS524300 LYO524300 MIK524300 MSG524300 NCC524300 NLY524300 NVU524300 OFQ524300 OPM524300 OZI524300 PJE524300 PTA524300 QCW524300 QMS524300 QWO524300 RGK524300 RQG524300 SAC524300 SJY524300 STU524300 TDQ524300 TNM524300 TXI524300 UHE524300 URA524300 VAW524300 VKS524300 VUO524300 WEK524300 WOG524300 WYC524300 BU589836 LQ589836 VM589836 AFI589836 APE589836 AZA589836 BIW589836 BSS589836 CCO589836 CMK589836 CWG589836 DGC589836 DPY589836 DZU589836 EJQ589836 ETM589836 FDI589836 FNE589836 FXA589836 GGW589836 GQS589836 HAO589836 HKK589836 HUG589836 IEC589836 INY589836 IXU589836 JHQ589836 JRM589836 KBI589836 KLE589836 KVA589836 LEW589836 LOS589836 LYO589836 MIK589836 MSG589836 NCC589836 NLY589836 NVU589836 OFQ589836 OPM589836 OZI589836 PJE589836 PTA589836 QCW589836 QMS589836 QWO589836 RGK589836 RQG589836 SAC589836 SJY589836 STU589836 TDQ589836 TNM589836 TXI589836 UHE589836 URA589836 VAW589836 VKS589836 VUO589836 WEK589836 WOG589836 WYC589836 BU655372 LQ655372 VM655372 AFI655372 APE655372 AZA655372 BIW655372 BSS655372 CCO655372 CMK655372 CWG655372 DGC655372 DPY655372 DZU655372 EJQ655372 ETM655372 FDI655372 FNE655372 FXA655372 GGW655372 GQS655372 HAO655372 HKK655372 HUG655372 IEC655372 INY655372 IXU655372 JHQ655372 JRM655372 KBI655372 KLE655372 KVA655372 LEW655372 LOS655372 LYO655372 MIK655372 MSG655372 NCC655372 NLY655372 NVU655372 OFQ655372 OPM655372 OZI655372 PJE655372 PTA655372 QCW655372 QMS655372 QWO655372 RGK655372 RQG655372 SAC655372 SJY655372 STU655372 TDQ655372 TNM655372 TXI655372 UHE655372 URA655372 VAW655372 VKS655372 VUO655372 WEK655372 WOG655372 WYC655372 BU720908 LQ720908 VM720908 AFI720908 APE720908 AZA720908 BIW720908 BSS720908 CCO720908 CMK720908 CWG720908 DGC720908 DPY720908 DZU720908 EJQ720908 ETM720908 FDI720908 FNE720908 FXA720908 GGW720908 GQS720908 HAO720908 HKK720908 HUG720908 IEC720908 INY720908 IXU720908 JHQ720908 JRM720908 KBI720908 KLE720908 KVA720908 LEW720908 LOS720908 LYO720908 MIK720908 MSG720908 NCC720908 NLY720908 NVU720908 OFQ720908 OPM720908 OZI720908 PJE720908 PTA720908 QCW720908 QMS720908 QWO720908 RGK720908 RQG720908 SAC720908 SJY720908 STU720908 TDQ720908 TNM720908 TXI720908 UHE720908 URA720908 VAW720908 VKS720908 VUO720908 WEK720908 WOG720908 WYC720908 BU786444 LQ786444 VM786444 AFI786444 APE786444 AZA786444 BIW786444 BSS786444 CCO786444 CMK786444 CWG786444 DGC786444 DPY786444 DZU786444 EJQ786444 ETM786444 FDI786444 FNE786444 FXA786444 GGW786444 GQS786444 HAO786444 HKK786444 HUG786444 IEC786444 INY786444 IXU786444 JHQ786444 JRM786444 KBI786444 KLE786444 KVA786444 LEW786444 LOS786444 LYO786444 MIK786444 MSG786444 NCC786444 NLY786444 NVU786444 OFQ786444 OPM786444 OZI786444 PJE786444 PTA786444 QCW786444 QMS786444 QWO786444 RGK786444 RQG786444 SAC786444 SJY786444 STU786444 TDQ786444 TNM786444 TXI786444 UHE786444 URA786444 VAW786444 VKS786444 VUO786444 WEK786444 WOG786444 WYC786444 BU851980 LQ851980 VM851980 AFI851980 APE851980 AZA851980 BIW851980 BSS851980 CCO851980 CMK851980 CWG851980 DGC851980 DPY851980 DZU851980 EJQ851980 ETM851980 FDI851980 FNE851980 FXA851980 GGW851980 GQS851980 HAO851980 HKK851980 HUG851980 IEC851980 INY851980 IXU851980 JHQ851980 JRM851980 KBI851980 KLE851980 KVA851980 LEW851980 LOS851980 LYO851980 MIK851980 MSG851980 NCC851980 NLY851980 NVU851980 OFQ851980 OPM851980 OZI851980 PJE851980 PTA851980 QCW851980 QMS851980 QWO851980 RGK851980 RQG851980 SAC851980 SJY851980 STU851980 TDQ851980 TNM851980 TXI851980 UHE851980 URA851980 VAW851980 VKS851980 VUO851980 WEK851980 WOG851980 WYC851980 BU917516 LQ917516 VM917516 AFI917516 APE917516 AZA917516 BIW917516 BSS917516 CCO917516 CMK917516 CWG917516 DGC917516 DPY917516 DZU917516 EJQ917516 ETM917516 FDI917516 FNE917516 FXA917516 GGW917516 GQS917516 HAO917516 HKK917516 HUG917516 IEC917516 INY917516 IXU917516 JHQ917516 JRM917516 KBI917516 KLE917516 KVA917516 LEW917516 LOS917516 LYO917516 MIK917516 MSG917516 NCC917516 NLY917516 NVU917516 OFQ917516 OPM917516 OZI917516 PJE917516 PTA917516 QCW917516 QMS917516 QWO917516 RGK917516 RQG917516 SAC917516 SJY917516 STU917516 TDQ917516 TNM917516 TXI917516 UHE917516 URA917516 VAW917516 VKS917516 VUO917516 WEK917516 WOG917516 WYC917516 BU983052 LQ983052 VM983052 AFI983052 APE983052 AZA983052 BIW983052 BSS983052 CCO983052 CMK983052 CWG983052 DGC983052 DPY983052 DZU983052 EJQ983052 ETM983052 FDI983052 FNE983052 FXA983052 GGW983052 GQS983052 HAO983052 HKK983052 HUG983052 IEC983052 INY983052 IXU983052 JHQ983052 JRM983052 KBI983052 KLE983052 KVA983052 LEW983052 LOS983052 LYO983052 MIK983052 MSG983052 NCC983052 NLY983052 NVU983052 OFQ983052 OPM983052 OZI983052 PJE983052 PTA983052 QCW983052 QMS983052 QWO983052 RGK983052 RQG983052 SAC983052 SJY983052 STU983052 TDQ983052 TNM983052 TXI983052 UHE983052 URA983052 VAW983052 VKS983052 VUO983052 WEK983052 WOG983052 WYC983052</xm:sqref>
        </x14:dataValidation>
        <x14:dataValidation allowBlank="1" showInputMessage="1" showErrorMessage="1" prompt="Corresponde a los resultados planificados para el periodo de medición. Todos los indicadores de gestión deben incluir programación." xr:uid="{C09F1969-B578-48EC-BADD-90AE71BF8F7D}">
          <xm:sqref>AA12 JW12 TS12 ADO12 ANK12 AXG12 BHC12 BQY12 CAU12 CKQ12 CUM12 DEI12 DOE12 DYA12 EHW12 ERS12 FBO12 FLK12 FVG12 GFC12 GOY12 GYU12 HIQ12 HSM12 ICI12 IME12 IWA12 JFW12 JPS12 JZO12 KJK12 KTG12 LDC12 LMY12 LWU12 MGQ12 MQM12 NAI12 NKE12 NUA12 ODW12 ONS12 OXO12 PHK12 PRG12 QBC12 QKY12 QUU12 REQ12 ROM12 RYI12 SIE12 SSA12 TBW12 TLS12 TVO12 UFK12 UPG12 UZC12 VIY12 VSU12 WCQ12 WMM12 WWI12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AF12 KB12 TX12 ADT12 ANP12 AXL12 BHH12 BRD12 CAZ12 CKV12 CUR12 DEN12 DOJ12 DYF12 EIB12 ERX12 FBT12 FLP12 FVL12 GFH12 GPD12 GYZ12 HIV12 HSR12 ICN12 IMJ12 IWF12 JGB12 JPX12 JZT12 KJP12 KTL12 LDH12 LND12 LWZ12 MGV12 MQR12 NAN12 NKJ12 NUF12 OEB12 ONX12 OXT12 PHP12 PRL12 QBH12 QLD12 QUZ12 REV12 ROR12 RYN12 SIJ12 SSF12 TCB12 TLX12 TVT12 UFP12 UPL12 UZH12 VJD12 VSZ12 WCV12 WMR12 WWN12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BY12 LU12 VQ12 AFM12 API12 AZE12 BJA12 BSW12 CCS12 CMO12 CWK12 DGG12 DQC12 DZY12 EJU12 ETQ12 FDM12 FNI12 FXE12 GHA12 GQW12 HAS12 HKO12 HUK12 IEG12 IOC12 IXY12 JHU12 JRQ12 KBM12 KLI12 KVE12 LFA12 LOW12 LYS12 MIO12 MSK12 NCG12 NMC12 NVY12 OFU12 OPQ12 OZM12 PJI12 PTE12 QDA12 QMW12 QWS12 RGO12 RQK12 SAG12 SKC12 STY12 TDU12 TNQ12 TXM12 UHI12 URE12 VBA12 VKW12 VUS12 WEO12 WOK12 WYG12 BY65548 LU65548 VQ65548 AFM65548 API65548 AZE65548 BJA65548 BSW65548 CCS65548 CMO65548 CWK65548 DGG65548 DQC65548 DZY65548 EJU65548 ETQ65548 FDM65548 FNI65548 FXE65548 GHA65548 GQW65548 HAS65548 HKO65548 HUK65548 IEG65548 IOC65548 IXY65548 JHU65548 JRQ65548 KBM65548 KLI65548 KVE65548 LFA65548 LOW65548 LYS65548 MIO65548 MSK65548 NCG65548 NMC65548 NVY65548 OFU65548 OPQ65548 OZM65548 PJI65548 PTE65548 QDA65548 QMW65548 QWS65548 RGO65548 RQK65548 SAG65548 SKC65548 STY65548 TDU65548 TNQ65548 TXM65548 UHI65548 URE65548 VBA65548 VKW65548 VUS65548 WEO65548 WOK65548 WYG65548 BY131084 LU131084 VQ131084 AFM131084 API131084 AZE131084 BJA131084 BSW131084 CCS131084 CMO131084 CWK131084 DGG131084 DQC131084 DZY131084 EJU131084 ETQ131084 FDM131084 FNI131084 FXE131084 GHA131084 GQW131084 HAS131084 HKO131084 HUK131084 IEG131084 IOC131084 IXY131084 JHU131084 JRQ131084 KBM131084 KLI131084 KVE131084 LFA131084 LOW131084 LYS131084 MIO131084 MSK131084 NCG131084 NMC131084 NVY131084 OFU131084 OPQ131084 OZM131084 PJI131084 PTE131084 QDA131084 QMW131084 QWS131084 RGO131084 RQK131084 SAG131084 SKC131084 STY131084 TDU131084 TNQ131084 TXM131084 UHI131084 URE131084 VBA131084 VKW131084 VUS131084 WEO131084 WOK131084 WYG131084 BY196620 LU196620 VQ196620 AFM196620 API196620 AZE196620 BJA196620 BSW196620 CCS196620 CMO196620 CWK196620 DGG196620 DQC196620 DZY196620 EJU196620 ETQ196620 FDM196620 FNI196620 FXE196620 GHA196620 GQW196620 HAS196620 HKO196620 HUK196620 IEG196620 IOC196620 IXY196620 JHU196620 JRQ196620 KBM196620 KLI196620 KVE196620 LFA196620 LOW196620 LYS196620 MIO196620 MSK196620 NCG196620 NMC196620 NVY196620 OFU196620 OPQ196620 OZM196620 PJI196620 PTE196620 QDA196620 QMW196620 QWS196620 RGO196620 RQK196620 SAG196620 SKC196620 STY196620 TDU196620 TNQ196620 TXM196620 UHI196620 URE196620 VBA196620 VKW196620 VUS196620 WEO196620 WOK196620 WYG196620 BY262156 LU262156 VQ262156 AFM262156 API262156 AZE262156 BJA262156 BSW262156 CCS262156 CMO262156 CWK262156 DGG262156 DQC262156 DZY262156 EJU262156 ETQ262156 FDM262156 FNI262156 FXE262156 GHA262156 GQW262156 HAS262156 HKO262156 HUK262156 IEG262156 IOC262156 IXY262156 JHU262156 JRQ262156 KBM262156 KLI262156 KVE262156 LFA262156 LOW262156 LYS262156 MIO262156 MSK262156 NCG262156 NMC262156 NVY262156 OFU262156 OPQ262156 OZM262156 PJI262156 PTE262156 QDA262156 QMW262156 QWS262156 RGO262156 RQK262156 SAG262156 SKC262156 STY262156 TDU262156 TNQ262156 TXM262156 UHI262156 URE262156 VBA262156 VKW262156 VUS262156 WEO262156 WOK262156 WYG262156 BY327692 LU327692 VQ327692 AFM327692 API327692 AZE327692 BJA327692 BSW327692 CCS327692 CMO327692 CWK327692 DGG327692 DQC327692 DZY327692 EJU327692 ETQ327692 FDM327692 FNI327692 FXE327692 GHA327692 GQW327692 HAS327692 HKO327692 HUK327692 IEG327692 IOC327692 IXY327692 JHU327692 JRQ327692 KBM327692 KLI327692 KVE327692 LFA327692 LOW327692 LYS327692 MIO327692 MSK327692 NCG327692 NMC327692 NVY327692 OFU327692 OPQ327692 OZM327692 PJI327692 PTE327692 QDA327692 QMW327692 QWS327692 RGO327692 RQK327692 SAG327692 SKC327692 STY327692 TDU327692 TNQ327692 TXM327692 UHI327692 URE327692 VBA327692 VKW327692 VUS327692 WEO327692 WOK327692 WYG327692 BY393228 LU393228 VQ393228 AFM393228 API393228 AZE393228 BJA393228 BSW393228 CCS393228 CMO393228 CWK393228 DGG393228 DQC393228 DZY393228 EJU393228 ETQ393228 FDM393228 FNI393228 FXE393228 GHA393228 GQW393228 HAS393228 HKO393228 HUK393228 IEG393228 IOC393228 IXY393228 JHU393228 JRQ393228 KBM393228 KLI393228 KVE393228 LFA393228 LOW393228 LYS393228 MIO393228 MSK393228 NCG393228 NMC393228 NVY393228 OFU393228 OPQ393228 OZM393228 PJI393228 PTE393228 QDA393228 QMW393228 QWS393228 RGO393228 RQK393228 SAG393228 SKC393228 STY393228 TDU393228 TNQ393228 TXM393228 UHI393228 URE393228 VBA393228 VKW393228 VUS393228 WEO393228 WOK393228 WYG393228 BY458764 LU458764 VQ458764 AFM458764 API458764 AZE458764 BJA458764 BSW458764 CCS458764 CMO458764 CWK458764 DGG458764 DQC458764 DZY458764 EJU458764 ETQ458764 FDM458764 FNI458764 FXE458764 GHA458764 GQW458764 HAS458764 HKO458764 HUK458764 IEG458764 IOC458764 IXY458764 JHU458764 JRQ458764 KBM458764 KLI458764 KVE458764 LFA458764 LOW458764 LYS458764 MIO458764 MSK458764 NCG458764 NMC458764 NVY458764 OFU458764 OPQ458764 OZM458764 PJI458764 PTE458764 QDA458764 QMW458764 QWS458764 RGO458764 RQK458764 SAG458764 SKC458764 STY458764 TDU458764 TNQ458764 TXM458764 UHI458764 URE458764 VBA458764 VKW458764 VUS458764 WEO458764 WOK458764 WYG458764 BY524300 LU524300 VQ524300 AFM524300 API524300 AZE524300 BJA524300 BSW524300 CCS524300 CMO524300 CWK524300 DGG524300 DQC524300 DZY524300 EJU524300 ETQ524300 FDM524300 FNI524300 FXE524300 GHA524300 GQW524300 HAS524300 HKO524300 HUK524300 IEG524300 IOC524300 IXY524300 JHU524300 JRQ524300 KBM524300 KLI524300 KVE524300 LFA524300 LOW524300 LYS524300 MIO524300 MSK524300 NCG524300 NMC524300 NVY524300 OFU524300 OPQ524300 OZM524300 PJI524300 PTE524300 QDA524300 QMW524300 QWS524300 RGO524300 RQK524300 SAG524300 SKC524300 STY524300 TDU524300 TNQ524300 TXM524300 UHI524300 URE524300 VBA524300 VKW524300 VUS524300 WEO524300 WOK524300 WYG524300 BY589836 LU589836 VQ589836 AFM589836 API589836 AZE589836 BJA589836 BSW589836 CCS589836 CMO589836 CWK589836 DGG589836 DQC589836 DZY589836 EJU589836 ETQ589836 FDM589836 FNI589836 FXE589836 GHA589836 GQW589836 HAS589836 HKO589836 HUK589836 IEG589836 IOC589836 IXY589836 JHU589836 JRQ589836 KBM589836 KLI589836 KVE589836 LFA589836 LOW589836 LYS589836 MIO589836 MSK589836 NCG589836 NMC589836 NVY589836 OFU589836 OPQ589836 OZM589836 PJI589836 PTE589836 QDA589836 QMW589836 QWS589836 RGO589836 RQK589836 SAG589836 SKC589836 STY589836 TDU589836 TNQ589836 TXM589836 UHI589836 URE589836 VBA589836 VKW589836 VUS589836 WEO589836 WOK589836 WYG589836 BY655372 LU655372 VQ655372 AFM655372 API655372 AZE655372 BJA655372 BSW655372 CCS655372 CMO655372 CWK655372 DGG655372 DQC655372 DZY655372 EJU655372 ETQ655372 FDM655372 FNI655372 FXE655372 GHA655372 GQW655372 HAS655372 HKO655372 HUK655372 IEG655372 IOC655372 IXY655372 JHU655372 JRQ655372 KBM655372 KLI655372 KVE655372 LFA655372 LOW655372 LYS655372 MIO655372 MSK655372 NCG655372 NMC655372 NVY655372 OFU655372 OPQ655372 OZM655372 PJI655372 PTE655372 QDA655372 QMW655372 QWS655372 RGO655372 RQK655372 SAG655372 SKC655372 STY655372 TDU655372 TNQ655372 TXM655372 UHI655372 URE655372 VBA655372 VKW655372 VUS655372 WEO655372 WOK655372 WYG655372 BY720908 LU720908 VQ720908 AFM720908 API720908 AZE720908 BJA720908 BSW720908 CCS720908 CMO720908 CWK720908 DGG720908 DQC720908 DZY720908 EJU720908 ETQ720908 FDM720908 FNI720908 FXE720908 GHA720908 GQW720908 HAS720908 HKO720908 HUK720908 IEG720908 IOC720908 IXY720908 JHU720908 JRQ720908 KBM720908 KLI720908 KVE720908 LFA720908 LOW720908 LYS720908 MIO720908 MSK720908 NCG720908 NMC720908 NVY720908 OFU720908 OPQ720908 OZM720908 PJI720908 PTE720908 QDA720908 QMW720908 QWS720908 RGO720908 RQK720908 SAG720908 SKC720908 STY720908 TDU720908 TNQ720908 TXM720908 UHI720908 URE720908 VBA720908 VKW720908 VUS720908 WEO720908 WOK720908 WYG720908 BY786444 LU786444 VQ786444 AFM786444 API786444 AZE786444 BJA786444 BSW786444 CCS786444 CMO786444 CWK786444 DGG786444 DQC786444 DZY786444 EJU786444 ETQ786444 FDM786444 FNI786444 FXE786444 GHA786444 GQW786444 HAS786444 HKO786444 HUK786444 IEG786444 IOC786444 IXY786444 JHU786444 JRQ786444 KBM786444 KLI786444 KVE786444 LFA786444 LOW786444 LYS786444 MIO786444 MSK786444 NCG786444 NMC786444 NVY786444 OFU786444 OPQ786444 OZM786444 PJI786444 PTE786444 QDA786444 QMW786444 QWS786444 RGO786444 RQK786444 SAG786444 SKC786444 STY786444 TDU786444 TNQ786444 TXM786444 UHI786444 URE786444 VBA786444 VKW786444 VUS786444 WEO786444 WOK786444 WYG786444 BY851980 LU851980 VQ851980 AFM851980 API851980 AZE851980 BJA851980 BSW851980 CCS851980 CMO851980 CWK851980 DGG851980 DQC851980 DZY851980 EJU851980 ETQ851980 FDM851980 FNI851980 FXE851980 GHA851980 GQW851980 HAS851980 HKO851980 HUK851980 IEG851980 IOC851980 IXY851980 JHU851980 JRQ851980 KBM851980 KLI851980 KVE851980 LFA851980 LOW851980 LYS851980 MIO851980 MSK851980 NCG851980 NMC851980 NVY851980 OFU851980 OPQ851980 OZM851980 PJI851980 PTE851980 QDA851980 QMW851980 QWS851980 RGO851980 RQK851980 SAG851980 SKC851980 STY851980 TDU851980 TNQ851980 TXM851980 UHI851980 URE851980 VBA851980 VKW851980 VUS851980 WEO851980 WOK851980 WYG851980 BY917516 LU917516 VQ917516 AFM917516 API917516 AZE917516 BJA917516 BSW917516 CCS917516 CMO917516 CWK917516 DGG917516 DQC917516 DZY917516 EJU917516 ETQ917516 FDM917516 FNI917516 FXE917516 GHA917516 GQW917516 HAS917516 HKO917516 HUK917516 IEG917516 IOC917516 IXY917516 JHU917516 JRQ917516 KBM917516 KLI917516 KVE917516 LFA917516 LOW917516 LYS917516 MIO917516 MSK917516 NCG917516 NMC917516 NVY917516 OFU917516 OPQ917516 OZM917516 PJI917516 PTE917516 QDA917516 QMW917516 QWS917516 RGO917516 RQK917516 SAG917516 SKC917516 STY917516 TDU917516 TNQ917516 TXM917516 UHI917516 URE917516 VBA917516 VKW917516 VUS917516 WEO917516 WOK917516 WYG917516 BY983052 LU983052 VQ983052 AFM983052 API983052 AZE983052 BJA983052 BSW983052 CCS983052 CMO983052 CWK983052 DGG983052 DQC983052 DZY983052 EJU983052 ETQ983052 FDM983052 FNI983052 FXE983052 GHA983052 GQW983052 HAS983052 HKO983052 HUK983052 IEG983052 IOC983052 IXY983052 JHU983052 JRQ983052 KBM983052 KLI983052 KVE983052 LFA983052 LOW983052 LYS983052 MIO983052 MSK983052 NCG983052 NMC983052 NVY983052 OFU983052 OPQ983052 OZM983052 PJI983052 PTE983052 QDA983052 QMW983052 QWS983052 RGO983052 RQK983052 SAG983052 SKC983052 STY983052 TDU983052 TNQ983052 TXM983052 UHI983052 URE983052 VBA983052 VKW983052 VUS983052 WEO983052 WOK983052 WYG983052 BT12 LP12 VL12 AFH12 APD12 AYZ12 BIV12 BSR12 CCN12 CMJ12 CWF12 DGB12 DPX12 DZT12 EJP12 ETL12 FDH12 FND12 FWZ12 GGV12 GQR12 HAN12 HKJ12 HUF12 IEB12 INX12 IXT12 JHP12 JRL12 KBH12 KLD12 KUZ12 LEV12 LOR12 LYN12 MIJ12 MSF12 NCB12 NLX12 NVT12 OFP12 OPL12 OZH12 PJD12 PSZ12 QCV12 QMR12 QWN12 RGJ12 RQF12 SAB12 SJX12 STT12 TDP12 TNL12 TXH12 UHD12 UQZ12 VAV12 VKR12 VUN12 WEJ12 WOF12 WYB12 BT65548 LP65548 VL65548 AFH65548 APD65548 AYZ65548 BIV65548 BSR65548 CCN65548 CMJ65548 CWF65548 DGB65548 DPX65548 DZT65548 EJP65548 ETL65548 FDH65548 FND65548 FWZ65548 GGV65548 GQR65548 HAN65548 HKJ65548 HUF65548 IEB65548 INX65548 IXT65548 JHP65548 JRL65548 KBH65548 KLD65548 KUZ65548 LEV65548 LOR65548 LYN65548 MIJ65548 MSF65548 NCB65548 NLX65548 NVT65548 OFP65548 OPL65548 OZH65548 PJD65548 PSZ65548 QCV65548 QMR65548 QWN65548 RGJ65548 RQF65548 SAB65548 SJX65548 STT65548 TDP65548 TNL65548 TXH65548 UHD65548 UQZ65548 VAV65548 VKR65548 VUN65548 WEJ65548 WOF65548 WYB65548 BT131084 LP131084 VL131084 AFH131084 APD131084 AYZ131084 BIV131084 BSR131084 CCN131084 CMJ131084 CWF131084 DGB131084 DPX131084 DZT131084 EJP131084 ETL131084 FDH131084 FND131084 FWZ131084 GGV131084 GQR131084 HAN131084 HKJ131084 HUF131084 IEB131084 INX131084 IXT131084 JHP131084 JRL131084 KBH131084 KLD131084 KUZ131084 LEV131084 LOR131084 LYN131084 MIJ131084 MSF131084 NCB131084 NLX131084 NVT131084 OFP131084 OPL131084 OZH131084 PJD131084 PSZ131084 QCV131084 QMR131084 QWN131084 RGJ131084 RQF131084 SAB131084 SJX131084 STT131084 TDP131084 TNL131084 TXH131084 UHD131084 UQZ131084 VAV131084 VKR131084 VUN131084 WEJ131084 WOF131084 WYB131084 BT196620 LP196620 VL196620 AFH196620 APD196620 AYZ196620 BIV196620 BSR196620 CCN196620 CMJ196620 CWF196620 DGB196620 DPX196620 DZT196620 EJP196620 ETL196620 FDH196620 FND196620 FWZ196620 GGV196620 GQR196620 HAN196620 HKJ196620 HUF196620 IEB196620 INX196620 IXT196620 JHP196620 JRL196620 KBH196620 KLD196620 KUZ196620 LEV196620 LOR196620 LYN196620 MIJ196620 MSF196620 NCB196620 NLX196620 NVT196620 OFP196620 OPL196620 OZH196620 PJD196620 PSZ196620 QCV196620 QMR196620 QWN196620 RGJ196620 RQF196620 SAB196620 SJX196620 STT196620 TDP196620 TNL196620 TXH196620 UHD196620 UQZ196620 VAV196620 VKR196620 VUN196620 WEJ196620 WOF196620 WYB196620 BT262156 LP262156 VL262156 AFH262156 APD262156 AYZ262156 BIV262156 BSR262156 CCN262156 CMJ262156 CWF262156 DGB262156 DPX262156 DZT262156 EJP262156 ETL262156 FDH262156 FND262156 FWZ262156 GGV262156 GQR262156 HAN262156 HKJ262156 HUF262156 IEB262156 INX262156 IXT262156 JHP262156 JRL262156 KBH262156 KLD262156 KUZ262156 LEV262156 LOR262156 LYN262156 MIJ262156 MSF262156 NCB262156 NLX262156 NVT262156 OFP262156 OPL262156 OZH262156 PJD262156 PSZ262156 QCV262156 QMR262156 QWN262156 RGJ262156 RQF262156 SAB262156 SJX262156 STT262156 TDP262156 TNL262156 TXH262156 UHD262156 UQZ262156 VAV262156 VKR262156 VUN262156 WEJ262156 WOF262156 WYB262156 BT327692 LP327692 VL327692 AFH327692 APD327692 AYZ327692 BIV327692 BSR327692 CCN327692 CMJ327692 CWF327692 DGB327692 DPX327692 DZT327692 EJP327692 ETL327692 FDH327692 FND327692 FWZ327692 GGV327692 GQR327692 HAN327692 HKJ327692 HUF327692 IEB327692 INX327692 IXT327692 JHP327692 JRL327692 KBH327692 KLD327692 KUZ327692 LEV327692 LOR327692 LYN327692 MIJ327692 MSF327692 NCB327692 NLX327692 NVT327692 OFP327692 OPL327692 OZH327692 PJD327692 PSZ327692 QCV327692 QMR327692 QWN327692 RGJ327692 RQF327692 SAB327692 SJX327692 STT327692 TDP327692 TNL327692 TXH327692 UHD327692 UQZ327692 VAV327692 VKR327692 VUN327692 WEJ327692 WOF327692 WYB327692 BT393228 LP393228 VL393228 AFH393228 APD393228 AYZ393228 BIV393228 BSR393228 CCN393228 CMJ393228 CWF393228 DGB393228 DPX393228 DZT393228 EJP393228 ETL393228 FDH393228 FND393228 FWZ393228 GGV393228 GQR393228 HAN393228 HKJ393228 HUF393228 IEB393228 INX393228 IXT393228 JHP393228 JRL393228 KBH393228 KLD393228 KUZ393228 LEV393228 LOR393228 LYN393228 MIJ393228 MSF393228 NCB393228 NLX393228 NVT393228 OFP393228 OPL393228 OZH393228 PJD393228 PSZ393228 QCV393228 QMR393228 QWN393228 RGJ393228 RQF393228 SAB393228 SJX393228 STT393228 TDP393228 TNL393228 TXH393228 UHD393228 UQZ393228 VAV393228 VKR393228 VUN393228 WEJ393228 WOF393228 WYB393228 BT458764 LP458764 VL458764 AFH458764 APD458764 AYZ458764 BIV458764 BSR458764 CCN458764 CMJ458764 CWF458764 DGB458764 DPX458764 DZT458764 EJP458764 ETL458764 FDH458764 FND458764 FWZ458764 GGV458764 GQR458764 HAN458764 HKJ458764 HUF458764 IEB458764 INX458764 IXT458764 JHP458764 JRL458764 KBH458764 KLD458764 KUZ458764 LEV458764 LOR458764 LYN458764 MIJ458764 MSF458764 NCB458764 NLX458764 NVT458764 OFP458764 OPL458764 OZH458764 PJD458764 PSZ458764 QCV458764 QMR458764 QWN458764 RGJ458764 RQF458764 SAB458764 SJX458764 STT458764 TDP458764 TNL458764 TXH458764 UHD458764 UQZ458764 VAV458764 VKR458764 VUN458764 WEJ458764 WOF458764 WYB458764 BT524300 LP524300 VL524300 AFH524300 APD524300 AYZ524300 BIV524300 BSR524300 CCN524300 CMJ524300 CWF524300 DGB524300 DPX524300 DZT524300 EJP524300 ETL524300 FDH524300 FND524300 FWZ524300 GGV524300 GQR524300 HAN524300 HKJ524300 HUF524300 IEB524300 INX524300 IXT524300 JHP524300 JRL524300 KBH524300 KLD524300 KUZ524300 LEV524300 LOR524300 LYN524300 MIJ524300 MSF524300 NCB524300 NLX524300 NVT524300 OFP524300 OPL524300 OZH524300 PJD524300 PSZ524300 QCV524300 QMR524300 QWN524300 RGJ524300 RQF524300 SAB524300 SJX524300 STT524300 TDP524300 TNL524300 TXH524300 UHD524300 UQZ524300 VAV524300 VKR524300 VUN524300 WEJ524300 WOF524300 WYB524300 BT589836 LP589836 VL589836 AFH589836 APD589836 AYZ589836 BIV589836 BSR589836 CCN589836 CMJ589836 CWF589836 DGB589836 DPX589836 DZT589836 EJP589836 ETL589836 FDH589836 FND589836 FWZ589836 GGV589836 GQR589836 HAN589836 HKJ589836 HUF589836 IEB589836 INX589836 IXT589836 JHP589836 JRL589836 KBH589836 KLD589836 KUZ589836 LEV589836 LOR589836 LYN589836 MIJ589836 MSF589836 NCB589836 NLX589836 NVT589836 OFP589836 OPL589836 OZH589836 PJD589836 PSZ589836 QCV589836 QMR589836 QWN589836 RGJ589836 RQF589836 SAB589836 SJX589836 STT589836 TDP589836 TNL589836 TXH589836 UHD589836 UQZ589836 VAV589836 VKR589836 VUN589836 WEJ589836 WOF589836 WYB589836 BT655372 LP655372 VL655372 AFH655372 APD655372 AYZ655372 BIV655372 BSR655372 CCN655372 CMJ655372 CWF655372 DGB655372 DPX655372 DZT655372 EJP655372 ETL655372 FDH655372 FND655372 FWZ655372 GGV655372 GQR655372 HAN655372 HKJ655372 HUF655372 IEB655372 INX655372 IXT655372 JHP655372 JRL655372 KBH655372 KLD655372 KUZ655372 LEV655372 LOR655372 LYN655372 MIJ655372 MSF655372 NCB655372 NLX655372 NVT655372 OFP655372 OPL655372 OZH655372 PJD655372 PSZ655372 QCV655372 QMR655372 QWN655372 RGJ655372 RQF655372 SAB655372 SJX655372 STT655372 TDP655372 TNL655372 TXH655372 UHD655372 UQZ655372 VAV655372 VKR655372 VUN655372 WEJ655372 WOF655372 WYB655372 BT720908 LP720908 VL720908 AFH720908 APD720908 AYZ720908 BIV720908 BSR720908 CCN720908 CMJ720908 CWF720908 DGB720908 DPX720908 DZT720908 EJP720908 ETL720908 FDH720908 FND720908 FWZ720908 GGV720908 GQR720908 HAN720908 HKJ720908 HUF720908 IEB720908 INX720908 IXT720908 JHP720908 JRL720908 KBH720908 KLD720908 KUZ720908 LEV720908 LOR720908 LYN720908 MIJ720908 MSF720908 NCB720908 NLX720908 NVT720908 OFP720908 OPL720908 OZH720908 PJD720908 PSZ720908 QCV720908 QMR720908 QWN720908 RGJ720908 RQF720908 SAB720908 SJX720908 STT720908 TDP720908 TNL720908 TXH720908 UHD720908 UQZ720908 VAV720908 VKR720908 VUN720908 WEJ720908 WOF720908 WYB720908 BT786444 LP786444 VL786444 AFH786444 APD786444 AYZ786444 BIV786444 BSR786444 CCN786444 CMJ786444 CWF786444 DGB786444 DPX786444 DZT786444 EJP786444 ETL786444 FDH786444 FND786444 FWZ786444 GGV786444 GQR786444 HAN786444 HKJ786444 HUF786444 IEB786444 INX786444 IXT786444 JHP786444 JRL786444 KBH786444 KLD786444 KUZ786444 LEV786444 LOR786444 LYN786444 MIJ786444 MSF786444 NCB786444 NLX786444 NVT786444 OFP786444 OPL786444 OZH786444 PJD786444 PSZ786444 QCV786444 QMR786444 QWN786444 RGJ786444 RQF786444 SAB786444 SJX786444 STT786444 TDP786444 TNL786444 TXH786444 UHD786444 UQZ786444 VAV786444 VKR786444 VUN786444 WEJ786444 WOF786444 WYB786444 BT851980 LP851980 VL851980 AFH851980 APD851980 AYZ851980 BIV851980 BSR851980 CCN851980 CMJ851980 CWF851980 DGB851980 DPX851980 DZT851980 EJP851980 ETL851980 FDH851980 FND851980 FWZ851980 GGV851980 GQR851980 HAN851980 HKJ851980 HUF851980 IEB851980 INX851980 IXT851980 JHP851980 JRL851980 KBH851980 KLD851980 KUZ851980 LEV851980 LOR851980 LYN851980 MIJ851980 MSF851980 NCB851980 NLX851980 NVT851980 OFP851980 OPL851980 OZH851980 PJD851980 PSZ851980 QCV851980 QMR851980 QWN851980 RGJ851980 RQF851980 SAB851980 SJX851980 STT851980 TDP851980 TNL851980 TXH851980 UHD851980 UQZ851980 VAV851980 VKR851980 VUN851980 WEJ851980 WOF851980 WYB851980 BT917516 LP917516 VL917516 AFH917516 APD917516 AYZ917516 BIV917516 BSR917516 CCN917516 CMJ917516 CWF917516 DGB917516 DPX917516 DZT917516 EJP917516 ETL917516 FDH917516 FND917516 FWZ917516 GGV917516 GQR917516 HAN917516 HKJ917516 HUF917516 IEB917516 INX917516 IXT917516 JHP917516 JRL917516 KBH917516 KLD917516 KUZ917516 LEV917516 LOR917516 LYN917516 MIJ917516 MSF917516 NCB917516 NLX917516 NVT917516 OFP917516 OPL917516 OZH917516 PJD917516 PSZ917516 QCV917516 QMR917516 QWN917516 RGJ917516 RQF917516 SAB917516 SJX917516 STT917516 TDP917516 TNL917516 TXH917516 UHD917516 UQZ917516 VAV917516 VKR917516 VUN917516 WEJ917516 WOF917516 WYB917516 BT983052 LP983052 VL983052 AFH983052 APD983052 AYZ983052 BIV983052 BSR983052 CCN983052 CMJ983052 CWF983052 DGB983052 DPX983052 DZT983052 EJP983052 ETL983052 FDH983052 FND983052 FWZ983052 GGV983052 GQR983052 HAN983052 HKJ983052 HUF983052 IEB983052 INX983052 IXT983052 JHP983052 JRL983052 KBH983052 KLD983052 KUZ983052 LEV983052 LOR983052 LYN983052 MIJ983052 MSF983052 NCB983052 NLX983052 NVT983052 OFP983052 OPL983052 OZH983052 PJD983052 PSZ983052 QCV983052 QMR983052 QWN983052 RGJ983052 RQF983052 SAB983052 SJX983052 STT983052 TDP983052 TNL983052 TXH983052 UHD983052 UQZ983052 VAV983052 VKR983052 VUN983052 WEJ983052 WOF983052 WYB983052 BO12 LK12 VG12 AFC12 AOY12 AYU12 BIQ12 BSM12 CCI12 CME12 CWA12 DFW12 DPS12 DZO12 EJK12 ETG12 FDC12 FMY12 FWU12 GGQ12 GQM12 HAI12 HKE12 HUA12 IDW12 INS12 IXO12 JHK12 JRG12 KBC12 KKY12 KUU12 LEQ12 LOM12 LYI12 MIE12 MSA12 NBW12 NLS12 NVO12 OFK12 OPG12 OZC12 PIY12 PSU12 QCQ12 QMM12 QWI12 RGE12 RQA12 RZW12 SJS12 STO12 TDK12 TNG12 TXC12 UGY12 UQU12 VAQ12 VKM12 VUI12 WEE12 WOA12 WXW12 BO65548 LK65548 VG65548 AFC65548 AOY65548 AYU65548 BIQ65548 BSM65548 CCI65548 CME65548 CWA65548 DFW65548 DPS65548 DZO65548 EJK65548 ETG65548 FDC65548 FMY65548 FWU65548 GGQ65548 GQM65548 HAI65548 HKE65548 HUA65548 IDW65548 INS65548 IXO65548 JHK65548 JRG65548 KBC65548 KKY65548 KUU65548 LEQ65548 LOM65548 LYI65548 MIE65548 MSA65548 NBW65548 NLS65548 NVO65548 OFK65548 OPG65548 OZC65548 PIY65548 PSU65548 QCQ65548 QMM65548 QWI65548 RGE65548 RQA65548 RZW65548 SJS65548 STO65548 TDK65548 TNG65548 TXC65548 UGY65548 UQU65548 VAQ65548 VKM65548 VUI65548 WEE65548 WOA65548 WXW65548 BO131084 LK131084 VG131084 AFC131084 AOY131084 AYU131084 BIQ131084 BSM131084 CCI131084 CME131084 CWA131084 DFW131084 DPS131084 DZO131084 EJK131084 ETG131084 FDC131084 FMY131084 FWU131084 GGQ131084 GQM131084 HAI131084 HKE131084 HUA131084 IDW131084 INS131084 IXO131084 JHK131084 JRG131084 KBC131084 KKY131084 KUU131084 LEQ131084 LOM131084 LYI131084 MIE131084 MSA131084 NBW131084 NLS131084 NVO131084 OFK131084 OPG131084 OZC131084 PIY131084 PSU131084 QCQ131084 QMM131084 QWI131084 RGE131084 RQA131084 RZW131084 SJS131084 STO131084 TDK131084 TNG131084 TXC131084 UGY131084 UQU131084 VAQ131084 VKM131084 VUI131084 WEE131084 WOA131084 WXW131084 BO196620 LK196620 VG196620 AFC196620 AOY196620 AYU196620 BIQ196620 BSM196620 CCI196620 CME196620 CWA196620 DFW196620 DPS196620 DZO196620 EJK196620 ETG196620 FDC196620 FMY196620 FWU196620 GGQ196620 GQM196620 HAI196620 HKE196620 HUA196620 IDW196620 INS196620 IXO196620 JHK196620 JRG196620 KBC196620 KKY196620 KUU196620 LEQ196620 LOM196620 LYI196620 MIE196620 MSA196620 NBW196620 NLS196620 NVO196620 OFK196620 OPG196620 OZC196620 PIY196620 PSU196620 QCQ196620 QMM196620 QWI196620 RGE196620 RQA196620 RZW196620 SJS196620 STO196620 TDK196620 TNG196620 TXC196620 UGY196620 UQU196620 VAQ196620 VKM196620 VUI196620 WEE196620 WOA196620 WXW196620 BO262156 LK262156 VG262156 AFC262156 AOY262156 AYU262156 BIQ262156 BSM262156 CCI262156 CME262156 CWA262156 DFW262156 DPS262156 DZO262156 EJK262156 ETG262156 FDC262156 FMY262156 FWU262156 GGQ262156 GQM262156 HAI262156 HKE262156 HUA262156 IDW262156 INS262156 IXO262156 JHK262156 JRG262156 KBC262156 KKY262156 KUU262156 LEQ262156 LOM262156 LYI262156 MIE262156 MSA262156 NBW262156 NLS262156 NVO262156 OFK262156 OPG262156 OZC262156 PIY262156 PSU262156 QCQ262156 QMM262156 QWI262156 RGE262156 RQA262156 RZW262156 SJS262156 STO262156 TDK262156 TNG262156 TXC262156 UGY262156 UQU262156 VAQ262156 VKM262156 VUI262156 WEE262156 WOA262156 WXW262156 BO327692 LK327692 VG327692 AFC327692 AOY327692 AYU327692 BIQ327692 BSM327692 CCI327692 CME327692 CWA327692 DFW327692 DPS327692 DZO327692 EJK327692 ETG327692 FDC327692 FMY327692 FWU327692 GGQ327692 GQM327692 HAI327692 HKE327692 HUA327692 IDW327692 INS327692 IXO327692 JHK327692 JRG327692 KBC327692 KKY327692 KUU327692 LEQ327692 LOM327692 LYI327692 MIE327692 MSA327692 NBW327692 NLS327692 NVO327692 OFK327692 OPG327692 OZC327692 PIY327692 PSU327692 QCQ327692 QMM327692 QWI327692 RGE327692 RQA327692 RZW327692 SJS327692 STO327692 TDK327692 TNG327692 TXC327692 UGY327692 UQU327692 VAQ327692 VKM327692 VUI327692 WEE327692 WOA327692 WXW327692 BO393228 LK393228 VG393228 AFC393228 AOY393228 AYU393228 BIQ393228 BSM393228 CCI393228 CME393228 CWA393228 DFW393228 DPS393228 DZO393228 EJK393228 ETG393228 FDC393228 FMY393228 FWU393228 GGQ393228 GQM393228 HAI393228 HKE393228 HUA393228 IDW393228 INS393228 IXO393228 JHK393228 JRG393228 KBC393228 KKY393228 KUU393228 LEQ393228 LOM393228 LYI393228 MIE393228 MSA393228 NBW393228 NLS393228 NVO393228 OFK393228 OPG393228 OZC393228 PIY393228 PSU393228 QCQ393228 QMM393228 QWI393228 RGE393228 RQA393228 RZW393228 SJS393228 STO393228 TDK393228 TNG393228 TXC393228 UGY393228 UQU393228 VAQ393228 VKM393228 VUI393228 WEE393228 WOA393228 WXW393228 BO458764 LK458764 VG458764 AFC458764 AOY458764 AYU458764 BIQ458764 BSM458764 CCI458764 CME458764 CWA458764 DFW458764 DPS458764 DZO458764 EJK458764 ETG458764 FDC458764 FMY458764 FWU458764 GGQ458764 GQM458764 HAI458764 HKE458764 HUA458764 IDW458764 INS458764 IXO458764 JHK458764 JRG458764 KBC458764 KKY458764 KUU458764 LEQ458764 LOM458764 LYI458764 MIE458764 MSA458764 NBW458764 NLS458764 NVO458764 OFK458764 OPG458764 OZC458764 PIY458764 PSU458764 QCQ458764 QMM458764 QWI458764 RGE458764 RQA458764 RZW458764 SJS458764 STO458764 TDK458764 TNG458764 TXC458764 UGY458764 UQU458764 VAQ458764 VKM458764 VUI458764 WEE458764 WOA458764 WXW458764 BO524300 LK524300 VG524300 AFC524300 AOY524300 AYU524300 BIQ524300 BSM524300 CCI524300 CME524300 CWA524300 DFW524300 DPS524300 DZO524300 EJK524300 ETG524300 FDC524300 FMY524300 FWU524300 GGQ524300 GQM524300 HAI524300 HKE524300 HUA524300 IDW524300 INS524300 IXO524300 JHK524300 JRG524300 KBC524300 KKY524300 KUU524300 LEQ524300 LOM524300 LYI524300 MIE524300 MSA524300 NBW524300 NLS524300 NVO524300 OFK524300 OPG524300 OZC524300 PIY524300 PSU524300 QCQ524300 QMM524300 QWI524300 RGE524300 RQA524300 RZW524300 SJS524300 STO524300 TDK524300 TNG524300 TXC524300 UGY524300 UQU524300 VAQ524300 VKM524300 VUI524300 WEE524300 WOA524300 WXW524300 BO589836 LK589836 VG589836 AFC589836 AOY589836 AYU589836 BIQ589836 BSM589836 CCI589836 CME589836 CWA589836 DFW589836 DPS589836 DZO589836 EJK589836 ETG589836 FDC589836 FMY589836 FWU589836 GGQ589836 GQM589836 HAI589836 HKE589836 HUA589836 IDW589836 INS589836 IXO589836 JHK589836 JRG589836 KBC589836 KKY589836 KUU589836 LEQ589836 LOM589836 LYI589836 MIE589836 MSA589836 NBW589836 NLS589836 NVO589836 OFK589836 OPG589836 OZC589836 PIY589836 PSU589836 QCQ589836 QMM589836 QWI589836 RGE589836 RQA589836 RZW589836 SJS589836 STO589836 TDK589836 TNG589836 TXC589836 UGY589836 UQU589836 VAQ589836 VKM589836 VUI589836 WEE589836 WOA589836 WXW589836 BO655372 LK655372 VG655372 AFC655372 AOY655372 AYU655372 BIQ655372 BSM655372 CCI655372 CME655372 CWA655372 DFW655372 DPS655372 DZO655372 EJK655372 ETG655372 FDC655372 FMY655372 FWU655372 GGQ655372 GQM655372 HAI655372 HKE655372 HUA655372 IDW655372 INS655372 IXO655372 JHK655372 JRG655372 KBC655372 KKY655372 KUU655372 LEQ655372 LOM655372 LYI655372 MIE655372 MSA655372 NBW655372 NLS655372 NVO655372 OFK655372 OPG655372 OZC655372 PIY655372 PSU655372 QCQ655372 QMM655372 QWI655372 RGE655372 RQA655372 RZW655372 SJS655372 STO655372 TDK655372 TNG655372 TXC655372 UGY655372 UQU655372 VAQ655372 VKM655372 VUI655372 WEE655372 WOA655372 WXW655372 BO720908 LK720908 VG720908 AFC720908 AOY720908 AYU720908 BIQ720908 BSM720908 CCI720908 CME720908 CWA720908 DFW720908 DPS720908 DZO720908 EJK720908 ETG720908 FDC720908 FMY720908 FWU720908 GGQ720908 GQM720908 HAI720908 HKE720908 HUA720908 IDW720908 INS720908 IXO720908 JHK720908 JRG720908 KBC720908 KKY720908 KUU720908 LEQ720908 LOM720908 LYI720908 MIE720908 MSA720908 NBW720908 NLS720908 NVO720908 OFK720908 OPG720908 OZC720908 PIY720908 PSU720908 QCQ720908 QMM720908 QWI720908 RGE720908 RQA720908 RZW720908 SJS720908 STO720908 TDK720908 TNG720908 TXC720908 UGY720908 UQU720908 VAQ720908 VKM720908 VUI720908 WEE720908 WOA720908 WXW720908 BO786444 LK786444 VG786444 AFC786444 AOY786444 AYU786444 BIQ786444 BSM786444 CCI786444 CME786444 CWA786444 DFW786444 DPS786444 DZO786444 EJK786444 ETG786444 FDC786444 FMY786444 FWU786444 GGQ786444 GQM786444 HAI786444 HKE786444 HUA786444 IDW786444 INS786444 IXO786444 JHK786444 JRG786444 KBC786444 KKY786444 KUU786444 LEQ786444 LOM786444 LYI786444 MIE786444 MSA786444 NBW786444 NLS786444 NVO786444 OFK786444 OPG786444 OZC786444 PIY786444 PSU786444 QCQ786444 QMM786444 QWI786444 RGE786444 RQA786444 RZW786444 SJS786444 STO786444 TDK786444 TNG786444 TXC786444 UGY786444 UQU786444 VAQ786444 VKM786444 VUI786444 WEE786444 WOA786444 WXW786444 BO851980 LK851980 VG851980 AFC851980 AOY851980 AYU851980 BIQ851980 BSM851980 CCI851980 CME851980 CWA851980 DFW851980 DPS851980 DZO851980 EJK851980 ETG851980 FDC851980 FMY851980 FWU851980 GGQ851980 GQM851980 HAI851980 HKE851980 HUA851980 IDW851980 INS851980 IXO851980 JHK851980 JRG851980 KBC851980 KKY851980 KUU851980 LEQ851980 LOM851980 LYI851980 MIE851980 MSA851980 NBW851980 NLS851980 NVO851980 OFK851980 OPG851980 OZC851980 PIY851980 PSU851980 QCQ851980 QMM851980 QWI851980 RGE851980 RQA851980 RZW851980 SJS851980 STO851980 TDK851980 TNG851980 TXC851980 UGY851980 UQU851980 VAQ851980 VKM851980 VUI851980 WEE851980 WOA851980 WXW851980 BO917516 LK917516 VG917516 AFC917516 AOY917516 AYU917516 BIQ917516 BSM917516 CCI917516 CME917516 CWA917516 DFW917516 DPS917516 DZO917516 EJK917516 ETG917516 FDC917516 FMY917516 FWU917516 GGQ917516 GQM917516 HAI917516 HKE917516 HUA917516 IDW917516 INS917516 IXO917516 JHK917516 JRG917516 KBC917516 KKY917516 KUU917516 LEQ917516 LOM917516 LYI917516 MIE917516 MSA917516 NBW917516 NLS917516 NVO917516 OFK917516 OPG917516 OZC917516 PIY917516 PSU917516 QCQ917516 QMM917516 QWI917516 RGE917516 RQA917516 RZW917516 SJS917516 STO917516 TDK917516 TNG917516 TXC917516 UGY917516 UQU917516 VAQ917516 VKM917516 VUI917516 WEE917516 WOA917516 WXW917516 BO983052 LK983052 VG983052 AFC983052 AOY983052 AYU983052 BIQ983052 BSM983052 CCI983052 CME983052 CWA983052 DFW983052 DPS983052 DZO983052 EJK983052 ETG983052 FDC983052 FMY983052 FWU983052 GGQ983052 GQM983052 HAI983052 HKE983052 HUA983052 IDW983052 INS983052 IXO983052 JHK983052 JRG983052 KBC983052 KKY983052 KUU983052 LEQ983052 LOM983052 LYI983052 MIE983052 MSA983052 NBW983052 NLS983052 NVO983052 OFK983052 OPG983052 OZC983052 PIY983052 PSU983052 QCQ983052 QMM983052 QWI983052 RGE983052 RQA983052 RZW983052 SJS983052 STO983052 TDK983052 TNG983052 TXC983052 UGY983052 UQU983052 VAQ983052 VKM983052 VUI983052 WEE983052 WOA983052 WXW983052 BJ12 LF12 VB12 AEX12 AOT12 AYP12 BIL12 BSH12 CCD12 CLZ12 CVV12 DFR12 DPN12 DZJ12 EJF12 ETB12 FCX12 FMT12 FWP12 GGL12 GQH12 HAD12 HJZ12 HTV12 IDR12 INN12 IXJ12 JHF12 JRB12 KAX12 KKT12 KUP12 LEL12 LOH12 LYD12 MHZ12 MRV12 NBR12 NLN12 NVJ12 OFF12 OPB12 OYX12 PIT12 PSP12 QCL12 QMH12 QWD12 RFZ12 RPV12 RZR12 SJN12 STJ12 TDF12 TNB12 TWX12 UGT12 UQP12 VAL12 VKH12 VUD12 WDZ12 WNV12 WXR12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BE12 LA12 UW12 AES12 AOO12 AYK12 BIG12 BSC12 CBY12 CLU12 CVQ12 DFM12 DPI12 DZE12 EJA12 ESW12 FCS12 FMO12 FWK12 GGG12 GQC12 GZY12 HJU12 HTQ12 IDM12 INI12 IXE12 JHA12 JQW12 KAS12 KKO12 KUK12 LEG12 LOC12 LXY12 MHU12 MRQ12 NBM12 NLI12 NVE12 OFA12 OOW12 OYS12 PIO12 PSK12 QCG12 QMC12 QVY12 RFU12 RPQ12 RZM12 SJI12 STE12 TDA12 TMW12 TWS12 UGO12 UQK12 VAG12 VKC12 VTY12 WDU12 WNQ12 WXM12 BE65548 LA65548 UW65548 AES65548 AOO65548 AYK65548 BIG65548 BSC65548 CBY65548 CLU65548 CVQ65548 DFM65548 DPI65548 DZE65548 EJA65548 ESW65548 FCS65548 FMO65548 FWK65548 GGG65548 GQC65548 GZY65548 HJU65548 HTQ65548 IDM65548 INI65548 IXE65548 JHA65548 JQW65548 KAS65548 KKO65548 KUK65548 LEG65548 LOC65548 LXY65548 MHU65548 MRQ65548 NBM65548 NLI65548 NVE65548 OFA65548 OOW65548 OYS65548 PIO65548 PSK65548 QCG65548 QMC65548 QVY65548 RFU65548 RPQ65548 RZM65548 SJI65548 STE65548 TDA65548 TMW65548 TWS65548 UGO65548 UQK65548 VAG65548 VKC65548 VTY65548 WDU65548 WNQ65548 WXM65548 BE131084 LA131084 UW131084 AES131084 AOO131084 AYK131084 BIG131084 BSC131084 CBY131084 CLU131084 CVQ131084 DFM131084 DPI131084 DZE131084 EJA131084 ESW131084 FCS131084 FMO131084 FWK131084 GGG131084 GQC131084 GZY131084 HJU131084 HTQ131084 IDM131084 INI131084 IXE131084 JHA131084 JQW131084 KAS131084 KKO131084 KUK131084 LEG131084 LOC131084 LXY131084 MHU131084 MRQ131084 NBM131084 NLI131084 NVE131084 OFA131084 OOW131084 OYS131084 PIO131084 PSK131084 QCG131084 QMC131084 QVY131084 RFU131084 RPQ131084 RZM131084 SJI131084 STE131084 TDA131084 TMW131084 TWS131084 UGO131084 UQK131084 VAG131084 VKC131084 VTY131084 WDU131084 WNQ131084 WXM131084 BE196620 LA196620 UW196620 AES196620 AOO196620 AYK196620 BIG196620 BSC196620 CBY196620 CLU196620 CVQ196620 DFM196620 DPI196620 DZE196620 EJA196620 ESW196620 FCS196620 FMO196620 FWK196620 GGG196620 GQC196620 GZY196620 HJU196620 HTQ196620 IDM196620 INI196620 IXE196620 JHA196620 JQW196620 KAS196620 KKO196620 KUK196620 LEG196620 LOC196620 LXY196620 MHU196620 MRQ196620 NBM196620 NLI196620 NVE196620 OFA196620 OOW196620 OYS196620 PIO196620 PSK196620 QCG196620 QMC196620 QVY196620 RFU196620 RPQ196620 RZM196620 SJI196620 STE196620 TDA196620 TMW196620 TWS196620 UGO196620 UQK196620 VAG196620 VKC196620 VTY196620 WDU196620 WNQ196620 WXM196620 BE262156 LA262156 UW262156 AES262156 AOO262156 AYK262156 BIG262156 BSC262156 CBY262156 CLU262156 CVQ262156 DFM262156 DPI262156 DZE262156 EJA262156 ESW262156 FCS262156 FMO262156 FWK262156 GGG262156 GQC262156 GZY262156 HJU262156 HTQ262156 IDM262156 INI262156 IXE262156 JHA262156 JQW262156 KAS262156 KKO262156 KUK262156 LEG262156 LOC262156 LXY262156 MHU262156 MRQ262156 NBM262156 NLI262156 NVE262156 OFA262156 OOW262156 OYS262156 PIO262156 PSK262156 QCG262156 QMC262156 QVY262156 RFU262156 RPQ262156 RZM262156 SJI262156 STE262156 TDA262156 TMW262156 TWS262156 UGO262156 UQK262156 VAG262156 VKC262156 VTY262156 WDU262156 WNQ262156 WXM262156 BE327692 LA327692 UW327692 AES327692 AOO327692 AYK327692 BIG327692 BSC327692 CBY327692 CLU327692 CVQ327692 DFM327692 DPI327692 DZE327692 EJA327692 ESW327692 FCS327692 FMO327692 FWK327692 GGG327692 GQC327692 GZY327692 HJU327692 HTQ327692 IDM327692 INI327692 IXE327692 JHA327692 JQW327692 KAS327692 KKO327692 KUK327692 LEG327692 LOC327692 LXY327692 MHU327692 MRQ327692 NBM327692 NLI327692 NVE327692 OFA327692 OOW327692 OYS327692 PIO327692 PSK327692 QCG327692 QMC327692 QVY327692 RFU327692 RPQ327692 RZM327692 SJI327692 STE327692 TDA327692 TMW327692 TWS327692 UGO327692 UQK327692 VAG327692 VKC327692 VTY327692 WDU327692 WNQ327692 WXM327692 BE393228 LA393228 UW393228 AES393228 AOO393228 AYK393228 BIG393228 BSC393228 CBY393228 CLU393228 CVQ393228 DFM393228 DPI393228 DZE393228 EJA393228 ESW393228 FCS393228 FMO393228 FWK393228 GGG393228 GQC393228 GZY393228 HJU393228 HTQ393228 IDM393228 INI393228 IXE393228 JHA393228 JQW393228 KAS393228 KKO393228 KUK393228 LEG393228 LOC393228 LXY393228 MHU393228 MRQ393228 NBM393228 NLI393228 NVE393228 OFA393228 OOW393228 OYS393228 PIO393228 PSK393228 QCG393228 QMC393228 QVY393228 RFU393228 RPQ393228 RZM393228 SJI393228 STE393228 TDA393228 TMW393228 TWS393228 UGO393228 UQK393228 VAG393228 VKC393228 VTY393228 WDU393228 WNQ393228 WXM393228 BE458764 LA458764 UW458764 AES458764 AOO458764 AYK458764 BIG458764 BSC458764 CBY458764 CLU458764 CVQ458764 DFM458764 DPI458764 DZE458764 EJA458764 ESW458764 FCS458764 FMO458764 FWK458764 GGG458764 GQC458764 GZY458764 HJU458764 HTQ458764 IDM458764 INI458764 IXE458764 JHA458764 JQW458764 KAS458764 KKO458764 KUK458764 LEG458764 LOC458764 LXY458764 MHU458764 MRQ458764 NBM458764 NLI458764 NVE458764 OFA458764 OOW458764 OYS458764 PIO458764 PSK458764 QCG458764 QMC458764 QVY458764 RFU458764 RPQ458764 RZM458764 SJI458764 STE458764 TDA458764 TMW458764 TWS458764 UGO458764 UQK458764 VAG458764 VKC458764 VTY458764 WDU458764 WNQ458764 WXM458764 BE524300 LA524300 UW524300 AES524300 AOO524300 AYK524300 BIG524300 BSC524300 CBY524300 CLU524300 CVQ524300 DFM524300 DPI524300 DZE524300 EJA524300 ESW524300 FCS524300 FMO524300 FWK524300 GGG524300 GQC524300 GZY524300 HJU524300 HTQ524300 IDM524300 INI524300 IXE524300 JHA524300 JQW524300 KAS524300 KKO524300 KUK524300 LEG524300 LOC524300 LXY524300 MHU524300 MRQ524300 NBM524300 NLI524300 NVE524300 OFA524300 OOW524300 OYS524300 PIO524300 PSK524300 QCG524300 QMC524300 QVY524300 RFU524300 RPQ524300 RZM524300 SJI524300 STE524300 TDA524300 TMW524300 TWS524300 UGO524300 UQK524300 VAG524300 VKC524300 VTY524300 WDU524300 WNQ524300 WXM524300 BE589836 LA589836 UW589836 AES589836 AOO589836 AYK589836 BIG589836 BSC589836 CBY589836 CLU589836 CVQ589836 DFM589836 DPI589836 DZE589836 EJA589836 ESW589836 FCS589836 FMO589836 FWK589836 GGG589836 GQC589836 GZY589836 HJU589836 HTQ589836 IDM589836 INI589836 IXE589836 JHA589836 JQW589836 KAS589836 KKO589836 KUK589836 LEG589836 LOC589836 LXY589836 MHU589836 MRQ589836 NBM589836 NLI589836 NVE589836 OFA589836 OOW589836 OYS589836 PIO589836 PSK589836 QCG589836 QMC589836 QVY589836 RFU589836 RPQ589836 RZM589836 SJI589836 STE589836 TDA589836 TMW589836 TWS589836 UGO589836 UQK589836 VAG589836 VKC589836 VTY589836 WDU589836 WNQ589836 WXM589836 BE655372 LA655372 UW655372 AES655372 AOO655372 AYK655372 BIG655372 BSC655372 CBY655372 CLU655372 CVQ655372 DFM655372 DPI655372 DZE655372 EJA655372 ESW655372 FCS655372 FMO655372 FWK655372 GGG655372 GQC655372 GZY655372 HJU655372 HTQ655372 IDM655372 INI655372 IXE655372 JHA655372 JQW655372 KAS655372 KKO655372 KUK655372 LEG655372 LOC655372 LXY655372 MHU655372 MRQ655372 NBM655372 NLI655372 NVE655372 OFA655372 OOW655372 OYS655372 PIO655372 PSK655372 QCG655372 QMC655372 QVY655372 RFU655372 RPQ655372 RZM655372 SJI655372 STE655372 TDA655372 TMW655372 TWS655372 UGO655372 UQK655372 VAG655372 VKC655372 VTY655372 WDU655372 WNQ655372 WXM655372 BE720908 LA720908 UW720908 AES720908 AOO720908 AYK720908 BIG720908 BSC720908 CBY720908 CLU720908 CVQ720908 DFM720908 DPI720908 DZE720908 EJA720908 ESW720908 FCS720908 FMO720908 FWK720908 GGG720908 GQC720908 GZY720908 HJU720908 HTQ720908 IDM720908 INI720908 IXE720908 JHA720908 JQW720908 KAS720908 KKO720908 KUK720908 LEG720908 LOC720908 LXY720908 MHU720908 MRQ720908 NBM720908 NLI720908 NVE720908 OFA720908 OOW720908 OYS720908 PIO720908 PSK720908 QCG720908 QMC720908 QVY720908 RFU720908 RPQ720908 RZM720908 SJI720908 STE720908 TDA720908 TMW720908 TWS720908 UGO720908 UQK720908 VAG720908 VKC720908 VTY720908 WDU720908 WNQ720908 WXM720908 BE786444 LA786444 UW786444 AES786444 AOO786444 AYK786444 BIG786444 BSC786444 CBY786444 CLU786444 CVQ786444 DFM786444 DPI786444 DZE786444 EJA786444 ESW786444 FCS786444 FMO786444 FWK786444 GGG786444 GQC786444 GZY786444 HJU786444 HTQ786444 IDM786444 INI786444 IXE786444 JHA786444 JQW786444 KAS786444 KKO786444 KUK786444 LEG786444 LOC786444 LXY786444 MHU786444 MRQ786444 NBM786444 NLI786444 NVE786444 OFA786444 OOW786444 OYS786444 PIO786444 PSK786444 QCG786444 QMC786444 QVY786444 RFU786444 RPQ786444 RZM786444 SJI786444 STE786444 TDA786444 TMW786444 TWS786444 UGO786444 UQK786444 VAG786444 VKC786444 VTY786444 WDU786444 WNQ786444 WXM786444 BE851980 LA851980 UW851980 AES851980 AOO851980 AYK851980 BIG851980 BSC851980 CBY851980 CLU851980 CVQ851980 DFM851980 DPI851980 DZE851980 EJA851980 ESW851980 FCS851980 FMO851980 FWK851980 GGG851980 GQC851980 GZY851980 HJU851980 HTQ851980 IDM851980 INI851980 IXE851980 JHA851980 JQW851980 KAS851980 KKO851980 KUK851980 LEG851980 LOC851980 LXY851980 MHU851980 MRQ851980 NBM851980 NLI851980 NVE851980 OFA851980 OOW851980 OYS851980 PIO851980 PSK851980 QCG851980 QMC851980 QVY851980 RFU851980 RPQ851980 RZM851980 SJI851980 STE851980 TDA851980 TMW851980 TWS851980 UGO851980 UQK851980 VAG851980 VKC851980 VTY851980 WDU851980 WNQ851980 WXM851980 BE917516 LA917516 UW917516 AES917516 AOO917516 AYK917516 BIG917516 BSC917516 CBY917516 CLU917516 CVQ917516 DFM917516 DPI917516 DZE917516 EJA917516 ESW917516 FCS917516 FMO917516 FWK917516 GGG917516 GQC917516 GZY917516 HJU917516 HTQ917516 IDM917516 INI917516 IXE917516 JHA917516 JQW917516 KAS917516 KKO917516 KUK917516 LEG917516 LOC917516 LXY917516 MHU917516 MRQ917516 NBM917516 NLI917516 NVE917516 OFA917516 OOW917516 OYS917516 PIO917516 PSK917516 QCG917516 QMC917516 QVY917516 RFU917516 RPQ917516 RZM917516 SJI917516 STE917516 TDA917516 TMW917516 TWS917516 UGO917516 UQK917516 VAG917516 VKC917516 VTY917516 WDU917516 WNQ917516 WXM917516 BE983052 LA983052 UW983052 AES983052 AOO983052 AYK983052 BIG983052 BSC983052 CBY983052 CLU983052 CVQ983052 DFM983052 DPI983052 DZE983052 EJA983052 ESW983052 FCS983052 FMO983052 FWK983052 GGG983052 GQC983052 GZY983052 HJU983052 HTQ983052 IDM983052 INI983052 IXE983052 JHA983052 JQW983052 KAS983052 KKO983052 KUK983052 LEG983052 LOC983052 LXY983052 MHU983052 MRQ983052 NBM983052 NLI983052 NVE983052 OFA983052 OOW983052 OYS983052 PIO983052 PSK983052 QCG983052 QMC983052 QVY983052 RFU983052 RPQ983052 RZM983052 SJI983052 STE983052 TDA983052 TMW983052 TWS983052 UGO983052 UQK983052 VAG983052 VKC983052 VTY983052 WDU983052 WNQ983052 WXM983052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AZ65548 KV65548 UR65548 AEN65548 AOJ65548 AYF65548 BIB65548 BRX65548 CBT65548 CLP65548 CVL65548 DFH65548 DPD65548 DYZ65548 EIV65548 ESR65548 FCN65548 FMJ65548 FWF65548 GGB65548 GPX65548 GZT65548 HJP65548 HTL65548 IDH65548 IND65548 IWZ65548 JGV65548 JQR65548 KAN65548 KKJ65548 KUF65548 LEB65548 LNX65548 LXT65548 MHP65548 MRL65548 NBH65548 NLD65548 NUZ65548 OEV65548 OOR65548 OYN65548 PIJ65548 PSF65548 QCB65548 QLX65548 QVT65548 RFP65548 RPL65548 RZH65548 SJD65548 SSZ65548 TCV65548 TMR65548 TWN65548 UGJ65548 UQF65548 VAB65548 VJX65548 VTT65548 WDP65548 WNL65548 WXH65548 AZ131084 KV131084 UR131084 AEN131084 AOJ131084 AYF131084 BIB131084 BRX131084 CBT131084 CLP131084 CVL131084 DFH131084 DPD131084 DYZ131084 EIV131084 ESR131084 FCN131084 FMJ131084 FWF131084 GGB131084 GPX131084 GZT131084 HJP131084 HTL131084 IDH131084 IND131084 IWZ131084 JGV131084 JQR131084 KAN131084 KKJ131084 KUF131084 LEB131084 LNX131084 LXT131084 MHP131084 MRL131084 NBH131084 NLD131084 NUZ131084 OEV131084 OOR131084 OYN131084 PIJ131084 PSF131084 QCB131084 QLX131084 QVT131084 RFP131084 RPL131084 RZH131084 SJD131084 SSZ131084 TCV131084 TMR131084 TWN131084 UGJ131084 UQF131084 VAB131084 VJX131084 VTT131084 WDP131084 WNL131084 WXH131084 AZ196620 KV196620 UR196620 AEN196620 AOJ196620 AYF196620 BIB196620 BRX196620 CBT196620 CLP196620 CVL196620 DFH196620 DPD196620 DYZ196620 EIV196620 ESR196620 FCN196620 FMJ196620 FWF196620 GGB196620 GPX196620 GZT196620 HJP196620 HTL196620 IDH196620 IND196620 IWZ196620 JGV196620 JQR196620 KAN196620 KKJ196620 KUF196620 LEB196620 LNX196620 LXT196620 MHP196620 MRL196620 NBH196620 NLD196620 NUZ196620 OEV196620 OOR196620 OYN196620 PIJ196620 PSF196620 QCB196620 QLX196620 QVT196620 RFP196620 RPL196620 RZH196620 SJD196620 SSZ196620 TCV196620 TMR196620 TWN196620 UGJ196620 UQF196620 VAB196620 VJX196620 VTT196620 WDP196620 WNL196620 WXH196620 AZ262156 KV262156 UR262156 AEN262156 AOJ262156 AYF262156 BIB262156 BRX262156 CBT262156 CLP262156 CVL262156 DFH262156 DPD262156 DYZ262156 EIV262156 ESR262156 FCN262156 FMJ262156 FWF262156 GGB262156 GPX262156 GZT262156 HJP262156 HTL262156 IDH262156 IND262156 IWZ262156 JGV262156 JQR262156 KAN262156 KKJ262156 KUF262156 LEB262156 LNX262156 LXT262156 MHP262156 MRL262156 NBH262156 NLD262156 NUZ262156 OEV262156 OOR262156 OYN262156 PIJ262156 PSF262156 QCB262156 QLX262156 QVT262156 RFP262156 RPL262156 RZH262156 SJD262156 SSZ262156 TCV262156 TMR262156 TWN262156 UGJ262156 UQF262156 VAB262156 VJX262156 VTT262156 WDP262156 WNL262156 WXH262156 AZ327692 KV327692 UR327692 AEN327692 AOJ327692 AYF327692 BIB327692 BRX327692 CBT327692 CLP327692 CVL327692 DFH327692 DPD327692 DYZ327692 EIV327692 ESR327692 FCN327692 FMJ327692 FWF327692 GGB327692 GPX327692 GZT327692 HJP327692 HTL327692 IDH327692 IND327692 IWZ327692 JGV327692 JQR327692 KAN327692 KKJ327692 KUF327692 LEB327692 LNX327692 LXT327692 MHP327692 MRL327692 NBH327692 NLD327692 NUZ327692 OEV327692 OOR327692 OYN327692 PIJ327692 PSF327692 QCB327692 QLX327692 QVT327692 RFP327692 RPL327692 RZH327692 SJD327692 SSZ327692 TCV327692 TMR327692 TWN327692 UGJ327692 UQF327692 VAB327692 VJX327692 VTT327692 WDP327692 WNL327692 WXH327692 AZ393228 KV393228 UR393228 AEN393228 AOJ393228 AYF393228 BIB393228 BRX393228 CBT393228 CLP393228 CVL393228 DFH393228 DPD393228 DYZ393228 EIV393228 ESR393228 FCN393228 FMJ393228 FWF393228 GGB393228 GPX393228 GZT393228 HJP393228 HTL393228 IDH393228 IND393228 IWZ393228 JGV393228 JQR393228 KAN393228 KKJ393228 KUF393228 LEB393228 LNX393228 LXT393228 MHP393228 MRL393228 NBH393228 NLD393228 NUZ393228 OEV393228 OOR393228 OYN393228 PIJ393228 PSF393228 QCB393228 QLX393228 QVT393228 RFP393228 RPL393228 RZH393228 SJD393228 SSZ393228 TCV393228 TMR393228 TWN393228 UGJ393228 UQF393228 VAB393228 VJX393228 VTT393228 WDP393228 WNL393228 WXH393228 AZ458764 KV458764 UR458764 AEN458764 AOJ458764 AYF458764 BIB458764 BRX458764 CBT458764 CLP458764 CVL458764 DFH458764 DPD458764 DYZ458764 EIV458764 ESR458764 FCN458764 FMJ458764 FWF458764 GGB458764 GPX458764 GZT458764 HJP458764 HTL458764 IDH458764 IND458764 IWZ458764 JGV458764 JQR458764 KAN458764 KKJ458764 KUF458764 LEB458764 LNX458764 LXT458764 MHP458764 MRL458764 NBH458764 NLD458764 NUZ458764 OEV458764 OOR458764 OYN458764 PIJ458764 PSF458764 QCB458764 QLX458764 QVT458764 RFP458764 RPL458764 RZH458764 SJD458764 SSZ458764 TCV458764 TMR458764 TWN458764 UGJ458764 UQF458764 VAB458764 VJX458764 VTT458764 WDP458764 WNL458764 WXH458764 AZ524300 KV524300 UR524300 AEN524300 AOJ524300 AYF524300 BIB524300 BRX524300 CBT524300 CLP524300 CVL524300 DFH524300 DPD524300 DYZ524300 EIV524300 ESR524300 FCN524300 FMJ524300 FWF524300 GGB524300 GPX524300 GZT524300 HJP524300 HTL524300 IDH524300 IND524300 IWZ524300 JGV524300 JQR524300 KAN524300 KKJ524300 KUF524300 LEB524300 LNX524300 LXT524300 MHP524300 MRL524300 NBH524300 NLD524300 NUZ524300 OEV524300 OOR524300 OYN524300 PIJ524300 PSF524300 QCB524300 QLX524300 QVT524300 RFP524300 RPL524300 RZH524300 SJD524300 SSZ524300 TCV524300 TMR524300 TWN524300 UGJ524300 UQF524300 VAB524300 VJX524300 VTT524300 WDP524300 WNL524300 WXH524300 AZ589836 KV589836 UR589836 AEN589836 AOJ589836 AYF589836 BIB589836 BRX589836 CBT589836 CLP589836 CVL589836 DFH589836 DPD589836 DYZ589836 EIV589836 ESR589836 FCN589836 FMJ589836 FWF589836 GGB589836 GPX589836 GZT589836 HJP589836 HTL589836 IDH589836 IND589836 IWZ589836 JGV589836 JQR589836 KAN589836 KKJ589836 KUF589836 LEB589836 LNX589836 LXT589836 MHP589836 MRL589836 NBH589836 NLD589836 NUZ589836 OEV589836 OOR589836 OYN589836 PIJ589836 PSF589836 QCB589836 QLX589836 QVT589836 RFP589836 RPL589836 RZH589836 SJD589836 SSZ589836 TCV589836 TMR589836 TWN589836 UGJ589836 UQF589836 VAB589836 VJX589836 VTT589836 WDP589836 WNL589836 WXH589836 AZ655372 KV655372 UR655372 AEN655372 AOJ655372 AYF655372 BIB655372 BRX655372 CBT655372 CLP655372 CVL655372 DFH655372 DPD655372 DYZ655372 EIV655372 ESR655372 FCN655372 FMJ655372 FWF655372 GGB655372 GPX655372 GZT655372 HJP655372 HTL655372 IDH655372 IND655372 IWZ655372 JGV655372 JQR655372 KAN655372 KKJ655372 KUF655372 LEB655372 LNX655372 LXT655372 MHP655372 MRL655372 NBH655372 NLD655372 NUZ655372 OEV655372 OOR655372 OYN655372 PIJ655372 PSF655372 QCB655372 QLX655372 QVT655372 RFP655372 RPL655372 RZH655372 SJD655372 SSZ655372 TCV655372 TMR655372 TWN655372 UGJ655372 UQF655372 VAB655372 VJX655372 VTT655372 WDP655372 WNL655372 WXH655372 AZ720908 KV720908 UR720908 AEN720908 AOJ720908 AYF720908 BIB720908 BRX720908 CBT720908 CLP720908 CVL720908 DFH720908 DPD720908 DYZ720908 EIV720908 ESR720908 FCN720908 FMJ720908 FWF720908 GGB720908 GPX720908 GZT720908 HJP720908 HTL720908 IDH720908 IND720908 IWZ720908 JGV720908 JQR720908 KAN720908 KKJ720908 KUF720908 LEB720908 LNX720908 LXT720908 MHP720908 MRL720908 NBH720908 NLD720908 NUZ720908 OEV720908 OOR720908 OYN720908 PIJ720908 PSF720908 QCB720908 QLX720908 QVT720908 RFP720908 RPL720908 RZH720908 SJD720908 SSZ720908 TCV720908 TMR720908 TWN720908 UGJ720908 UQF720908 VAB720908 VJX720908 VTT720908 WDP720908 WNL720908 WXH720908 AZ786444 KV786444 UR786444 AEN786444 AOJ786444 AYF786444 BIB786444 BRX786444 CBT786444 CLP786444 CVL786444 DFH786444 DPD786444 DYZ786444 EIV786444 ESR786444 FCN786444 FMJ786444 FWF786444 GGB786444 GPX786444 GZT786444 HJP786444 HTL786444 IDH786444 IND786444 IWZ786444 JGV786444 JQR786444 KAN786444 KKJ786444 KUF786444 LEB786444 LNX786444 LXT786444 MHP786444 MRL786444 NBH786444 NLD786444 NUZ786444 OEV786444 OOR786444 OYN786444 PIJ786444 PSF786444 QCB786444 QLX786444 QVT786444 RFP786444 RPL786444 RZH786444 SJD786444 SSZ786444 TCV786444 TMR786444 TWN786444 UGJ786444 UQF786444 VAB786444 VJX786444 VTT786444 WDP786444 WNL786444 WXH786444 AZ851980 KV851980 UR851980 AEN851980 AOJ851980 AYF851980 BIB851980 BRX851980 CBT851980 CLP851980 CVL851980 DFH851980 DPD851980 DYZ851980 EIV851980 ESR851980 FCN851980 FMJ851980 FWF851980 GGB851980 GPX851980 GZT851980 HJP851980 HTL851980 IDH851980 IND851980 IWZ851980 JGV851980 JQR851980 KAN851980 KKJ851980 KUF851980 LEB851980 LNX851980 LXT851980 MHP851980 MRL851980 NBH851980 NLD851980 NUZ851980 OEV851980 OOR851980 OYN851980 PIJ851980 PSF851980 QCB851980 QLX851980 QVT851980 RFP851980 RPL851980 RZH851980 SJD851980 SSZ851980 TCV851980 TMR851980 TWN851980 UGJ851980 UQF851980 VAB851980 VJX851980 VTT851980 WDP851980 WNL851980 WXH851980 AZ917516 KV917516 UR917516 AEN917516 AOJ917516 AYF917516 BIB917516 BRX917516 CBT917516 CLP917516 CVL917516 DFH917516 DPD917516 DYZ917516 EIV917516 ESR917516 FCN917516 FMJ917516 FWF917516 GGB917516 GPX917516 GZT917516 HJP917516 HTL917516 IDH917516 IND917516 IWZ917516 JGV917516 JQR917516 KAN917516 KKJ917516 KUF917516 LEB917516 LNX917516 LXT917516 MHP917516 MRL917516 NBH917516 NLD917516 NUZ917516 OEV917516 OOR917516 OYN917516 PIJ917516 PSF917516 QCB917516 QLX917516 QVT917516 RFP917516 RPL917516 RZH917516 SJD917516 SSZ917516 TCV917516 TMR917516 TWN917516 UGJ917516 UQF917516 VAB917516 VJX917516 VTT917516 WDP917516 WNL917516 WXH917516 AZ983052 KV983052 UR983052 AEN983052 AOJ983052 AYF983052 BIB983052 BRX983052 CBT983052 CLP983052 CVL983052 DFH983052 DPD983052 DYZ983052 EIV983052 ESR983052 FCN983052 FMJ983052 FWF983052 GGB983052 GPX983052 GZT983052 HJP983052 HTL983052 IDH983052 IND983052 IWZ983052 JGV983052 JQR983052 KAN983052 KKJ983052 KUF983052 LEB983052 LNX983052 LXT983052 MHP983052 MRL983052 NBH983052 NLD983052 NUZ983052 OEV983052 OOR983052 OYN983052 PIJ983052 PSF983052 QCB983052 QLX983052 QVT983052 RFP983052 RPL983052 RZH983052 SJD983052 SSZ983052 TCV983052 TMR983052 TWN983052 UGJ983052 UQF983052 VAB983052 VJX983052 VTT983052 WDP983052 WNL983052 WXH983052 AK12 KG12 UC12 ADY12 ANU12 AXQ12 BHM12 BRI12 CBE12 CLA12 CUW12 DES12 DOO12 DYK12 EIG12 ESC12 FBY12 FLU12 FVQ12 GFM12 GPI12 GZE12 HJA12 HSW12 ICS12 IMO12 IWK12 JGG12 JQC12 JZY12 KJU12 KTQ12 LDM12 LNI12 LXE12 MHA12 MQW12 NAS12 NKO12 NUK12 OEG12 OOC12 OXY12 PHU12 PRQ12 QBM12 QLI12 QVE12 RFA12 ROW12 RYS12 SIO12 SSK12 TCG12 TMC12 TVY12 UFU12 UPQ12 UZM12 VJI12 VTE12 WDA12 WMW12 WWS12 AK65548 KG65548 UC65548 ADY65548 ANU65548 AXQ65548 BHM65548 BRI65548 CBE65548 CLA65548 CUW65548 DES65548 DOO65548 DYK65548 EIG65548 ESC65548 FBY65548 FLU65548 FVQ65548 GFM65548 GPI65548 GZE65548 HJA65548 HSW65548 ICS65548 IMO65548 IWK65548 JGG65548 JQC65548 JZY65548 KJU65548 KTQ65548 LDM65548 LNI65548 LXE65548 MHA65548 MQW65548 NAS65548 NKO65548 NUK65548 OEG65548 OOC65548 OXY65548 PHU65548 PRQ65548 QBM65548 QLI65548 QVE65548 RFA65548 ROW65548 RYS65548 SIO65548 SSK65548 TCG65548 TMC65548 TVY65548 UFU65548 UPQ65548 UZM65548 VJI65548 VTE65548 WDA65548 WMW65548 WWS65548 AK131084 KG131084 UC131084 ADY131084 ANU131084 AXQ131084 BHM131084 BRI131084 CBE131084 CLA131084 CUW131084 DES131084 DOO131084 DYK131084 EIG131084 ESC131084 FBY131084 FLU131084 FVQ131084 GFM131084 GPI131084 GZE131084 HJA131084 HSW131084 ICS131084 IMO131084 IWK131084 JGG131084 JQC131084 JZY131084 KJU131084 KTQ131084 LDM131084 LNI131084 LXE131084 MHA131084 MQW131084 NAS131084 NKO131084 NUK131084 OEG131084 OOC131084 OXY131084 PHU131084 PRQ131084 QBM131084 QLI131084 QVE131084 RFA131084 ROW131084 RYS131084 SIO131084 SSK131084 TCG131084 TMC131084 TVY131084 UFU131084 UPQ131084 UZM131084 VJI131084 VTE131084 WDA131084 WMW131084 WWS131084 AK196620 KG196620 UC196620 ADY196620 ANU196620 AXQ196620 BHM196620 BRI196620 CBE196620 CLA196620 CUW196620 DES196620 DOO196620 DYK196620 EIG196620 ESC196620 FBY196620 FLU196620 FVQ196620 GFM196620 GPI196620 GZE196620 HJA196620 HSW196620 ICS196620 IMO196620 IWK196620 JGG196620 JQC196620 JZY196620 KJU196620 KTQ196620 LDM196620 LNI196620 LXE196620 MHA196620 MQW196620 NAS196620 NKO196620 NUK196620 OEG196620 OOC196620 OXY196620 PHU196620 PRQ196620 QBM196620 QLI196620 QVE196620 RFA196620 ROW196620 RYS196620 SIO196620 SSK196620 TCG196620 TMC196620 TVY196620 UFU196620 UPQ196620 UZM196620 VJI196620 VTE196620 WDA196620 WMW196620 WWS196620 AK262156 KG262156 UC262156 ADY262156 ANU262156 AXQ262156 BHM262156 BRI262156 CBE262156 CLA262156 CUW262156 DES262156 DOO262156 DYK262156 EIG262156 ESC262156 FBY262156 FLU262156 FVQ262156 GFM262156 GPI262156 GZE262156 HJA262156 HSW262156 ICS262156 IMO262156 IWK262156 JGG262156 JQC262156 JZY262156 KJU262156 KTQ262156 LDM262156 LNI262156 LXE262156 MHA262156 MQW262156 NAS262156 NKO262156 NUK262156 OEG262156 OOC262156 OXY262156 PHU262156 PRQ262156 QBM262156 QLI262156 QVE262156 RFA262156 ROW262156 RYS262156 SIO262156 SSK262156 TCG262156 TMC262156 TVY262156 UFU262156 UPQ262156 UZM262156 VJI262156 VTE262156 WDA262156 WMW262156 WWS262156 AK327692 KG327692 UC327692 ADY327692 ANU327692 AXQ327692 BHM327692 BRI327692 CBE327692 CLA327692 CUW327692 DES327692 DOO327692 DYK327692 EIG327692 ESC327692 FBY327692 FLU327692 FVQ327692 GFM327692 GPI327692 GZE327692 HJA327692 HSW327692 ICS327692 IMO327692 IWK327692 JGG327692 JQC327692 JZY327692 KJU327692 KTQ327692 LDM327692 LNI327692 LXE327692 MHA327692 MQW327692 NAS327692 NKO327692 NUK327692 OEG327692 OOC327692 OXY327692 PHU327692 PRQ327692 QBM327692 QLI327692 QVE327692 RFA327692 ROW327692 RYS327692 SIO327692 SSK327692 TCG327692 TMC327692 TVY327692 UFU327692 UPQ327692 UZM327692 VJI327692 VTE327692 WDA327692 WMW327692 WWS327692 AK393228 KG393228 UC393228 ADY393228 ANU393228 AXQ393228 BHM393228 BRI393228 CBE393228 CLA393228 CUW393228 DES393228 DOO393228 DYK393228 EIG393228 ESC393228 FBY393228 FLU393228 FVQ393228 GFM393228 GPI393228 GZE393228 HJA393228 HSW393228 ICS393228 IMO393228 IWK393228 JGG393228 JQC393228 JZY393228 KJU393228 KTQ393228 LDM393228 LNI393228 LXE393228 MHA393228 MQW393228 NAS393228 NKO393228 NUK393228 OEG393228 OOC393228 OXY393228 PHU393228 PRQ393228 QBM393228 QLI393228 QVE393228 RFA393228 ROW393228 RYS393228 SIO393228 SSK393228 TCG393228 TMC393228 TVY393228 UFU393228 UPQ393228 UZM393228 VJI393228 VTE393228 WDA393228 WMW393228 WWS393228 AK458764 KG458764 UC458764 ADY458764 ANU458764 AXQ458764 BHM458764 BRI458764 CBE458764 CLA458764 CUW458764 DES458764 DOO458764 DYK458764 EIG458764 ESC458764 FBY458764 FLU458764 FVQ458764 GFM458764 GPI458764 GZE458764 HJA458764 HSW458764 ICS458764 IMO458764 IWK458764 JGG458764 JQC458764 JZY458764 KJU458764 KTQ458764 LDM458764 LNI458764 LXE458764 MHA458764 MQW458764 NAS458764 NKO458764 NUK458764 OEG458764 OOC458764 OXY458764 PHU458764 PRQ458764 QBM458764 QLI458764 QVE458764 RFA458764 ROW458764 RYS458764 SIO458764 SSK458764 TCG458764 TMC458764 TVY458764 UFU458764 UPQ458764 UZM458764 VJI458764 VTE458764 WDA458764 WMW458764 WWS458764 AK524300 KG524300 UC524300 ADY524300 ANU524300 AXQ524300 BHM524300 BRI524300 CBE524300 CLA524300 CUW524300 DES524300 DOO524300 DYK524300 EIG524300 ESC524300 FBY524300 FLU524300 FVQ524300 GFM524300 GPI524300 GZE524300 HJA524300 HSW524300 ICS524300 IMO524300 IWK524300 JGG524300 JQC524300 JZY524300 KJU524300 KTQ524300 LDM524300 LNI524300 LXE524300 MHA524300 MQW524300 NAS524300 NKO524300 NUK524300 OEG524300 OOC524300 OXY524300 PHU524300 PRQ524300 QBM524300 QLI524300 QVE524300 RFA524300 ROW524300 RYS524300 SIO524300 SSK524300 TCG524300 TMC524300 TVY524300 UFU524300 UPQ524300 UZM524300 VJI524300 VTE524300 WDA524300 WMW524300 WWS524300 AK589836 KG589836 UC589836 ADY589836 ANU589836 AXQ589836 BHM589836 BRI589836 CBE589836 CLA589836 CUW589836 DES589836 DOO589836 DYK589836 EIG589836 ESC589836 FBY589836 FLU589836 FVQ589836 GFM589836 GPI589836 GZE589836 HJA589836 HSW589836 ICS589836 IMO589836 IWK589836 JGG589836 JQC589836 JZY589836 KJU589836 KTQ589836 LDM589836 LNI589836 LXE589836 MHA589836 MQW589836 NAS589836 NKO589836 NUK589836 OEG589836 OOC589836 OXY589836 PHU589836 PRQ589836 QBM589836 QLI589836 QVE589836 RFA589836 ROW589836 RYS589836 SIO589836 SSK589836 TCG589836 TMC589836 TVY589836 UFU589836 UPQ589836 UZM589836 VJI589836 VTE589836 WDA589836 WMW589836 WWS589836 AK655372 KG655372 UC655372 ADY655372 ANU655372 AXQ655372 BHM655372 BRI655372 CBE655372 CLA655372 CUW655372 DES655372 DOO655372 DYK655372 EIG655372 ESC655372 FBY655372 FLU655372 FVQ655372 GFM655372 GPI655372 GZE655372 HJA655372 HSW655372 ICS655372 IMO655372 IWK655372 JGG655372 JQC655372 JZY655372 KJU655372 KTQ655372 LDM655372 LNI655372 LXE655372 MHA655372 MQW655372 NAS655372 NKO655372 NUK655372 OEG655372 OOC655372 OXY655372 PHU655372 PRQ655372 QBM655372 QLI655372 QVE655372 RFA655372 ROW655372 RYS655372 SIO655372 SSK655372 TCG655372 TMC655372 TVY655372 UFU655372 UPQ655372 UZM655372 VJI655372 VTE655372 WDA655372 WMW655372 WWS655372 AK720908 KG720908 UC720908 ADY720908 ANU720908 AXQ720908 BHM720908 BRI720908 CBE720908 CLA720908 CUW720908 DES720908 DOO720908 DYK720908 EIG720908 ESC720908 FBY720908 FLU720908 FVQ720908 GFM720908 GPI720908 GZE720908 HJA720908 HSW720908 ICS720908 IMO720908 IWK720908 JGG720908 JQC720908 JZY720908 KJU720908 KTQ720908 LDM720908 LNI720908 LXE720908 MHA720908 MQW720908 NAS720908 NKO720908 NUK720908 OEG720908 OOC720908 OXY720908 PHU720908 PRQ720908 QBM720908 QLI720908 QVE720908 RFA720908 ROW720908 RYS720908 SIO720908 SSK720908 TCG720908 TMC720908 TVY720908 UFU720908 UPQ720908 UZM720908 VJI720908 VTE720908 WDA720908 WMW720908 WWS720908 AK786444 KG786444 UC786444 ADY786444 ANU786444 AXQ786444 BHM786444 BRI786444 CBE786444 CLA786444 CUW786444 DES786444 DOO786444 DYK786444 EIG786444 ESC786444 FBY786444 FLU786444 FVQ786444 GFM786444 GPI786444 GZE786444 HJA786444 HSW786444 ICS786444 IMO786444 IWK786444 JGG786444 JQC786444 JZY786444 KJU786444 KTQ786444 LDM786444 LNI786444 LXE786444 MHA786444 MQW786444 NAS786444 NKO786444 NUK786444 OEG786444 OOC786444 OXY786444 PHU786444 PRQ786444 QBM786444 QLI786444 QVE786444 RFA786444 ROW786444 RYS786444 SIO786444 SSK786444 TCG786444 TMC786444 TVY786444 UFU786444 UPQ786444 UZM786444 VJI786444 VTE786444 WDA786444 WMW786444 WWS786444 AK851980 KG851980 UC851980 ADY851980 ANU851980 AXQ851980 BHM851980 BRI851980 CBE851980 CLA851980 CUW851980 DES851980 DOO851980 DYK851980 EIG851980 ESC851980 FBY851980 FLU851980 FVQ851980 GFM851980 GPI851980 GZE851980 HJA851980 HSW851980 ICS851980 IMO851980 IWK851980 JGG851980 JQC851980 JZY851980 KJU851980 KTQ851980 LDM851980 LNI851980 LXE851980 MHA851980 MQW851980 NAS851980 NKO851980 NUK851980 OEG851980 OOC851980 OXY851980 PHU851980 PRQ851980 QBM851980 QLI851980 QVE851980 RFA851980 ROW851980 RYS851980 SIO851980 SSK851980 TCG851980 TMC851980 TVY851980 UFU851980 UPQ851980 UZM851980 VJI851980 VTE851980 WDA851980 WMW851980 WWS851980 AK917516 KG917516 UC917516 ADY917516 ANU917516 AXQ917516 BHM917516 BRI917516 CBE917516 CLA917516 CUW917516 DES917516 DOO917516 DYK917516 EIG917516 ESC917516 FBY917516 FLU917516 FVQ917516 GFM917516 GPI917516 GZE917516 HJA917516 HSW917516 ICS917516 IMO917516 IWK917516 JGG917516 JQC917516 JZY917516 KJU917516 KTQ917516 LDM917516 LNI917516 LXE917516 MHA917516 MQW917516 NAS917516 NKO917516 NUK917516 OEG917516 OOC917516 OXY917516 PHU917516 PRQ917516 QBM917516 QLI917516 QVE917516 RFA917516 ROW917516 RYS917516 SIO917516 SSK917516 TCG917516 TMC917516 TVY917516 UFU917516 UPQ917516 UZM917516 VJI917516 VTE917516 WDA917516 WMW917516 WWS917516 AK983052 KG983052 UC983052 ADY983052 ANU983052 AXQ983052 BHM983052 BRI983052 CBE983052 CLA983052 CUW983052 DES983052 DOO983052 DYK983052 EIG983052 ESC983052 FBY983052 FLU983052 FVQ983052 GFM983052 GPI983052 GZE983052 HJA983052 HSW983052 ICS983052 IMO983052 IWK983052 JGG983052 JQC983052 JZY983052 KJU983052 KTQ983052 LDM983052 LNI983052 LXE983052 MHA983052 MQW983052 NAS983052 NKO983052 NUK983052 OEG983052 OOC983052 OXY983052 PHU983052 PRQ983052 QBM983052 QLI983052 QVE983052 RFA983052 ROW983052 RYS983052 SIO983052 SSK983052 TCG983052 TMC983052 TVY983052 UFU983052 UPQ983052 UZM983052 VJI983052 VTE983052 WDA983052 WMW983052 WWS983052 AP12 KL12 UH12 AED12 ANZ12 AXV12 BHR12 BRN12 CBJ12 CLF12 CVB12 DEX12 DOT12 DYP12 EIL12 ESH12 FCD12 FLZ12 FVV12 GFR12 GPN12 GZJ12 HJF12 HTB12 ICX12 IMT12 IWP12 JGL12 JQH12 KAD12 KJZ12 KTV12 LDR12 LNN12 LXJ12 MHF12 MRB12 NAX12 NKT12 NUP12 OEL12 OOH12 OYD12 PHZ12 PRV12 QBR12 QLN12 QVJ12 RFF12 RPB12 RYX12 SIT12 SSP12 TCL12 TMH12 TWD12 UFZ12 UPV12 UZR12 VJN12 VTJ12 WDF12 WNB12 WWX12 AP65548 KL65548 UH65548 AED65548 ANZ65548 AXV65548 BHR65548 BRN65548 CBJ65548 CLF65548 CVB65548 DEX65548 DOT65548 DYP65548 EIL65548 ESH65548 FCD65548 FLZ65548 FVV65548 GFR65548 GPN65548 GZJ65548 HJF65548 HTB65548 ICX65548 IMT65548 IWP65548 JGL65548 JQH65548 KAD65548 KJZ65548 KTV65548 LDR65548 LNN65548 LXJ65548 MHF65548 MRB65548 NAX65548 NKT65548 NUP65548 OEL65548 OOH65548 OYD65548 PHZ65548 PRV65548 QBR65548 QLN65548 QVJ65548 RFF65548 RPB65548 RYX65548 SIT65548 SSP65548 TCL65548 TMH65548 TWD65548 UFZ65548 UPV65548 UZR65548 VJN65548 VTJ65548 WDF65548 WNB65548 WWX65548 AP131084 KL131084 UH131084 AED131084 ANZ131084 AXV131084 BHR131084 BRN131084 CBJ131084 CLF131084 CVB131084 DEX131084 DOT131084 DYP131084 EIL131084 ESH131084 FCD131084 FLZ131084 FVV131084 GFR131084 GPN131084 GZJ131084 HJF131084 HTB131084 ICX131084 IMT131084 IWP131084 JGL131084 JQH131084 KAD131084 KJZ131084 KTV131084 LDR131084 LNN131084 LXJ131084 MHF131084 MRB131084 NAX131084 NKT131084 NUP131084 OEL131084 OOH131084 OYD131084 PHZ131084 PRV131084 QBR131084 QLN131084 QVJ131084 RFF131084 RPB131084 RYX131084 SIT131084 SSP131084 TCL131084 TMH131084 TWD131084 UFZ131084 UPV131084 UZR131084 VJN131084 VTJ131084 WDF131084 WNB131084 WWX131084 AP196620 KL196620 UH196620 AED196620 ANZ196620 AXV196620 BHR196620 BRN196620 CBJ196620 CLF196620 CVB196620 DEX196620 DOT196620 DYP196620 EIL196620 ESH196620 FCD196620 FLZ196620 FVV196620 GFR196620 GPN196620 GZJ196620 HJF196620 HTB196620 ICX196620 IMT196620 IWP196620 JGL196620 JQH196620 KAD196620 KJZ196620 KTV196620 LDR196620 LNN196620 LXJ196620 MHF196620 MRB196620 NAX196620 NKT196620 NUP196620 OEL196620 OOH196620 OYD196620 PHZ196620 PRV196620 QBR196620 QLN196620 QVJ196620 RFF196620 RPB196620 RYX196620 SIT196620 SSP196620 TCL196620 TMH196620 TWD196620 UFZ196620 UPV196620 UZR196620 VJN196620 VTJ196620 WDF196620 WNB196620 WWX196620 AP262156 KL262156 UH262156 AED262156 ANZ262156 AXV262156 BHR262156 BRN262156 CBJ262156 CLF262156 CVB262156 DEX262156 DOT262156 DYP262156 EIL262156 ESH262156 FCD262156 FLZ262156 FVV262156 GFR262156 GPN262156 GZJ262156 HJF262156 HTB262156 ICX262156 IMT262156 IWP262156 JGL262156 JQH262156 KAD262156 KJZ262156 KTV262156 LDR262156 LNN262156 LXJ262156 MHF262156 MRB262156 NAX262156 NKT262156 NUP262156 OEL262156 OOH262156 OYD262156 PHZ262156 PRV262156 QBR262156 QLN262156 QVJ262156 RFF262156 RPB262156 RYX262156 SIT262156 SSP262156 TCL262156 TMH262156 TWD262156 UFZ262156 UPV262156 UZR262156 VJN262156 VTJ262156 WDF262156 WNB262156 WWX262156 AP327692 KL327692 UH327692 AED327692 ANZ327692 AXV327692 BHR327692 BRN327692 CBJ327692 CLF327692 CVB327692 DEX327692 DOT327692 DYP327692 EIL327692 ESH327692 FCD327692 FLZ327692 FVV327692 GFR327692 GPN327692 GZJ327692 HJF327692 HTB327692 ICX327692 IMT327692 IWP327692 JGL327692 JQH327692 KAD327692 KJZ327692 KTV327692 LDR327692 LNN327692 LXJ327692 MHF327692 MRB327692 NAX327692 NKT327692 NUP327692 OEL327692 OOH327692 OYD327692 PHZ327692 PRV327692 QBR327692 QLN327692 QVJ327692 RFF327692 RPB327692 RYX327692 SIT327692 SSP327692 TCL327692 TMH327692 TWD327692 UFZ327692 UPV327692 UZR327692 VJN327692 VTJ327692 WDF327692 WNB327692 WWX327692 AP393228 KL393228 UH393228 AED393228 ANZ393228 AXV393228 BHR393228 BRN393228 CBJ393228 CLF393228 CVB393228 DEX393228 DOT393228 DYP393228 EIL393228 ESH393228 FCD393228 FLZ393228 FVV393228 GFR393228 GPN393228 GZJ393228 HJF393228 HTB393228 ICX393228 IMT393228 IWP393228 JGL393228 JQH393228 KAD393228 KJZ393228 KTV393228 LDR393228 LNN393228 LXJ393228 MHF393228 MRB393228 NAX393228 NKT393228 NUP393228 OEL393228 OOH393228 OYD393228 PHZ393228 PRV393228 QBR393228 QLN393228 QVJ393228 RFF393228 RPB393228 RYX393228 SIT393228 SSP393228 TCL393228 TMH393228 TWD393228 UFZ393228 UPV393228 UZR393228 VJN393228 VTJ393228 WDF393228 WNB393228 WWX393228 AP458764 KL458764 UH458764 AED458764 ANZ458764 AXV458764 BHR458764 BRN458764 CBJ458764 CLF458764 CVB458764 DEX458764 DOT458764 DYP458764 EIL458764 ESH458764 FCD458764 FLZ458764 FVV458764 GFR458764 GPN458764 GZJ458764 HJF458764 HTB458764 ICX458764 IMT458764 IWP458764 JGL458764 JQH458764 KAD458764 KJZ458764 KTV458764 LDR458764 LNN458764 LXJ458764 MHF458764 MRB458764 NAX458764 NKT458764 NUP458764 OEL458764 OOH458764 OYD458764 PHZ458764 PRV458764 QBR458764 QLN458764 QVJ458764 RFF458764 RPB458764 RYX458764 SIT458764 SSP458764 TCL458764 TMH458764 TWD458764 UFZ458764 UPV458764 UZR458764 VJN458764 VTJ458764 WDF458764 WNB458764 WWX458764 AP524300 KL524300 UH524300 AED524300 ANZ524300 AXV524300 BHR524300 BRN524300 CBJ524300 CLF524300 CVB524300 DEX524300 DOT524300 DYP524300 EIL524300 ESH524300 FCD524300 FLZ524300 FVV524300 GFR524300 GPN524300 GZJ524300 HJF524300 HTB524300 ICX524300 IMT524300 IWP524300 JGL524300 JQH524300 KAD524300 KJZ524300 KTV524300 LDR524300 LNN524300 LXJ524300 MHF524300 MRB524300 NAX524300 NKT524300 NUP524300 OEL524300 OOH524300 OYD524300 PHZ524300 PRV524300 QBR524300 QLN524300 QVJ524300 RFF524300 RPB524300 RYX524300 SIT524300 SSP524300 TCL524300 TMH524300 TWD524300 UFZ524300 UPV524300 UZR524300 VJN524300 VTJ524300 WDF524300 WNB524300 WWX524300 AP589836 KL589836 UH589836 AED589836 ANZ589836 AXV589836 BHR589836 BRN589836 CBJ589836 CLF589836 CVB589836 DEX589836 DOT589836 DYP589836 EIL589836 ESH589836 FCD589836 FLZ589836 FVV589836 GFR589836 GPN589836 GZJ589836 HJF589836 HTB589836 ICX589836 IMT589836 IWP589836 JGL589836 JQH589836 KAD589836 KJZ589836 KTV589836 LDR589836 LNN589836 LXJ589836 MHF589836 MRB589836 NAX589836 NKT589836 NUP589836 OEL589836 OOH589836 OYD589836 PHZ589836 PRV589836 QBR589836 QLN589836 QVJ589836 RFF589836 RPB589836 RYX589836 SIT589836 SSP589836 TCL589836 TMH589836 TWD589836 UFZ589836 UPV589836 UZR589836 VJN589836 VTJ589836 WDF589836 WNB589836 WWX589836 AP655372 KL655372 UH655372 AED655372 ANZ655372 AXV655372 BHR655372 BRN655372 CBJ655372 CLF655372 CVB655372 DEX655372 DOT655372 DYP655372 EIL655372 ESH655372 FCD655372 FLZ655372 FVV655372 GFR655372 GPN655372 GZJ655372 HJF655372 HTB655372 ICX655372 IMT655372 IWP655372 JGL655372 JQH655372 KAD655372 KJZ655372 KTV655372 LDR655372 LNN655372 LXJ655372 MHF655372 MRB655372 NAX655372 NKT655372 NUP655372 OEL655372 OOH655372 OYD655372 PHZ655372 PRV655372 QBR655372 QLN655372 QVJ655372 RFF655372 RPB655372 RYX655372 SIT655372 SSP655372 TCL655372 TMH655372 TWD655372 UFZ655372 UPV655372 UZR655372 VJN655372 VTJ655372 WDF655372 WNB655372 WWX655372 AP720908 KL720908 UH720908 AED720908 ANZ720908 AXV720908 BHR720908 BRN720908 CBJ720908 CLF720908 CVB720908 DEX720908 DOT720908 DYP720908 EIL720908 ESH720908 FCD720908 FLZ720908 FVV720908 GFR720908 GPN720908 GZJ720908 HJF720908 HTB720908 ICX720908 IMT720908 IWP720908 JGL720908 JQH720908 KAD720908 KJZ720908 KTV720908 LDR720908 LNN720908 LXJ720908 MHF720908 MRB720908 NAX720908 NKT720908 NUP720908 OEL720908 OOH720908 OYD720908 PHZ720908 PRV720908 QBR720908 QLN720908 QVJ720908 RFF720908 RPB720908 RYX720908 SIT720908 SSP720908 TCL720908 TMH720908 TWD720908 UFZ720908 UPV720908 UZR720908 VJN720908 VTJ720908 WDF720908 WNB720908 WWX720908 AP786444 KL786444 UH786444 AED786444 ANZ786444 AXV786444 BHR786444 BRN786444 CBJ786444 CLF786444 CVB786444 DEX786444 DOT786444 DYP786444 EIL786444 ESH786444 FCD786444 FLZ786444 FVV786444 GFR786444 GPN786444 GZJ786444 HJF786444 HTB786444 ICX786444 IMT786444 IWP786444 JGL786444 JQH786444 KAD786444 KJZ786444 KTV786444 LDR786444 LNN786444 LXJ786444 MHF786444 MRB786444 NAX786444 NKT786444 NUP786444 OEL786444 OOH786444 OYD786444 PHZ786444 PRV786444 QBR786444 QLN786444 QVJ786444 RFF786444 RPB786444 RYX786444 SIT786444 SSP786444 TCL786444 TMH786444 TWD786444 UFZ786444 UPV786444 UZR786444 VJN786444 VTJ786444 WDF786444 WNB786444 WWX786444 AP851980 KL851980 UH851980 AED851980 ANZ851980 AXV851980 BHR851980 BRN851980 CBJ851980 CLF851980 CVB851980 DEX851980 DOT851980 DYP851980 EIL851980 ESH851980 FCD851980 FLZ851980 FVV851980 GFR851980 GPN851980 GZJ851980 HJF851980 HTB851980 ICX851980 IMT851980 IWP851980 JGL851980 JQH851980 KAD851980 KJZ851980 KTV851980 LDR851980 LNN851980 LXJ851980 MHF851980 MRB851980 NAX851980 NKT851980 NUP851980 OEL851980 OOH851980 OYD851980 PHZ851980 PRV851980 QBR851980 QLN851980 QVJ851980 RFF851980 RPB851980 RYX851980 SIT851980 SSP851980 TCL851980 TMH851980 TWD851980 UFZ851980 UPV851980 UZR851980 VJN851980 VTJ851980 WDF851980 WNB851980 WWX851980 AP917516 KL917516 UH917516 AED917516 ANZ917516 AXV917516 BHR917516 BRN917516 CBJ917516 CLF917516 CVB917516 DEX917516 DOT917516 DYP917516 EIL917516 ESH917516 FCD917516 FLZ917516 FVV917516 GFR917516 GPN917516 GZJ917516 HJF917516 HTB917516 ICX917516 IMT917516 IWP917516 JGL917516 JQH917516 KAD917516 KJZ917516 KTV917516 LDR917516 LNN917516 LXJ917516 MHF917516 MRB917516 NAX917516 NKT917516 NUP917516 OEL917516 OOH917516 OYD917516 PHZ917516 PRV917516 QBR917516 QLN917516 QVJ917516 RFF917516 RPB917516 RYX917516 SIT917516 SSP917516 TCL917516 TMH917516 TWD917516 UFZ917516 UPV917516 UZR917516 VJN917516 VTJ917516 WDF917516 WNB917516 WWX917516 AP983052 KL983052 UH983052 AED983052 ANZ983052 AXV983052 BHR983052 BRN983052 CBJ983052 CLF983052 CVB983052 DEX983052 DOT983052 DYP983052 EIL983052 ESH983052 FCD983052 FLZ983052 FVV983052 GFR983052 GPN983052 GZJ983052 HJF983052 HTB983052 ICX983052 IMT983052 IWP983052 JGL983052 JQH983052 KAD983052 KJZ983052 KTV983052 LDR983052 LNN983052 LXJ983052 MHF983052 MRB983052 NAX983052 NKT983052 NUP983052 OEL983052 OOH983052 OYD983052 PHZ983052 PRV983052 QBR983052 QLN983052 QVJ983052 RFF983052 RPB983052 RYX983052 SIT983052 SSP983052 TCL983052 TMH983052 TWD983052 UFZ983052 UPV983052 UZR983052 VJN983052 VTJ983052 WDF983052 WNB983052 WWX983052 AU12 KQ12 UM12 AEI12 AOE12 AYA12 BHW12 BRS12 CBO12 CLK12 CVG12 DFC12 DOY12 DYU12 EIQ12 ESM12 FCI12 FME12 FWA12 GFW12 GPS12 GZO12 HJK12 HTG12 IDC12 IMY12 IWU12 JGQ12 JQM12 KAI12 KKE12 KUA12 LDW12 LNS12 LXO12 MHK12 MRG12 NBC12 NKY12 NUU12 OEQ12 OOM12 OYI12 PIE12 PSA12 QBW12 QLS12 QVO12 RFK12 RPG12 RZC12 SIY12 SSU12 TCQ12 TMM12 TWI12 UGE12 UQA12 UZW12 VJS12 VTO12 WDK12 WNG12 WXC12 AU65548 KQ65548 UM65548 AEI65548 AOE65548 AYA65548 BHW65548 BRS65548 CBO65548 CLK65548 CVG65548 DFC65548 DOY65548 DYU65548 EIQ65548 ESM65548 FCI65548 FME65548 FWA65548 GFW65548 GPS65548 GZO65548 HJK65548 HTG65548 IDC65548 IMY65548 IWU65548 JGQ65548 JQM65548 KAI65548 KKE65548 KUA65548 LDW65548 LNS65548 LXO65548 MHK65548 MRG65548 NBC65548 NKY65548 NUU65548 OEQ65548 OOM65548 OYI65548 PIE65548 PSA65548 QBW65548 QLS65548 QVO65548 RFK65548 RPG65548 RZC65548 SIY65548 SSU65548 TCQ65548 TMM65548 TWI65548 UGE65548 UQA65548 UZW65548 VJS65548 VTO65548 WDK65548 WNG65548 WXC65548 AU131084 KQ131084 UM131084 AEI131084 AOE131084 AYA131084 BHW131084 BRS131084 CBO131084 CLK131084 CVG131084 DFC131084 DOY131084 DYU131084 EIQ131084 ESM131084 FCI131084 FME131084 FWA131084 GFW131084 GPS131084 GZO131084 HJK131084 HTG131084 IDC131084 IMY131084 IWU131084 JGQ131084 JQM131084 KAI131084 KKE131084 KUA131084 LDW131084 LNS131084 LXO131084 MHK131084 MRG131084 NBC131084 NKY131084 NUU131084 OEQ131084 OOM131084 OYI131084 PIE131084 PSA131084 QBW131084 QLS131084 QVO131084 RFK131084 RPG131084 RZC131084 SIY131084 SSU131084 TCQ131084 TMM131084 TWI131084 UGE131084 UQA131084 UZW131084 VJS131084 VTO131084 WDK131084 WNG131084 WXC131084 AU196620 KQ196620 UM196620 AEI196620 AOE196620 AYA196620 BHW196620 BRS196620 CBO196620 CLK196620 CVG196620 DFC196620 DOY196620 DYU196620 EIQ196620 ESM196620 FCI196620 FME196620 FWA196620 GFW196620 GPS196620 GZO196620 HJK196620 HTG196620 IDC196620 IMY196620 IWU196620 JGQ196620 JQM196620 KAI196620 KKE196620 KUA196620 LDW196620 LNS196620 LXO196620 MHK196620 MRG196620 NBC196620 NKY196620 NUU196620 OEQ196620 OOM196620 OYI196620 PIE196620 PSA196620 QBW196620 QLS196620 QVO196620 RFK196620 RPG196620 RZC196620 SIY196620 SSU196620 TCQ196620 TMM196620 TWI196620 UGE196620 UQA196620 UZW196620 VJS196620 VTO196620 WDK196620 WNG196620 WXC196620 AU262156 KQ262156 UM262156 AEI262156 AOE262156 AYA262156 BHW262156 BRS262156 CBO262156 CLK262156 CVG262156 DFC262156 DOY262156 DYU262156 EIQ262156 ESM262156 FCI262156 FME262156 FWA262156 GFW262156 GPS262156 GZO262156 HJK262156 HTG262156 IDC262156 IMY262156 IWU262156 JGQ262156 JQM262156 KAI262156 KKE262156 KUA262156 LDW262156 LNS262156 LXO262156 MHK262156 MRG262156 NBC262156 NKY262156 NUU262156 OEQ262156 OOM262156 OYI262156 PIE262156 PSA262156 QBW262156 QLS262156 QVO262156 RFK262156 RPG262156 RZC262156 SIY262156 SSU262156 TCQ262156 TMM262156 TWI262156 UGE262156 UQA262156 UZW262156 VJS262156 VTO262156 WDK262156 WNG262156 WXC262156 AU327692 KQ327692 UM327692 AEI327692 AOE327692 AYA327692 BHW327692 BRS327692 CBO327692 CLK327692 CVG327692 DFC327692 DOY327692 DYU327692 EIQ327692 ESM327692 FCI327692 FME327692 FWA327692 GFW327692 GPS327692 GZO327692 HJK327692 HTG327692 IDC327692 IMY327692 IWU327692 JGQ327692 JQM327692 KAI327692 KKE327692 KUA327692 LDW327692 LNS327692 LXO327692 MHK327692 MRG327692 NBC327692 NKY327692 NUU327692 OEQ327692 OOM327692 OYI327692 PIE327692 PSA327692 QBW327692 QLS327692 QVO327692 RFK327692 RPG327692 RZC327692 SIY327692 SSU327692 TCQ327692 TMM327692 TWI327692 UGE327692 UQA327692 UZW327692 VJS327692 VTO327692 WDK327692 WNG327692 WXC327692 AU393228 KQ393228 UM393228 AEI393228 AOE393228 AYA393228 BHW393228 BRS393228 CBO393228 CLK393228 CVG393228 DFC393228 DOY393228 DYU393228 EIQ393228 ESM393228 FCI393228 FME393228 FWA393228 GFW393228 GPS393228 GZO393228 HJK393228 HTG393228 IDC393228 IMY393228 IWU393228 JGQ393228 JQM393228 KAI393228 KKE393228 KUA393228 LDW393228 LNS393228 LXO393228 MHK393228 MRG393228 NBC393228 NKY393228 NUU393228 OEQ393228 OOM393228 OYI393228 PIE393228 PSA393228 QBW393228 QLS393228 QVO393228 RFK393228 RPG393228 RZC393228 SIY393228 SSU393228 TCQ393228 TMM393228 TWI393228 UGE393228 UQA393228 UZW393228 VJS393228 VTO393228 WDK393228 WNG393228 WXC393228 AU458764 KQ458764 UM458764 AEI458764 AOE458764 AYA458764 BHW458764 BRS458764 CBO458764 CLK458764 CVG458764 DFC458764 DOY458764 DYU458764 EIQ458764 ESM458764 FCI458764 FME458764 FWA458764 GFW458764 GPS458764 GZO458764 HJK458764 HTG458764 IDC458764 IMY458764 IWU458764 JGQ458764 JQM458764 KAI458764 KKE458764 KUA458764 LDW458764 LNS458764 LXO458764 MHK458764 MRG458764 NBC458764 NKY458764 NUU458764 OEQ458764 OOM458764 OYI458764 PIE458764 PSA458764 QBW458764 QLS458764 QVO458764 RFK458764 RPG458764 RZC458764 SIY458764 SSU458764 TCQ458764 TMM458764 TWI458764 UGE458764 UQA458764 UZW458764 VJS458764 VTO458764 WDK458764 WNG458764 WXC458764 AU524300 KQ524300 UM524300 AEI524300 AOE524300 AYA524300 BHW524300 BRS524300 CBO524300 CLK524300 CVG524300 DFC524300 DOY524300 DYU524300 EIQ524300 ESM524300 FCI524300 FME524300 FWA524300 GFW524300 GPS524300 GZO524300 HJK524300 HTG524300 IDC524300 IMY524300 IWU524300 JGQ524300 JQM524300 KAI524300 KKE524300 KUA524300 LDW524300 LNS524300 LXO524300 MHK524300 MRG524300 NBC524300 NKY524300 NUU524300 OEQ524300 OOM524300 OYI524300 PIE524300 PSA524300 QBW524300 QLS524300 QVO524300 RFK524300 RPG524300 RZC524300 SIY524300 SSU524300 TCQ524300 TMM524300 TWI524300 UGE524300 UQA524300 UZW524300 VJS524300 VTO524300 WDK524300 WNG524300 WXC524300 AU589836 KQ589836 UM589836 AEI589836 AOE589836 AYA589836 BHW589836 BRS589836 CBO589836 CLK589836 CVG589836 DFC589836 DOY589836 DYU589836 EIQ589836 ESM589836 FCI589836 FME589836 FWA589836 GFW589836 GPS589836 GZO589836 HJK589836 HTG589836 IDC589836 IMY589836 IWU589836 JGQ589836 JQM589836 KAI589836 KKE589836 KUA589836 LDW589836 LNS589836 LXO589836 MHK589836 MRG589836 NBC589836 NKY589836 NUU589836 OEQ589836 OOM589836 OYI589836 PIE589836 PSA589836 QBW589836 QLS589836 QVO589836 RFK589836 RPG589836 RZC589836 SIY589836 SSU589836 TCQ589836 TMM589836 TWI589836 UGE589836 UQA589836 UZW589836 VJS589836 VTO589836 WDK589836 WNG589836 WXC589836 AU655372 KQ655372 UM655372 AEI655372 AOE655372 AYA655372 BHW655372 BRS655372 CBO655372 CLK655372 CVG655372 DFC655372 DOY655372 DYU655372 EIQ655372 ESM655372 FCI655372 FME655372 FWA655372 GFW655372 GPS655372 GZO655372 HJK655372 HTG655372 IDC655372 IMY655372 IWU655372 JGQ655372 JQM655372 KAI655372 KKE655372 KUA655372 LDW655372 LNS655372 LXO655372 MHK655372 MRG655372 NBC655372 NKY655372 NUU655372 OEQ655372 OOM655372 OYI655372 PIE655372 PSA655372 QBW655372 QLS655372 QVO655372 RFK655372 RPG655372 RZC655372 SIY655372 SSU655372 TCQ655372 TMM655372 TWI655372 UGE655372 UQA655372 UZW655372 VJS655372 VTO655372 WDK655372 WNG655372 WXC655372 AU720908 KQ720908 UM720908 AEI720908 AOE720908 AYA720908 BHW720908 BRS720908 CBO720908 CLK720908 CVG720908 DFC720908 DOY720908 DYU720908 EIQ720908 ESM720908 FCI720908 FME720908 FWA720908 GFW720908 GPS720908 GZO720908 HJK720908 HTG720908 IDC720908 IMY720908 IWU720908 JGQ720908 JQM720908 KAI720908 KKE720908 KUA720908 LDW720908 LNS720908 LXO720908 MHK720908 MRG720908 NBC720908 NKY720908 NUU720908 OEQ720908 OOM720908 OYI720908 PIE720908 PSA720908 QBW720908 QLS720908 QVO720908 RFK720908 RPG720908 RZC720908 SIY720908 SSU720908 TCQ720908 TMM720908 TWI720908 UGE720908 UQA720908 UZW720908 VJS720908 VTO720908 WDK720908 WNG720908 WXC720908 AU786444 KQ786444 UM786444 AEI786444 AOE786444 AYA786444 BHW786444 BRS786444 CBO786444 CLK786444 CVG786444 DFC786444 DOY786444 DYU786444 EIQ786444 ESM786444 FCI786444 FME786444 FWA786444 GFW786444 GPS786444 GZO786444 HJK786444 HTG786444 IDC786444 IMY786444 IWU786444 JGQ786444 JQM786444 KAI786444 KKE786444 KUA786444 LDW786444 LNS786444 LXO786444 MHK786444 MRG786444 NBC786444 NKY786444 NUU786444 OEQ786444 OOM786444 OYI786444 PIE786444 PSA786444 QBW786444 QLS786444 QVO786444 RFK786444 RPG786444 RZC786444 SIY786444 SSU786444 TCQ786444 TMM786444 TWI786444 UGE786444 UQA786444 UZW786444 VJS786444 VTO786444 WDK786444 WNG786444 WXC786444 AU851980 KQ851980 UM851980 AEI851980 AOE851980 AYA851980 BHW851980 BRS851980 CBO851980 CLK851980 CVG851980 DFC851980 DOY851980 DYU851980 EIQ851980 ESM851980 FCI851980 FME851980 FWA851980 GFW851980 GPS851980 GZO851980 HJK851980 HTG851980 IDC851980 IMY851980 IWU851980 JGQ851980 JQM851980 KAI851980 KKE851980 KUA851980 LDW851980 LNS851980 LXO851980 MHK851980 MRG851980 NBC851980 NKY851980 NUU851980 OEQ851980 OOM851980 OYI851980 PIE851980 PSA851980 QBW851980 QLS851980 QVO851980 RFK851980 RPG851980 RZC851980 SIY851980 SSU851980 TCQ851980 TMM851980 TWI851980 UGE851980 UQA851980 UZW851980 VJS851980 VTO851980 WDK851980 WNG851980 WXC851980 AU917516 KQ917516 UM917516 AEI917516 AOE917516 AYA917516 BHW917516 BRS917516 CBO917516 CLK917516 CVG917516 DFC917516 DOY917516 DYU917516 EIQ917516 ESM917516 FCI917516 FME917516 FWA917516 GFW917516 GPS917516 GZO917516 HJK917516 HTG917516 IDC917516 IMY917516 IWU917516 JGQ917516 JQM917516 KAI917516 KKE917516 KUA917516 LDW917516 LNS917516 LXO917516 MHK917516 MRG917516 NBC917516 NKY917516 NUU917516 OEQ917516 OOM917516 OYI917516 PIE917516 PSA917516 QBW917516 QLS917516 QVO917516 RFK917516 RPG917516 RZC917516 SIY917516 SSU917516 TCQ917516 TMM917516 TWI917516 UGE917516 UQA917516 UZW917516 VJS917516 VTO917516 WDK917516 WNG917516 WXC917516 AU983052 KQ983052 UM983052 AEI983052 AOE983052 AYA983052 BHW983052 BRS983052 CBO983052 CLK983052 CVG983052 DFC983052 DOY983052 DYU983052 EIQ983052 ESM983052 FCI983052 FME983052 FWA983052 GFW983052 GPS983052 GZO983052 HJK983052 HTG983052 IDC983052 IMY983052 IWU983052 JGQ983052 JQM983052 KAI983052 KKE983052 KUA983052 LDW983052 LNS983052 LXO983052 MHK983052 MRG983052 NBC983052 NKY983052 NUU983052 OEQ983052 OOM983052 OYI983052 PIE983052 PSA983052 QBW983052 QLS983052 QVO983052 RFK983052 RPG983052 RZC983052 SIY983052 SSU983052 TCQ983052 TMM983052 TWI983052 UGE983052 UQA983052 UZW983052 VJS983052 VTO983052 WDK983052 WNG983052 WXC983052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xm:sqref>
        </x14:dataValidation>
        <x14:dataValidation allowBlank="1" showInputMessage="1" showErrorMessage="1" prompt="Corresponde a los resultados obtenidos en el periodo de medición." xr:uid="{3F3EE055-B226-4EF8-A1F2-7241C9A325A1}">
          <xm:sqref>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BX12 LT12 VP12 AFL12 APH12 AZD12 BIZ12 BSV12 CCR12 CMN12 CWJ12 DGF12 DQB12 DZX12 EJT12 ETP12 FDL12 FNH12 FXD12 GGZ12 GQV12 HAR12 HKN12 HUJ12 IEF12 IOB12 IXX12 JHT12 JRP12 KBL12 KLH12 KVD12 LEZ12 LOV12 LYR12 MIN12 MSJ12 NCF12 NMB12 NVX12 OFT12 OPP12 OZL12 PJH12 PTD12 QCZ12 QMV12 QWR12 RGN12 RQJ12 SAF12 SKB12 STX12 TDT12 TNP12 TXL12 UHH12 URD12 VAZ12 VKV12 VUR12 WEN12 WOJ12 WYF12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BS12 LO12 VK12 AFG12 APC12 AYY12 BIU12 BSQ12 CCM12 CMI12 CWE12 DGA12 DPW12 DZS12 EJO12 ETK12 FDG12 FNC12 FWY12 GGU12 GQQ12 HAM12 HKI12 HUE12 IEA12 INW12 IXS12 JHO12 JRK12 KBG12 KLC12 KUY12 LEU12 LOQ12 LYM12 MII12 MSE12 NCA12 NLW12 NVS12 OFO12 OPK12 OZG12 PJC12 PSY12 QCU12 QMQ12 QWM12 RGI12 RQE12 SAA12 SJW12 STS12 TDO12 TNK12 TXG12 UHC12 UQY12 VAU12 VKQ12 VUM12 WEI12 WOE12 WYA12 BS65548 LO65548 VK65548 AFG65548 APC65548 AYY65548 BIU65548 BSQ65548 CCM65548 CMI65548 CWE65548 DGA65548 DPW65548 DZS65548 EJO65548 ETK65548 FDG65548 FNC65548 FWY65548 GGU65548 GQQ65548 HAM65548 HKI65548 HUE65548 IEA65548 INW65548 IXS65548 JHO65548 JRK65548 KBG65548 KLC65548 KUY65548 LEU65548 LOQ65548 LYM65548 MII65548 MSE65548 NCA65548 NLW65548 NVS65548 OFO65548 OPK65548 OZG65548 PJC65548 PSY65548 QCU65548 QMQ65548 QWM65548 RGI65548 RQE65548 SAA65548 SJW65548 STS65548 TDO65548 TNK65548 TXG65548 UHC65548 UQY65548 VAU65548 VKQ65548 VUM65548 WEI65548 WOE65548 WYA65548 BS131084 LO131084 VK131084 AFG131084 APC131084 AYY131084 BIU131084 BSQ131084 CCM131084 CMI131084 CWE131084 DGA131084 DPW131084 DZS131084 EJO131084 ETK131084 FDG131084 FNC131084 FWY131084 GGU131084 GQQ131084 HAM131084 HKI131084 HUE131084 IEA131084 INW131084 IXS131084 JHO131084 JRK131084 KBG131084 KLC131084 KUY131084 LEU131084 LOQ131084 LYM131084 MII131084 MSE131084 NCA131084 NLW131084 NVS131084 OFO131084 OPK131084 OZG131084 PJC131084 PSY131084 QCU131084 QMQ131084 QWM131084 RGI131084 RQE131084 SAA131084 SJW131084 STS131084 TDO131084 TNK131084 TXG131084 UHC131084 UQY131084 VAU131084 VKQ131084 VUM131084 WEI131084 WOE131084 WYA131084 BS196620 LO196620 VK196620 AFG196620 APC196620 AYY196620 BIU196620 BSQ196620 CCM196620 CMI196620 CWE196620 DGA196620 DPW196620 DZS196620 EJO196620 ETK196620 FDG196620 FNC196620 FWY196620 GGU196620 GQQ196620 HAM196620 HKI196620 HUE196620 IEA196620 INW196620 IXS196620 JHO196620 JRK196620 KBG196620 KLC196620 KUY196620 LEU196620 LOQ196620 LYM196620 MII196620 MSE196620 NCA196620 NLW196620 NVS196620 OFO196620 OPK196620 OZG196620 PJC196620 PSY196620 QCU196620 QMQ196620 QWM196620 RGI196620 RQE196620 SAA196620 SJW196620 STS196620 TDO196620 TNK196620 TXG196620 UHC196620 UQY196620 VAU196620 VKQ196620 VUM196620 WEI196620 WOE196620 WYA196620 BS262156 LO262156 VK262156 AFG262156 APC262156 AYY262156 BIU262156 BSQ262156 CCM262156 CMI262156 CWE262156 DGA262156 DPW262156 DZS262156 EJO262156 ETK262156 FDG262156 FNC262156 FWY262156 GGU262156 GQQ262156 HAM262156 HKI262156 HUE262156 IEA262156 INW262156 IXS262156 JHO262156 JRK262156 KBG262156 KLC262156 KUY262156 LEU262156 LOQ262156 LYM262156 MII262156 MSE262156 NCA262156 NLW262156 NVS262156 OFO262156 OPK262156 OZG262156 PJC262156 PSY262156 QCU262156 QMQ262156 QWM262156 RGI262156 RQE262156 SAA262156 SJW262156 STS262156 TDO262156 TNK262156 TXG262156 UHC262156 UQY262156 VAU262156 VKQ262156 VUM262156 WEI262156 WOE262156 WYA262156 BS327692 LO327692 VK327692 AFG327692 APC327692 AYY327692 BIU327692 BSQ327692 CCM327692 CMI327692 CWE327692 DGA327692 DPW327692 DZS327692 EJO327692 ETK327692 FDG327692 FNC327692 FWY327692 GGU327692 GQQ327692 HAM327692 HKI327692 HUE327692 IEA327692 INW327692 IXS327692 JHO327692 JRK327692 KBG327692 KLC327692 KUY327692 LEU327692 LOQ327692 LYM327692 MII327692 MSE327692 NCA327692 NLW327692 NVS327692 OFO327692 OPK327692 OZG327692 PJC327692 PSY327692 QCU327692 QMQ327692 QWM327692 RGI327692 RQE327692 SAA327692 SJW327692 STS327692 TDO327692 TNK327692 TXG327692 UHC327692 UQY327692 VAU327692 VKQ327692 VUM327692 WEI327692 WOE327692 WYA327692 BS393228 LO393228 VK393228 AFG393228 APC393228 AYY393228 BIU393228 BSQ393228 CCM393228 CMI393228 CWE393228 DGA393228 DPW393228 DZS393228 EJO393228 ETK393228 FDG393228 FNC393228 FWY393228 GGU393228 GQQ393228 HAM393228 HKI393228 HUE393228 IEA393228 INW393228 IXS393228 JHO393228 JRK393228 KBG393228 KLC393228 KUY393228 LEU393228 LOQ393228 LYM393228 MII393228 MSE393228 NCA393228 NLW393228 NVS393228 OFO393228 OPK393228 OZG393228 PJC393228 PSY393228 QCU393228 QMQ393228 QWM393228 RGI393228 RQE393228 SAA393228 SJW393228 STS393228 TDO393228 TNK393228 TXG393228 UHC393228 UQY393228 VAU393228 VKQ393228 VUM393228 WEI393228 WOE393228 WYA393228 BS458764 LO458764 VK458764 AFG458764 APC458764 AYY458764 BIU458764 BSQ458764 CCM458764 CMI458764 CWE458764 DGA458764 DPW458764 DZS458764 EJO458764 ETK458764 FDG458764 FNC458764 FWY458764 GGU458764 GQQ458764 HAM458764 HKI458764 HUE458764 IEA458764 INW458764 IXS458764 JHO458764 JRK458764 KBG458764 KLC458764 KUY458764 LEU458764 LOQ458764 LYM458764 MII458764 MSE458764 NCA458764 NLW458764 NVS458764 OFO458764 OPK458764 OZG458764 PJC458764 PSY458764 QCU458764 QMQ458764 QWM458764 RGI458764 RQE458764 SAA458764 SJW458764 STS458764 TDO458764 TNK458764 TXG458764 UHC458764 UQY458764 VAU458764 VKQ458764 VUM458764 WEI458764 WOE458764 WYA458764 BS524300 LO524300 VK524300 AFG524300 APC524300 AYY524300 BIU524300 BSQ524300 CCM524300 CMI524300 CWE524300 DGA524300 DPW524300 DZS524300 EJO524300 ETK524300 FDG524300 FNC524300 FWY524300 GGU524300 GQQ524300 HAM524300 HKI524300 HUE524300 IEA524300 INW524300 IXS524300 JHO524300 JRK524300 KBG524300 KLC524300 KUY524300 LEU524300 LOQ524300 LYM524300 MII524300 MSE524300 NCA524300 NLW524300 NVS524300 OFO524300 OPK524300 OZG524300 PJC524300 PSY524300 QCU524300 QMQ524300 QWM524300 RGI524300 RQE524300 SAA524300 SJW524300 STS524300 TDO524300 TNK524300 TXG524300 UHC524300 UQY524300 VAU524300 VKQ524300 VUM524300 WEI524300 WOE524300 WYA524300 BS589836 LO589836 VK589836 AFG589836 APC589836 AYY589836 BIU589836 BSQ589836 CCM589836 CMI589836 CWE589836 DGA589836 DPW589836 DZS589836 EJO589836 ETK589836 FDG589836 FNC589836 FWY589836 GGU589836 GQQ589836 HAM589836 HKI589836 HUE589836 IEA589836 INW589836 IXS589836 JHO589836 JRK589836 KBG589836 KLC589836 KUY589836 LEU589836 LOQ589836 LYM589836 MII589836 MSE589836 NCA589836 NLW589836 NVS589836 OFO589836 OPK589836 OZG589836 PJC589836 PSY589836 QCU589836 QMQ589836 QWM589836 RGI589836 RQE589836 SAA589836 SJW589836 STS589836 TDO589836 TNK589836 TXG589836 UHC589836 UQY589836 VAU589836 VKQ589836 VUM589836 WEI589836 WOE589836 WYA589836 BS655372 LO655372 VK655372 AFG655372 APC655372 AYY655372 BIU655372 BSQ655372 CCM655372 CMI655372 CWE655372 DGA655372 DPW655372 DZS655372 EJO655372 ETK655372 FDG655372 FNC655372 FWY655372 GGU655372 GQQ655372 HAM655372 HKI655372 HUE655372 IEA655372 INW655372 IXS655372 JHO655372 JRK655372 KBG655372 KLC655372 KUY655372 LEU655372 LOQ655372 LYM655372 MII655372 MSE655372 NCA655372 NLW655372 NVS655372 OFO655372 OPK655372 OZG655372 PJC655372 PSY655372 QCU655372 QMQ655372 QWM655372 RGI655372 RQE655372 SAA655372 SJW655372 STS655372 TDO655372 TNK655372 TXG655372 UHC655372 UQY655372 VAU655372 VKQ655372 VUM655372 WEI655372 WOE655372 WYA655372 BS720908 LO720908 VK720908 AFG720908 APC720908 AYY720908 BIU720908 BSQ720908 CCM720908 CMI720908 CWE720908 DGA720908 DPW720908 DZS720908 EJO720908 ETK720908 FDG720908 FNC720908 FWY720908 GGU720908 GQQ720908 HAM720908 HKI720908 HUE720908 IEA720908 INW720908 IXS720908 JHO720908 JRK720908 KBG720908 KLC720908 KUY720908 LEU720908 LOQ720908 LYM720908 MII720908 MSE720908 NCA720908 NLW720908 NVS720908 OFO720908 OPK720908 OZG720908 PJC720908 PSY720908 QCU720908 QMQ720908 QWM720908 RGI720908 RQE720908 SAA720908 SJW720908 STS720908 TDO720908 TNK720908 TXG720908 UHC720908 UQY720908 VAU720908 VKQ720908 VUM720908 WEI720908 WOE720908 WYA720908 BS786444 LO786444 VK786444 AFG786444 APC786444 AYY786444 BIU786444 BSQ786444 CCM786444 CMI786444 CWE786444 DGA786444 DPW786444 DZS786444 EJO786444 ETK786444 FDG786444 FNC786444 FWY786444 GGU786444 GQQ786444 HAM786444 HKI786444 HUE786444 IEA786444 INW786444 IXS786444 JHO786444 JRK786444 KBG786444 KLC786444 KUY786444 LEU786444 LOQ786444 LYM786444 MII786444 MSE786444 NCA786444 NLW786444 NVS786444 OFO786444 OPK786444 OZG786444 PJC786444 PSY786444 QCU786444 QMQ786444 QWM786444 RGI786444 RQE786444 SAA786444 SJW786444 STS786444 TDO786444 TNK786444 TXG786444 UHC786444 UQY786444 VAU786444 VKQ786444 VUM786444 WEI786444 WOE786444 WYA786444 BS851980 LO851980 VK851980 AFG851980 APC851980 AYY851980 BIU851980 BSQ851980 CCM851980 CMI851980 CWE851980 DGA851980 DPW851980 DZS851980 EJO851980 ETK851980 FDG851980 FNC851980 FWY851980 GGU851980 GQQ851980 HAM851980 HKI851980 HUE851980 IEA851980 INW851980 IXS851980 JHO851980 JRK851980 KBG851980 KLC851980 KUY851980 LEU851980 LOQ851980 LYM851980 MII851980 MSE851980 NCA851980 NLW851980 NVS851980 OFO851980 OPK851980 OZG851980 PJC851980 PSY851980 QCU851980 QMQ851980 QWM851980 RGI851980 RQE851980 SAA851980 SJW851980 STS851980 TDO851980 TNK851980 TXG851980 UHC851980 UQY851980 VAU851980 VKQ851980 VUM851980 WEI851980 WOE851980 WYA851980 BS917516 LO917516 VK917516 AFG917516 APC917516 AYY917516 BIU917516 BSQ917516 CCM917516 CMI917516 CWE917516 DGA917516 DPW917516 DZS917516 EJO917516 ETK917516 FDG917516 FNC917516 FWY917516 GGU917516 GQQ917516 HAM917516 HKI917516 HUE917516 IEA917516 INW917516 IXS917516 JHO917516 JRK917516 KBG917516 KLC917516 KUY917516 LEU917516 LOQ917516 LYM917516 MII917516 MSE917516 NCA917516 NLW917516 NVS917516 OFO917516 OPK917516 OZG917516 PJC917516 PSY917516 QCU917516 QMQ917516 QWM917516 RGI917516 RQE917516 SAA917516 SJW917516 STS917516 TDO917516 TNK917516 TXG917516 UHC917516 UQY917516 VAU917516 VKQ917516 VUM917516 WEI917516 WOE917516 WYA917516 BS983052 LO983052 VK983052 AFG983052 APC983052 AYY983052 BIU983052 BSQ983052 CCM983052 CMI983052 CWE983052 DGA983052 DPW983052 DZS983052 EJO983052 ETK983052 FDG983052 FNC983052 FWY983052 GGU983052 GQQ983052 HAM983052 HKI983052 HUE983052 IEA983052 INW983052 IXS983052 JHO983052 JRK983052 KBG983052 KLC983052 KUY983052 LEU983052 LOQ983052 LYM983052 MII983052 MSE983052 NCA983052 NLW983052 NVS983052 OFO983052 OPK983052 OZG983052 PJC983052 PSY983052 QCU983052 QMQ983052 QWM983052 RGI983052 RQE983052 SAA983052 SJW983052 STS983052 TDO983052 TNK983052 TXG983052 UHC983052 UQY983052 VAU983052 VKQ983052 VUM983052 WEI983052 WOE983052 WYA983052 BN12 LJ12 VF12 AFB12 AOX12 AYT12 BIP12 BSL12 CCH12 CMD12 CVZ12 DFV12 DPR12 DZN12 EJJ12 ETF12 FDB12 FMX12 FWT12 GGP12 GQL12 HAH12 HKD12 HTZ12 IDV12 INR12 IXN12 JHJ12 JRF12 KBB12 KKX12 KUT12 LEP12 LOL12 LYH12 MID12 MRZ12 NBV12 NLR12 NVN12 OFJ12 OPF12 OZB12 PIX12 PST12 QCP12 QML12 QWH12 RGD12 RPZ12 RZV12 SJR12 STN12 TDJ12 TNF12 TXB12 UGX12 UQT12 VAP12 VKL12 VUH12 WED12 WNZ12 WXV12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BD12 KZ12 UV12 AER12 AON12 AYJ12 BIF12 BSB12 CBX12 CLT12 CVP12 DFL12 DPH12 DZD12 EIZ12 ESV12 FCR12 FMN12 FWJ12 GGF12 GQB12 GZX12 HJT12 HTP12 IDL12 INH12 IXD12 JGZ12 JQV12 KAR12 KKN12 KUJ12 LEF12 LOB12 LXX12 MHT12 MRP12 NBL12 NLH12 NVD12 OEZ12 OOV12 OYR12 PIN12 PSJ12 QCF12 QMB12 QVX12 RFT12 RPP12 RZL12 SJH12 STD12 TCZ12 TMV12 TWR12 UGN12 UQJ12 VAF12 VKB12 VTX12 WDT12 WNP12 WXL12 BD65548 KZ65548 UV65548 AER65548 AON65548 AYJ65548 BIF65548 BSB65548 CBX65548 CLT65548 CVP65548 DFL65548 DPH65548 DZD65548 EIZ65548 ESV65548 FCR65548 FMN65548 FWJ65548 GGF65548 GQB65548 GZX65548 HJT65548 HTP65548 IDL65548 INH65548 IXD65548 JGZ65548 JQV65548 KAR65548 KKN65548 KUJ65548 LEF65548 LOB65548 LXX65548 MHT65548 MRP65548 NBL65548 NLH65548 NVD65548 OEZ65548 OOV65548 OYR65548 PIN65548 PSJ65548 QCF65548 QMB65548 QVX65548 RFT65548 RPP65548 RZL65548 SJH65548 STD65548 TCZ65548 TMV65548 TWR65548 UGN65548 UQJ65548 VAF65548 VKB65548 VTX65548 WDT65548 WNP65548 WXL65548 BD131084 KZ131084 UV131084 AER131084 AON131084 AYJ131084 BIF131084 BSB131084 CBX131084 CLT131084 CVP131084 DFL131084 DPH131084 DZD131084 EIZ131084 ESV131084 FCR131084 FMN131084 FWJ131084 GGF131084 GQB131084 GZX131084 HJT131084 HTP131084 IDL131084 INH131084 IXD131084 JGZ131084 JQV131084 KAR131084 KKN131084 KUJ131084 LEF131084 LOB131084 LXX131084 MHT131084 MRP131084 NBL131084 NLH131084 NVD131084 OEZ131084 OOV131084 OYR131084 PIN131084 PSJ131084 QCF131084 QMB131084 QVX131084 RFT131084 RPP131084 RZL131084 SJH131084 STD131084 TCZ131084 TMV131084 TWR131084 UGN131084 UQJ131084 VAF131084 VKB131084 VTX131084 WDT131084 WNP131084 WXL131084 BD196620 KZ196620 UV196620 AER196620 AON196620 AYJ196620 BIF196620 BSB196620 CBX196620 CLT196620 CVP196620 DFL196620 DPH196620 DZD196620 EIZ196620 ESV196620 FCR196620 FMN196620 FWJ196620 GGF196620 GQB196620 GZX196620 HJT196620 HTP196620 IDL196620 INH196620 IXD196620 JGZ196620 JQV196620 KAR196620 KKN196620 KUJ196620 LEF196620 LOB196620 LXX196620 MHT196620 MRP196620 NBL196620 NLH196620 NVD196620 OEZ196620 OOV196620 OYR196620 PIN196620 PSJ196620 QCF196620 QMB196620 QVX196620 RFT196620 RPP196620 RZL196620 SJH196620 STD196620 TCZ196620 TMV196620 TWR196620 UGN196620 UQJ196620 VAF196620 VKB196620 VTX196620 WDT196620 WNP196620 WXL196620 BD262156 KZ262156 UV262156 AER262156 AON262156 AYJ262156 BIF262156 BSB262156 CBX262156 CLT262156 CVP262156 DFL262156 DPH262156 DZD262156 EIZ262156 ESV262156 FCR262156 FMN262156 FWJ262156 GGF262156 GQB262156 GZX262156 HJT262156 HTP262156 IDL262156 INH262156 IXD262156 JGZ262156 JQV262156 KAR262156 KKN262156 KUJ262156 LEF262156 LOB262156 LXX262156 MHT262156 MRP262156 NBL262156 NLH262156 NVD262156 OEZ262156 OOV262156 OYR262156 PIN262156 PSJ262156 QCF262156 QMB262156 QVX262156 RFT262156 RPP262156 RZL262156 SJH262156 STD262156 TCZ262156 TMV262156 TWR262156 UGN262156 UQJ262156 VAF262156 VKB262156 VTX262156 WDT262156 WNP262156 WXL262156 BD327692 KZ327692 UV327692 AER327692 AON327692 AYJ327692 BIF327692 BSB327692 CBX327692 CLT327692 CVP327692 DFL327692 DPH327692 DZD327692 EIZ327692 ESV327692 FCR327692 FMN327692 FWJ327692 GGF327692 GQB327692 GZX327692 HJT327692 HTP327692 IDL327692 INH327692 IXD327692 JGZ327692 JQV327692 KAR327692 KKN327692 KUJ327692 LEF327692 LOB327692 LXX327692 MHT327692 MRP327692 NBL327692 NLH327692 NVD327692 OEZ327692 OOV327692 OYR327692 PIN327692 PSJ327692 QCF327692 QMB327692 QVX327692 RFT327692 RPP327692 RZL327692 SJH327692 STD327692 TCZ327692 TMV327692 TWR327692 UGN327692 UQJ327692 VAF327692 VKB327692 VTX327692 WDT327692 WNP327692 WXL327692 BD393228 KZ393228 UV393228 AER393228 AON393228 AYJ393228 BIF393228 BSB393228 CBX393228 CLT393228 CVP393228 DFL393228 DPH393228 DZD393228 EIZ393228 ESV393228 FCR393228 FMN393228 FWJ393228 GGF393228 GQB393228 GZX393228 HJT393228 HTP393228 IDL393228 INH393228 IXD393228 JGZ393228 JQV393228 KAR393228 KKN393228 KUJ393228 LEF393228 LOB393228 LXX393228 MHT393228 MRP393228 NBL393228 NLH393228 NVD393228 OEZ393228 OOV393228 OYR393228 PIN393228 PSJ393228 QCF393228 QMB393228 QVX393228 RFT393228 RPP393228 RZL393228 SJH393228 STD393228 TCZ393228 TMV393228 TWR393228 UGN393228 UQJ393228 VAF393228 VKB393228 VTX393228 WDT393228 WNP393228 WXL393228 BD458764 KZ458764 UV458764 AER458764 AON458764 AYJ458764 BIF458764 BSB458764 CBX458764 CLT458764 CVP458764 DFL458764 DPH458764 DZD458764 EIZ458764 ESV458764 FCR458764 FMN458764 FWJ458764 GGF458764 GQB458764 GZX458764 HJT458764 HTP458764 IDL458764 INH458764 IXD458764 JGZ458764 JQV458764 KAR458764 KKN458764 KUJ458764 LEF458764 LOB458764 LXX458764 MHT458764 MRP458764 NBL458764 NLH458764 NVD458764 OEZ458764 OOV458764 OYR458764 PIN458764 PSJ458764 QCF458764 QMB458764 QVX458764 RFT458764 RPP458764 RZL458764 SJH458764 STD458764 TCZ458764 TMV458764 TWR458764 UGN458764 UQJ458764 VAF458764 VKB458764 VTX458764 WDT458764 WNP458764 WXL458764 BD524300 KZ524300 UV524300 AER524300 AON524300 AYJ524300 BIF524300 BSB524300 CBX524300 CLT524300 CVP524300 DFL524300 DPH524300 DZD524300 EIZ524300 ESV524300 FCR524300 FMN524300 FWJ524300 GGF524300 GQB524300 GZX524300 HJT524300 HTP524300 IDL524300 INH524300 IXD524300 JGZ524300 JQV524300 KAR524300 KKN524300 KUJ524300 LEF524300 LOB524300 LXX524300 MHT524300 MRP524300 NBL524300 NLH524300 NVD524300 OEZ524300 OOV524300 OYR524300 PIN524300 PSJ524300 QCF524300 QMB524300 QVX524300 RFT524300 RPP524300 RZL524300 SJH524300 STD524300 TCZ524300 TMV524300 TWR524300 UGN524300 UQJ524300 VAF524300 VKB524300 VTX524300 WDT524300 WNP524300 WXL524300 BD589836 KZ589836 UV589836 AER589836 AON589836 AYJ589836 BIF589836 BSB589836 CBX589836 CLT589836 CVP589836 DFL589836 DPH589836 DZD589836 EIZ589836 ESV589836 FCR589836 FMN589836 FWJ589836 GGF589836 GQB589836 GZX589836 HJT589836 HTP589836 IDL589836 INH589836 IXD589836 JGZ589836 JQV589836 KAR589836 KKN589836 KUJ589836 LEF589836 LOB589836 LXX589836 MHT589836 MRP589836 NBL589836 NLH589836 NVD589836 OEZ589836 OOV589836 OYR589836 PIN589836 PSJ589836 QCF589836 QMB589836 QVX589836 RFT589836 RPP589836 RZL589836 SJH589836 STD589836 TCZ589836 TMV589836 TWR589836 UGN589836 UQJ589836 VAF589836 VKB589836 VTX589836 WDT589836 WNP589836 WXL589836 BD655372 KZ655372 UV655372 AER655372 AON655372 AYJ655372 BIF655372 BSB655372 CBX655372 CLT655372 CVP655372 DFL655372 DPH655372 DZD655372 EIZ655372 ESV655372 FCR655372 FMN655372 FWJ655372 GGF655372 GQB655372 GZX655372 HJT655372 HTP655372 IDL655372 INH655372 IXD655372 JGZ655372 JQV655372 KAR655372 KKN655372 KUJ655372 LEF655372 LOB655372 LXX655372 MHT655372 MRP655372 NBL655372 NLH655372 NVD655372 OEZ655372 OOV655372 OYR655372 PIN655372 PSJ655372 QCF655372 QMB655372 QVX655372 RFT655372 RPP655372 RZL655372 SJH655372 STD655372 TCZ655372 TMV655372 TWR655372 UGN655372 UQJ655372 VAF655372 VKB655372 VTX655372 WDT655372 WNP655372 WXL655372 BD720908 KZ720908 UV720908 AER720908 AON720908 AYJ720908 BIF720908 BSB720908 CBX720908 CLT720908 CVP720908 DFL720908 DPH720908 DZD720908 EIZ720908 ESV720908 FCR720908 FMN720908 FWJ720908 GGF720908 GQB720908 GZX720908 HJT720908 HTP720908 IDL720908 INH720908 IXD720908 JGZ720908 JQV720908 KAR720908 KKN720908 KUJ720908 LEF720908 LOB720908 LXX720908 MHT720908 MRP720908 NBL720908 NLH720908 NVD720908 OEZ720908 OOV720908 OYR720908 PIN720908 PSJ720908 QCF720908 QMB720908 QVX720908 RFT720908 RPP720908 RZL720908 SJH720908 STD720908 TCZ720908 TMV720908 TWR720908 UGN720908 UQJ720908 VAF720908 VKB720908 VTX720908 WDT720908 WNP720908 WXL720908 BD786444 KZ786444 UV786444 AER786444 AON786444 AYJ786444 BIF786444 BSB786444 CBX786444 CLT786444 CVP786444 DFL786444 DPH786444 DZD786444 EIZ786444 ESV786444 FCR786444 FMN786444 FWJ786444 GGF786444 GQB786444 GZX786444 HJT786444 HTP786444 IDL786444 INH786444 IXD786444 JGZ786444 JQV786444 KAR786444 KKN786444 KUJ786444 LEF786444 LOB786444 LXX786444 MHT786444 MRP786444 NBL786444 NLH786444 NVD786444 OEZ786444 OOV786444 OYR786444 PIN786444 PSJ786444 QCF786444 QMB786444 QVX786444 RFT786444 RPP786444 RZL786444 SJH786444 STD786444 TCZ786444 TMV786444 TWR786444 UGN786444 UQJ786444 VAF786444 VKB786444 VTX786444 WDT786444 WNP786444 WXL786444 BD851980 KZ851980 UV851980 AER851980 AON851980 AYJ851980 BIF851980 BSB851980 CBX851980 CLT851980 CVP851980 DFL851980 DPH851980 DZD851980 EIZ851980 ESV851980 FCR851980 FMN851980 FWJ851980 GGF851980 GQB851980 GZX851980 HJT851980 HTP851980 IDL851980 INH851980 IXD851980 JGZ851980 JQV851980 KAR851980 KKN851980 KUJ851980 LEF851980 LOB851980 LXX851980 MHT851980 MRP851980 NBL851980 NLH851980 NVD851980 OEZ851980 OOV851980 OYR851980 PIN851980 PSJ851980 QCF851980 QMB851980 QVX851980 RFT851980 RPP851980 RZL851980 SJH851980 STD851980 TCZ851980 TMV851980 TWR851980 UGN851980 UQJ851980 VAF851980 VKB851980 VTX851980 WDT851980 WNP851980 WXL851980 BD917516 KZ917516 UV917516 AER917516 AON917516 AYJ917516 BIF917516 BSB917516 CBX917516 CLT917516 CVP917516 DFL917516 DPH917516 DZD917516 EIZ917516 ESV917516 FCR917516 FMN917516 FWJ917516 GGF917516 GQB917516 GZX917516 HJT917516 HTP917516 IDL917516 INH917516 IXD917516 JGZ917516 JQV917516 KAR917516 KKN917516 KUJ917516 LEF917516 LOB917516 LXX917516 MHT917516 MRP917516 NBL917516 NLH917516 NVD917516 OEZ917516 OOV917516 OYR917516 PIN917516 PSJ917516 QCF917516 QMB917516 QVX917516 RFT917516 RPP917516 RZL917516 SJH917516 STD917516 TCZ917516 TMV917516 TWR917516 UGN917516 UQJ917516 VAF917516 VKB917516 VTX917516 WDT917516 WNP917516 WXL917516 BD983052 KZ983052 UV983052 AER983052 AON983052 AYJ983052 BIF983052 BSB983052 CBX983052 CLT983052 CVP983052 DFL983052 DPH983052 DZD983052 EIZ983052 ESV983052 FCR983052 FMN983052 FWJ983052 GGF983052 GQB983052 GZX983052 HJT983052 HTP983052 IDL983052 INH983052 IXD983052 JGZ983052 JQV983052 KAR983052 KKN983052 KUJ983052 LEF983052 LOB983052 LXX983052 MHT983052 MRP983052 NBL983052 NLH983052 NVD983052 OEZ983052 OOV983052 OYR983052 PIN983052 PSJ983052 QCF983052 QMB983052 QVX983052 RFT983052 RPP983052 RZL983052 SJH983052 STD983052 TCZ983052 TMV983052 TWR983052 UGN983052 UQJ983052 VAF983052 VKB983052 VTX983052 WDT983052 WNP983052 WXL983052 AY12 KU12 UQ12 AEM12 AOI12 AYE12 BIA12 BRW12 CBS12 CLO12 CVK12 DFG12 DPC12 DYY12 EIU12 ESQ12 FCM12 FMI12 FWE12 GGA12 GPW12 GZS12 HJO12 HTK12 IDG12 INC12 IWY12 JGU12 JQQ12 KAM12 KKI12 KUE12 LEA12 LNW12 LXS12 MHO12 MRK12 NBG12 NLC12 NUY12 OEU12 OOQ12 OYM12 PII12 PSE12 QCA12 QLW12 QVS12 RFO12 RPK12 RZG12 SJC12 SSY12 TCU12 TMQ12 TWM12 UGI12 UQE12 VAA12 VJW12 VTS12 WDO12 WNK12 WXG12 AY65548 KU65548 UQ65548 AEM65548 AOI65548 AYE65548 BIA65548 BRW65548 CBS65548 CLO65548 CVK65548 DFG65548 DPC65548 DYY65548 EIU65548 ESQ65548 FCM65548 FMI65548 FWE65548 GGA65548 GPW65548 GZS65548 HJO65548 HTK65548 IDG65548 INC65548 IWY65548 JGU65548 JQQ65548 KAM65548 KKI65548 KUE65548 LEA65548 LNW65548 LXS65548 MHO65548 MRK65548 NBG65548 NLC65548 NUY65548 OEU65548 OOQ65548 OYM65548 PII65548 PSE65548 QCA65548 QLW65548 QVS65548 RFO65548 RPK65548 RZG65548 SJC65548 SSY65548 TCU65548 TMQ65548 TWM65548 UGI65548 UQE65548 VAA65548 VJW65548 VTS65548 WDO65548 WNK65548 WXG65548 AY131084 KU131084 UQ131084 AEM131084 AOI131084 AYE131084 BIA131084 BRW131084 CBS131084 CLO131084 CVK131084 DFG131084 DPC131084 DYY131084 EIU131084 ESQ131084 FCM131084 FMI131084 FWE131084 GGA131084 GPW131084 GZS131084 HJO131084 HTK131084 IDG131084 INC131084 IWY131084 JGU131084 JQQ131084 KAM131084 KKI131084 KUE131084 LEA131084 LNW131084 LXS131084 MHO131084 MRK131084 NBG131084 NLC131084 NUY131084 OEU131084 OOQ131084 OYM131084 PII131084 PSE131084 QCA131084 QLW131084 QVS131084 RFO131084 RPK131084 RZG131084 SJC131084 SSY131084 TCU131084 TMQ131084 TWM131084 UGI131084 UQE131084 VAA131084 VJW131084 VTS131084 WDO131084 WNK131084 WXG131084 AY196620 KU196620 UQ196620 AEM196620 AOI196620 AYE196620 BIA196620 BRW196620 CBS196620 CLO196620 CVK196620 DFG196620 DPC196620 DYY196620 EIU196620 ESQ196620 FCM196620 FMI196620 FWE196620 GGA196620 GPW196620 GZS196620 HJO196620 HTK196620 IDG196620 INC196620 IWY196620 JGU196620 JQQ196620 KAM196620 KKI196620 KUE196620 LEA196620 LNW196620 LXS196620 MHO196620 MRK196620 NBG196620 NLC196620 NUY196620 OEU196620 OOQ196620 OYM196620 PII196620 PSE196620 QCA196620 QLW196620 QVS196620 RFO196620 RPK196620 RZG196620 SJC196620 SSY196620 TCU196620 TMQ196620 TWM196620 UGI196620 UQE196620 VAA196620 VJW196620 VTS196620 WDO196620 WNK196620 WXG196620 AY262156 KU262156 UQ262156 AEM262156 AOI262156 AYE262156 BIA262156 BRW262156 CBS262156 CLO262156 CVK262156 DFG262156 DPC262156 DYY262156 EIU262156 ESQ262156 FCM262156 FMI262156 FWE262156 GGA262156 GPW262156 GZS262156 HJO262156 HTK262156 IDG262156 INC262156 IWY262156 JGU262156 JQQ262156 KAM262156 KKI262156 KUE262156 LEA262156 LNW262156 LXS262156 MHO262156 MRK262156 NBG262156 NLC262156 NUY262156 OEU262156 OOQ262156 OYM262156 PII262156 PSE262156 QCA262156 QLW262156 QVS262156 RFO262156 RPK262156 RZG262156 SJC262156 SSY262156 TCU262156 TMQ262156 TWM262156 UGI262156 UQE262156 VAA262156 VJW262156 VTS262156 WDO262156 WNK262156 WXG262156 AY327692 KU327692 UQ327692 AEM327692 AOI327692 AYE327692 BIA327692 BRW327692 CBS327692 CLO327692 CVK327692 DFG327692 DPC327692 DYY327692 EIU327692 ESQ327692 FCM327692 FMI327692 FWE327692 GGA327692 GPW327692 GZS327692 HJO327692 HTK327692 IDG327692 INC327692 IWY327692 JGU327692 JQQ327692 KAM327692 KKI327692 KUE327692 LEA327692 LNW327692 LXS327692 MHO327692 MRK327692 NBG327692 NLC327692 NUY327692 OEU327692 OOQ327692 OYM327692 PII327692 PSE327692 QCA327692 QLW327692 QVS327692 RFO327692 RPK327692 RZG327692 SJC327692 SSY327692 TCU327692 TMQ327692 TWM327692 UGI327692 UQE327692 VAA327692 VJW327692 VTS327692 WDO327692 WNK327692 WXG327692 AY393228 KU393228 UQ393228 AEM393228 AOI393228 AYE393228 BIA393228 BRW393228 CBS393228 CLO393228 CVK393228 DFG393228 DPC393228 DYY393228 EIU393228 ESQ393228 FCM393228 FMI393228 FWE393228 GGA393228 GPW393228 GZS393228 HJO393228 HTK393228 IDG393228 INC393228 IWY393228 JGU393228 JQQ393228 KAM393228 KKI393228 KUE393228 LEA393228 LNW393228 LXS393228 MHO393228 MRK393228 NBG393228 NLC393228 NUY393228 OEU393228 OOQ393228 OYM393228 PII393228 PSE393228 QCA393228 QLW393228 QVS393228 RFO393228 RPK393228 RZG393228 SJC393228 SSY393228 TCU393228 TMQ393228 TWM393228 UGI393228 UQE393228 VAA393228 VJW393228 VTS393228 WDO393228 WNK393228 WXG393228 AY458764 KU458764 UQ458764 AEM458764 AOI458764 AYE458764 BIA458764 BRW458764 CBS458764 CLO458764 CVK458764 DFG458764 DPC458764 DYY458764 EIU458764 ESQ458764 FCM458764 FMI458764 FWE458764 GGA458764 GPW458764 GZS458764 HJO458764 HTK458764 IDG458764 INC458764 IWY458764 JGU458764 JQQ458764 KAM458764 KKI458764 KUE458764 LEA458764 LNW458764 LXS458764 MHO458764 MRK458764 NBG458764 NLC458764 NUY458764 OEU458764 OOQ458764 OYM458764 PII458764 PSE458764 QCA458764 QLW458764 QVS458764 RFO458764 RPK458764 RZG458764 SJC458764 SSY458764 TCU458764 TMQ458764 TWM458764 UGI458764 UQE458764 VAA458764 VJW458764 VTS458764 WDO458764 WNK458764 WXG458764 AY524300 KU524300 UQ524300 AEM524300 AOI524300 AYE524300 BIA524300 BRW524300 CBS524300 CLO524300 CVK524300 DFG524300 DPC524300 DYY524300 EIU524300 ESQ524300 FCM524300 FMI524300 FWE524300 GGA524300 GPW524300 GZS524300 HJO524300 HTK524300 IDG524300 INC524300 IWY524300 JGU524300 JQQ524300 KAM524300 KKI524300 KUE524300 LEA524300 LNW524300 LXS524300 MHO524300 MRK524300 NBG524300 NLC524300 NUY524300 OEU524300 OOQ524300 OYM524300 PII524300 PSE524300 QCA524300 QLW524300 QVS524300 RFO524300 RPK524300 RZG524300 SJC524300 SSY524300 TCU524300 TMQ524300 TWM524300 UGI524300 UQE524300 VAA524300 VJW524300 VTS524300 WDO524300 WNK524300 WXG524300 AY589836 KU589836 UQ589836 AEM589836 AOI589836 AYE589836 BIA589836 BRW589836 CBS589836 CLO589836 CVK589836 DFG589836 DPC589836 DYY589836 EIU589836 ESQ589836 FCM589836 FMI589836 FWE589836 GGA589836 GPW589836 GZS589836 HJO589836 HTK589836 IDG589836 INC589836 IWY589836 JGU589836 JQQ589836 KAM589836 KKI589836 KUE589836 LEA589836 LNW589836 LXS589836 MHO589836 MRK589836 NBG589836 NLC589836 NUY589836 OEU589836 OOQ589836 OYM589836 PII589836 PSE589836 QCA589836 QLW589836 QVS589836 RFO589836 RPK589836 RZG589836 SJC589836 SSY589836 TCU589836 TMQ589836 TWM589836 UGI589836 UQE589836 VAA589836 VJW589836 VTS589836 WDO589836 WNK589836 WXG589836 AY655372 KU655372 UQ655372 AEM655372 AOI655372 AYE655372 BIA655372 BRW655372 CBS655372 CLO655372 CVK655372 DFG655372 DPC655372 DYY655372 EIU655372 ESQ655372 FCM655372 FMI655372 FWE655372 GGA655372 GPW655372 GZS655372 HJO655372 HTK655372 IDG655372 INC655372 IWY655372 JGU655372 JQQ655372 KAM655372 KKI655372 KUE655372 LEA655372 LNW655372 LXS655372 MHO655372 MRK655372 NBG655372 NLC655372 NUY655372 OEU655372 OOQ655372 OYM655372 PII655372 PSE655372 QCA655372 QLW655372 QVS655372 RFO655372 RPK655372 RZG655372 SJC655372 SSY655372 TCU655372 TMQ655372 TWM655372 UGI655372 UQE655372 VAA655372 VJW655372 VTS655372 WDO655372 WNK655372 WXG655372 AY720908 KU720908 UQ720908 AEM720908 AOI720908 AYE720908 BIA720908 BRW720908 CBS720908 CLO720908 CVK720908 DFG720908 DPC720908 DYY720908 EIU720908 ESQ720908 FCM720908 FMI720908 FWE720908 GGA720908 GPW720908 GZS720908 HJO720908 HTK720908 IDG720908 INC720908 IWY720908 JGU720908 JQQ720908 KAM720908 KKI720908 KUE720908 LEA720908 LNW720908 LXS720908 MHO720908 MRK720908 NBG720908 NLC720908 NUY720908 OEU720908 OOQ720908 OYM720908 PII720908 PSE720908 QCA720908 QLW720908 QVS720908 RFO720908 RPK720908 RZG720908 SJC720908 SSY720908 TCU720908 TMQ720908 TWM720908 UGI720908 UQE720908 VAA720908 VJW720908 VTS720908 WDO720908 WNK720908 WXG720908 AY786444 KU786444 UQ786444 AEM786444 AOI786444 AYE786444 BIA786444 BRW786444 CBS786444 CLO786444 CVK786444 DFG786444 DPC786444 DYY786444 EIU786444 ESQ786444 FCM786444 FMI786444 FWE786444 GGA786444 GPW786444 GZS786444 HJO786444 HTK786444 IDG786444 INC786444 IWY786444 JGU786444 JQQ786444 KAM786444 KKI786444 KUE786444 LEA786444 LNW786444 LXS786444 MHO786444 MRK786444 NBG786444 NLC786444 NUY786444 OEU786444 OOQ786444 OYM786444 PII786444 PSE786444 QCA786444 QLW786444 QVS786444 RFO786444 RPK786444 RZG786444 SJC786444 SSY786444 TCU786444 TMQ786444 TWM786444 UGI786444 UQE786444 VAA786444 VJW786444 VTS786444 WDO786444 WNK786444 WXG786444 AY851980 KU851980 UQ851980 AEM851980 AOI851980 AYE851980 BIA851980 BRW851980 CBS851980 CLO851980 CVK851980 DFG851980 DPC851980 DYY851980 EIU851980 ESQ851980 FCM851980 FMI851980 FWE851980 GGA851980 GPW851980 GZS851980 HJO851980 HTK851980 IDG851980 INC851980 IWY851980 JGU851980 JQQ851980 KAM851980 KKI851980 KUE851980 LEA851980 LNW851980 LXS851980 MHO851980 MRK851980 NBG851980 NLC851980 NUY851980 OEU851980 OOQ851980 OYM851980 PII851980 PSE851980 QCA851980 QLW851980 QVS851980 RFO851980 RPK851980 RZG851980 SJC851980 SSY851980 TCU851980 TMQ851980 TWM851980 UGI851980 UQE851980 VAA851980 VJW851980 VTS851980 WDO851980 WNK851980 WXG851980 AY917516 KU917516 UQ917516 AEM917516 AOI917516 AYE917516 BIA917516 BRW917516 CBS917516 CLO917516 CVK917516 DFG917516 DPC917516 DYY917516 EIU917516 ESQ917516 FCM917516 FMI917516 FWE917516 GGA917516 GPW917516 GZS917516 HJO917516 HTK917516 IDG917516 INC917516 IWY917516 JGU917516 JQQ917516 KAM917516 KKI917516 KUE917516 LEA917516 LNW917516 LXS917516 MHO917516 MRK917516 NBG917516 NLC917516 NUY917516 OEU917516 OOQ917516 OYM917516 PII917516 PSE917516 QCA917516 QLW917516 QVS917516 RFO917516 RPK917516 RZG917516 SJC917516 SSY917516 TCU917516 TMQ917516 TWM917516 UGI917516 UQE917516 VAA917516 VJW917516 VTS917516 WDO917516 WNK917516 WXG917516 AY983052 KU983052 UQ983052 AEM983052 AOI983052 AYE983052 BIA983052 BRW983052 CBS983052 CLO983052 CVK983052 DFG983052 DPC983052 DYY983052 EIU983052 ESQ983052 FCM983052 FMI983052 FWE983052 GGA983052 GPW983052 GZS983052 HJO983052 HTK983052 IDG983052 INC983052 IWY983052 JGU983052 JQQ983052 KAM983052 KKI983052 KUE983052 LEA983052 LNW983052 LXS983052 MHO983052 MRK983052 NBG983052 NLC983052 NUY983052 OEU983052 OOQ983052 OYM983052 PII983052 PSE983052 QCA983052 QLW983052 QVS983052 RFO983052 RPK983052 RZG983052 SJC983052 SSY983052 TCU983052 TMQ983052 TWM983052 UGI983052 UQE983052 VAA983052 VJW983052 VTS983052 WDO983052 WNK983052 WXG983052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AO65548 KK65548 UG65548 AEC65548 ANY65548 AXU65548 BHQ65548 BRM65548 CBI65548 CLE65548 CVA65548 DEW65548 DOS65548 DYO65548 EIK65548 ESG65548 FCC65548 FLY65548 FVU65548 GFQ65548 GPM65548 GZI65548 HJE65548 HTA65548 ICW65548 IMS65548 IWO65548 JGK65548 JQG65548 KAC65548 KJY65548 KTU65548 LDQ65548 LNM65548 LXI65548 MHE65548 MRA65548 NAW65548 NKS65548 NUO65548 OEK65548 OOG65548 OYC65548 PHY65548 PRU65548 QBQ65548 QLM65548 QVI65548 RFE65548 RPA65548 RYW65548 SIS65548 SSO65548 TCK65548 TMG65548 TWC65548 UFY65548 UPU65548 UZQ65548 VJM65548 VTI65548 WDE65548 WNA65548 WWW65548 AO131084 KK131084 UG131084 AEC131084 ANY131084 AXU131084 BHQ131084 BRM131084 CBI131084 CLE131084 CVA131084 DEW131084 DOS131084 DYO131084 EIK131084 ESG131084 FCC131084 FLY131084 FVU131084 GFQ131084 GPM131084 GZI131084 HJE131084 HTA131084 ICW131084 IMS131084 IWO131084 JGK131084 JQG131084 KAC131084 KJY131084 KTU131084 LDQ131084 LNM131084 LXI131084 MHE131084 MRA131084 NAW131084 NKS131084 NUO131084 OEK131084 OOG131084 OYC131084 PHY131084 PRU131084 QBQ131084 QLM131084 QVI131084 RFE131084 RPA131084 RYW131084 SIS131084 SSO131084 TCK131084 TMG131084 TWC131084 UFY131084 UPU131084 UZQ131084 VJM131084 VTI131084 WDE131084 WNA131084 WWW131084 AO196620 KK196620 UG196620 AEC196620 ANY196620 AXU196620 BHQ196620 BRM196620 CBI196620 CLE196620 CVA196620 DEW196620 DOS196620 DYO196620 EIK196620 ESG196620 FCC196620 FLY196620 FVU196620 GFQ196620 GPM196620 GZI196620 HJE196620 HTA196620 ICW196620 IMS196620 IWO196620 JGK196620 JQG196620 KAC196620 KJY196620 KTU196620 LDQ196620 LNM196620 LXI196620 MHE196620 MRA196620 NAW196620 NKS196620 NUO196620 OEK196620 OOG196620 OYC196620 PHY196620 PRU196620 QBQ196620 QLM196620 QVI196620 RFE196620 RPA196620 RYW196620 SIS196620 SSO196620 TCK196620 TMG196620 TWC196620 UFY196620 UPU196620 UZQ196620 VJM196620 VTI196620 WDE196620 WNA196620 WWW196620 AO262156 KK262156 UG262156 AEC262156 ANY262156 AXU262156 BHQ262156 BRM262156 CBI262156 CLE262156 CVA262156 DEW262156 DOS262156 DYO262156 EIK262156 ESG262156 FCC262156 FLY262156 FVU262156 GFQ262156 GPM262156 GZI262156 HJE262156 HTA262156 ICW262156 IMS262156 IWO262156 JGK262156 JQG262156 KAC262156 KJY262156 KTU262156 LDQ262156 LNM262156 LXI262156 MHE262156 MRA262156 NAW262156 NKS262156 NUO262156 OEK262156 OOG262156 OYC262156 PHY262156 PRU262156 QBQ262156 QLM262156 QVI262156 RFE262156 RPA262156 RYW262156 SIS262156 SSO262156 TCK262156 TMG262156 TWC262156 UFY262156 UPU262156 UZQ262156 VJM262156 VTI262156 WDE262156 WNA262156 WWW262156 AO327692 KK327692 UG327692 AEC327692 ANY327692 AXU327692 BHQ327692 BRM327692 CBI327692 CLE327692 CVA327692 DEW327692 DOS327692 DYO327692 EIK327692 ESG327692 FCC327692 FLY327692 FVU327692 GFQ327692 GPM327692 GZI327692 HJE327692 HTA327692 ICW327692 IMS327692 IWO327692 JGK327692 JQG327692 KAC327692 KJY327692 KTU327692 LDQ327692 LNM327692 LXI327692 MHE327692 MRA327692 NAW327692 NKS327692 NUO327692 OEK327692 OOG327692 OYC327692 PHY327692 PRU327692 QBQ327692 QLM327692 QVI327692 RFE327692 RPA327692 RYW327692 SIS327692 SSO327692 TCK327692 TMG327692 TWC327692 UFY327692 UPU327692 UZQ327692 VJM327692 VTI327692 WDE327692 WNA327692 WWW327692 AO393228 KK393228 UG393228 AEC393228 ANY393228 AXU393228 BHQ393228 BRM393228 CBI393228 CLE393228 CVA393228 DEW393228 DOS393228 DYO393228 EIK393228 ESG393228 FCC393228 FLY393228 FVU393228 GFQ393228 GPM393228 GZI393228 HJE393228 HTA393228 ICW393228 IMS393228 IWO393228 JGK393228 JQG393228 KAC393228 KJY393228 KTU393228 LDQ393228 LNM393228 LXI393228 MHE393228 MRA393228 NAW393228 NKS393228 NUO393228 OEK393228 OOG393228 OYC393228 PHY393228 PRU393228 QBQ393228 QLM393228 QVI393228 RFE393228 RPA393228 RYW393228 SIS393228 SSO393228 TCK393228 TMG393228 TWC393228 UFY393228 UPU393228 UZQ393228 VJM393228 VTI393228 WDE393228 WNA393228 WWW393228 AO458764 KK458764 UG458764 AEC458764 ANY458764 AXU458764 BHQ458764 BRM458764 CBI458764 CLE458764 CVA458764 DEW458764 DOS458764 DYO458764 EIK458764 ESG458764 FCC458764 FLY458764 FVU458764 GFQ458764 GPM458764 GZI458764 HJE458764 HTA458764 ICW458764 IMS458764 IWO458764 JGK458764 JQG458764 KAC458764 KJY458764 KTU458764 LDQ458764 LNM458764 LXI458764 MHE458764 MRA458764 NAW458764 NKS458764 NUO458764 OEK458764 OOG458764 OYC458764 PHY458764 PRU458764 QBQ458764 QLM458764 QVI458764 RFE458764 RPA458764 RYW458764 SIS458764 SSO458764 TCK458764 TMG458764 TWC458764 UFY458764 UPU458764 UZQ458764 VJM458764 VTI458764 WDE458764 WNA458764 WWW458764 AO524300 KK524300 UG524300 AEC524300 ANY524300 AXU524300 BHQ524300 BRM524300 CBI524300 CLE524300 CVA524300 DEW524300 DOS524300 DYO524300 EIK524300 ESG524300 FCC524300 FLY524300 FVU524300 GFQ524300 GPM524300 GZI524300 HJE524300 HTA524300 ICW524300 IMS524300 IWO524300 JGK524300 JQG524300 KAC524300 KJY524300 KTU524300 LDQ524300 LNM524300 LXI524300 MHE524300 MRA524300 NAW524300 NKS524300 NUO524300 OEK524300 OOG524300 OYC524300 PHY524300 PRU524300 QBQ524300 QLM524300 QVI524300 RFE524300 RPA524300 RYW524300 SIS524300 SSO524300 TCK524300 TMG524300 TWC524300 UFY524300 UPU524300 UZQ524300 VJM524300 VTI524300 WDE524300 WNA524300 WWW524300 AO589836 KK589836 UG589836 AEC589836 ANY589836 AXU589836 BHQ589836 BRM589836 CBI589836 CLE589836 CVA589836 DEW589836 DOS589836 DYO589836 EIK589836 ESG589836 FCC589836 FLY589836 FVU589836 GFQ589836 GPM589836 GZI589836 HJE589836 HTA589836 ICW589836 IMS589836 IWO589836 JGK589836 JQG589836 KAC589836 KJY589836 KTU589836 LDQ589836 LNM589836 LXI589836 MHE589836 MRA589836 NAW589836 NKS589836 NUO589836 OEK589836 OOG589836 OYC589836 PHY589836 PRU589836 QBQ589836 QLM589836 QVI589836 RFE589836 RPA589836 RYW589836 SIS589836 SSO589836 TCK589836 TMG589836 TWC589836 UFY589836 UPU589836 UZQ589836 VJM589836 VTI589836 WDE589836 WNA589836 WWW589836 AO655372 KK655372 UG655372 AEC655372 ANY655372 AXU655372 BHQ655372 BRM655372 CBI655372 CLE655372 CVA655372 DEW655372 DOS655372 DYO655372 EIK655372 ESG655372 FCC655372 FLY655372 FVU655372 GFQ655372 GPM655372 GZI655372 HJE655372 HTA655372 ICW655372 IMS655372 IWO655372 JGK655372 JQG655372 KAC655372 KJY655372 KTU655372 LDQ655372 LNM655372 LXI655372 MHE655372 MRA655372 NAW655372 NKS655372 NUO655372 OEK655372 OOG655372 OYC655372 PHY655372 PRU655372 QBQ655372 QLM655372 QVI655372 RFE655372 RPA655372 RYW655372 SIS655372 SSO655372 TCK655372 TMG655372 TWC655372 UFY655372 UPU655372 UZQ655372 VJM655372 VTI655372 WDE655372 WNA655372 WWW655372 AO720908 KK720908 UG720908 AEC720908 ANY720908 AXU720908 BHQ720908 BRM720908 CBI720908 CLE720908 CVA720908 DEW720908 DOS720908 DYO720908 EIK720908 ESG720908 FCC720908 FLY720908 FVU720908 GFQ720908 GPM720908 GZI720908 HJE720908 HTA720908 ICW720908 IMS720908 IWO720908 JGK720908 JQG720908 KAC720908 KJY720908 KTU720908 LDQ720908 LNM720908 LXI720908 MHE720908 MRA720908 NAW720908 NKS720908 NUO720908 OEK720908 OOG720908 OYC720908 PHY720908 PRU720908 QBQ720908 QLM720908 QVI720908 RFE720908 RPA720908 RYW720908 SIS720908 SSO720908 TCK720908 TMG720908 TWC720908 UFY720908 UPU720908 UZQ720908 VJM720908 VTI720908 WDE720908 WNA720908 WWW720908 AO786444 KK786444 UG786444 AEC786444 ANY786444 AXU786444 BHQ786444 BRM786444 CBI786444 CLE786444 CVA786444 DEW786444 DOS786444 DYO786444 EIK786444 ESG786444 FCC786444 FLY786444 FVU786444 GFQ786444 GPM786444 GZI786444 HJE786444 HTA786444 ICW786444 IMS786444 IWO786444 JGK786444 JQG786444 KAC786444 KJY786444 KTU786444 LDQ786444 LNM786444 LXI786444 MHE786444 MRA786444 NAW786444 NKS786444 NUO786444 OEK786444 OOG786444 OYC786444 PHY786444 PRU786444 QBQ786444 QLM786444 QVI786444 RFE786444 RPA786444 RYW786444 SIS786444 SSO786444 TCK786444 TMG786444 TWC786444 UFY786444 UPU786444 UZQ786444 VJM786444 VTI786444 WDE786444 WNA786444 WWW786444 AO851980 KK851980 UG851980 AEC851980 ANY851980 AXU851980 BHQ851980 BRM851980 CBI851980 CLE851980 CVA851980 DEW851980 DOS851980 DYO851980 EIK851980 ESG851980 FCC851980 FLY851980 FVU851980 GFQ851980 GPM851980 GZI851980 HJE851980 HTA851980 ICW851980 IMS851980 IWO851980 JGK851980 JQG851980 KAC851980 KJY851980 KTU851980 LDQ851980 LNM851980 LXI851980 MHE851980 MRA851980 NAW851980 NKS851980 NUO851980 OEK851980 OOG851980 OYC851980 PHY851980 PRU851980 QBQ851980 QLM851980 QVI851980 RFE851980 RPA851980 RYW851980 SIS851980 SSO851980 TCK851980 TMG851980 TWC851980 UFY851980 UPU851980 UZQ851980 VJM851980 VTI851980 WDE851980 WNA851980 WWW851980 AO917516 KK917516 UG917516 AEC917516 ANY917516 AXU917516 BHQ917516 BRM917516 CBI917516 CLE917516 CVA917516 DEW917516 DOS917516 DYO917516 EIK917516 ESG917516 FCC917516 FLY917516 FVU917516 GFQ917516 GPM917516 GZI917516 HJE917516 HTA917516 ICW917516 IMS917516 IWO917516 JGK917516 JQG917516 KAC917516 KJY917516 KTU917516 LDQ917516 LNM917516 LXI917516 MHE917516 MRA917516 NAW917516 NKS917516 NUO917516 OEK917516 OOG917516 OYC917516 PHY917516 PRU917516 QBQ917516 QLM917516 QVI917516 RFE917516 RPA917516 RYW917516 SIS917516 SSO917516 TCK917516 TMG917516 TWC917516 UFY917516 UPU917516 UZQ917516 VJM917516 VTI917516 WDE917516 WNA917516 WWW917516 AO983052 KK983052 UG983052 AEC983052 ANY983052 AXU983052 BHQ983052 BRM983052 CBI983052 CLE983052 CVA983052 DEW983052 DOS983052 DYO983052 EIK983052 ESG983052 FCC983052 FLY983052 FVU983052 GFQ983052 GPM983052 GZI983052 HJE983052 HTA983052 ICW983052 IMS983052 IWO983052 JGK983052 JQG983052 KAC983052 KJY983052 KTU983052 LDQ983052 LNM983052 LXI983052 MHE983052 MRA983052 NAW983052 NKS983052 NUO983052 OEK983052 OOG983052 OYC983052 PHY983052 PRU983052 QBQ983052 QLM983052 QVI983052 RFE983052 RPA983052 RYW983052 SIS983052 SSO983052 TCK983052 TMG983052 TWC983052 UFY983052 UPU983052 UZQ983052 VJM983052 VTI983052 WDE983052 WNA983052 WWW983052 AT12 KP12 UL12 AEH12 AOD12 AXZ12 BHV12 BRR12 CBN12 CLJ12 CVF12 DFB12 DOX12 DYT12 EIP12 ESL12 FCH12 FMD12 FVZ12 GFV12 GPR12 GZN12 HJJ12 HTF12 IDB12 IMX12 IWT12 JGP12 JQL12 KAH12 KKD12 KTZ12 LDV12 LNR12 LXN12 MHJ12 MRF12 NBB12 NKX12 NUT12 OEP12 OOL12 OYH12 PID12 PRZ12 QBV12 QLR12 QVN12 RFJ12 RPF12 RZB12 SIX12 SST12 TCP12 TML12 TWH12 UGD12 UPZ12 UZV12 VJR12 VTN12 WDJ12 WNF12 WXB12 AT65548 KP65548 UL65548 AEH65548 AOD65548 AXZ65548 BHV65548 BRR65548 CBN65548 CLJ65548 CVF65548 DFB65548 DOX65548 DYT65548 EIP65548 ESL65548 FCH65548 FMD65548 FVZ65548 GFV65548 GPR65548 GZN65548 HJJ65548 HTF65548 IDB65548 IMX65548 IWT65548 JGP65548 JQL65548 KAH65548 KKD65548 KTZ65548 LDV65548 LNR65548 LXN65548 MHJ65548 MRF65548 NBB65548 NKX65548 NUT65548 OEP65548 OOL65548 OYH65548 PID65548 PRZ65548 QBV65548 QLR65548 QVN65548 RFJ65548 RPF65548 RZB65548 SIX65548 SST65548 TCP65548 TML65548 TWH65548 UGD65548 UPZ65548 UZV65548 VJR65548 VTN65548 WDJ65548 WNF65548 WXB65548 AT131084 KP131084 UL131084 AEH131084 AOD131084 AXZ131084 BHV131084 BRR131084 CBN131084 CLJ131084 CVF131084 DFB131084 DOX131084 DYT131084 EIP131084 ESL131084 FCH131084 FMD131084 FVZ131084 GFV131084 GPR131084 GZN131084 HJJ131084 HTF131084 IDB131084 IMX131084 IWT131084 JGP131084 JQL131084 KAH131084 KKD131084 KTZ131084 LDV131084 LNR131084 LXN131084 MHJ131084 MRF131084 NBB131084 NKX131084 NUT131084 OEP131084 OOL131084 OYH131084 PID131084 PRZ131084 QBV131084 QLR131084 QVN131084 RFJ131084 RPF131084 RZB131084 SIX131084 SST131084 TCP131084 TML131084 TWH131084 UGD131084 UPZ131084 UZV131084 VJR131084 VTN131084 WDJ131084 WNF131084 WXB131084 AT196620 KP196620 UL196620 AEH196620 AOD196620 AXZ196620 BHV196620 BRR196620 CBN196620 CLJ196620 CVF196620 DFB196620 DOX196620 DYT196620 EIP196620 ESL196620 FCH196620 FMD196620 FVZ196620 GFV196620 GPR196620 GZN196620 HJJ196620 HTF196620 IDB196620 IMX196620 IWT196620 JGP196620 JQL196620 KAH196620 KKD196620 KTZ196620 LDV196620 LNR196620 LXN196620 MHJ196620 MRF196620 NBB196620 NKX196620 NUT196620 OEP196620 OOL196620 OYH196620 PID196620 PRZ196620 QBV196620 QLR196620 QVN196620 RFJ196620 RPF196620 RZB196620 SIX196620 SST196620 TCP196620 TML196620 TWH196620 UGD196620 UPZ196620 UZV196620 VJR196620 VTN196620 WDJ196620 WNF196620 WXB196620 AT262156 KP262156 UL262156 AEH262156 AOD262156 AXZ262156 BHV262156 BRR262156 CBN262156 CLJ262156 CVF262156 DFB262156 DOX262156 DYT262156 EIP262156 ESL262156 FCH262156 FMD262156 FVZ262156 GFV262156 GPR262156 GZN262156 HJJ262156 HTF262156 IDB262156 IMX262156 IWT262156 JGP262156 JQL262156 KAH262156 KKD262156 KTZ262156 LDV262156 LNR262156 LXN262156 MHJ262156 MRF262156 NBB262156 NKX262156 NUT262156 OEP262156 OOL262156 OYH262156 PID262156 PRZ262156 QBV262156 QLR262156 QVN262156 RFJ262156 RPF262156 RZB262156 SIX262156 SST262156 TCP262156 TML262156 TWH262156 UGD262156 UPZ262156 UZV262156 VJR262156 VTN262156 WDJ262156 WNF262156 WXB262156 AT327692 KP327692 UL327692 AEH327692 AOD327692 AXZ327692 BHV327692 BRR327692 CBN327692 CLJ327692 CVF327692 DFB327692 DOX327692 DYT327692 EIP327692 ESL327692 FCH327692 FMD327692 FVZ327692 GFV327692 GPR327692 GZN327692 HJJ327692 HTF327692 IDB327692 IMX327692 IWT327692 JGP327692 JQL327692 KAH327692 KKD327692 KTZ327692 LDV327692 LNR327692 LXN327692 MHJ327692 MRF327692 NBB327692 NKX327692 NUT327692 OEP327692 OOL327692 OYH327692 PID327692 PRZ327692 QBV327692 QLR327692 QVN327692 RFJ327692 RPF327692 RZB327692 SIX327692 SST327692 TCP327692 TML327692 TWH327692 UGD327692 UPZ327692 UZV327692 VJR327692 VTN327692 WDJ327692 WNF327692 WXB327692 AT393228 KP393228 UL393228 AEH393228 AOD393228 AXZ393228 BHV393228 BRR393228 CBN393228 CLJ393228 CVF393228 DFB393228 DOX393228 DYT393228 EIP393228 ESL393228 FCH393228 FMD393228 FVZ393228 GFV393228 GPR393228 GZN393228 HJJ393228 HTF393228 IDB393228 IMX393228 IWT393228 JGP393228 JQL393228 KAH393228 KKD393228 KTZ393228 LDV393228 LNR393228 LXN393228 MHJ393228 MRF393228 NBB393228 NKX393228 NUT393228 OEP393228 OOL393228 OYH393228 PID393228 PRZ393228 QBV393228 QLR393228 QVN393228 RFJ393228 RPF393228 RZB393228 SIX393228 SST393228 TCP393228 TML393228 TWH393228 UGD393228 UPZ393228 UZV393228 VJR393228 VTN393228 WDJ393228 WNF393228 WXB393228 AT458764 KP458764 UL458764 AEH458764 AOD458764 AXZ458764 BHV458764 BRR458764 CBN458764 CLJ458764 CVF458764 DFB458764 DOX458764 DYT458764 EIP458764 ESL458764 FCH458764 FMD458764 FVZ458764 GFV458764 GPR458764 GZN458764 HJJ458764 HTF458764 IDB458764 IMX458764 IWT458764 JGP458764 JQL458764 KAH458764 KKD458764 KTZ458764 LDV458764 LNR458764 LXN458764 MHJ458764 MRF458764 NBB458764 NKX458764 NUT458764 OEP458764 OOL458764 OYH458764 PID458764 PRZ458764 QBV458764 QLR458764 QVN458764 RFJ458764 RPF458764 RZB458764 SIX458764 SST458764 TCP458764 TML458764 TWH458764 UGD458764 UPZ458764 UZV458764 VJR458764 VTN458764 WDJ458764 WNF458764 WXB458764 AT524300 KP524300 UL524300 AEH524300 AOD524300 AXZ524300 BHV524300 BRR524300 CBN524300 CLJ524300 CVF524300 DFB524300 DOX524300 DYT524300 EIP524300 ESL524300 FCH524300 FMD524300 FVZ524300 GFV524300 GPR524300 GZN524300 HJJ524300 HTF524300 IDB524300 IMX524300 IWT524300 JGP524300 JQL524300 KAH524300 KKD524300 KTZ524300 LDV524300 LNR524300 LXN524300 MHJ524300 MRF524300 NBB524300 NKX524300 NUT524300 OEP524300 OOL524300 OYH524300 PID524300 PRZ524300 QBV524300 QLR524300 QVN524300 RFJ524300 RPF524300 RZB524300 SIX524300 SST524300 TCP524300 TML524300 TWH524300 UGD524300 UPZ524300 UZV524300 VJR524300 VTN524300 WDJ524300 WNF524300 WXB524300 AT589836 KP589836 UL589836 AEH589836 AOD589836 AXZ589836 BHV589836 BRR589836 CBN589836 CLJ589836 CVF589836 DFB589836 DOX589836 DYT589836 EIP589836 ESL589836 FCH589836 FMD589836 FVZ589836 GFV589836 GPR589836 GZN589836 HJJ589836 HTF589836 IDB589836 IMX589836 IWT589836 JGP589836 JQL589836 KAH589836 KKD589836 KTZ589836 LDV589836 LNR589836 LXN589836 MHJ589836 MRF589836 NBB589836 NKX589836 NUT589836 OEP589836 OOL589836 OYH589836 PID589836 PRZ589836 QBV589836 QLR589836 QVN589836 RFJ589836 RPF589836 RZB589836 SIX589836 SST589836 TCP589836 TML589836 TWH589836 UGD589836 UPZ589836 UZV589836 VJR589836 VTN589836 WDJ589836 WNF589836 WXB589836 AT655372 KP655372 UL655372 AEH655372 AOD655372 AXZ655372 BHV655372 BRR655372 CBN655372 CLJ655372 CVF655372 DFB655372 DOX655372 DYT655372 EIP655372 ESL655372 FCH655372 FMD655372 FVZ655372 GFV655372 GPR655372 GZN655372 HJJ655372 HTF655372 IDB655372 IMX655372 IWT655372 JGP655372 JQL655372 KAH655372 KKD655372 KTZ655372 LDV655372 LNR655372 LXN655372 MHJ655372 MRF655372 NBB655372 NKX655372 NUT655372 OEP655372 OOL655372 OYH655372 PID655372 PRZ655372 QBV655372 QLR655372 QVN655372 RFJ655372 RPF655372 RZB655372 SIX655372 SST655372 TCP655372 TML655372 TWH655372 UGD655372 UPZ655372 UZV655372 VJR655372 VTN655372 WDJ655372 WNF655372 WXB655372 AT720908 KP720908 UL720908 AEH720908 AOD720908 AXZ720908 BHV720908 BRR720908 CBN720908 CLJ720908 CVF720908 DFB720908 DOX720908 DYT720908 EIP720908 ESL720908 FCH720908 FMD720908 FVZ720908 GFV720908 GPR720908 GZN720908 HJJ720908 HTF720908 IDB720908 IMX720908 IWT720908 JGP720908 JQL720908 KAH720908 KKD720908 KTZ720908 LDV720908 LNR720908 LXN720908 MHJ720908 MRF720908 NBB720908 NKX720908 NUT720908 OEP720908 OOL720908 OYH720908 PID720908 PRZ720908 QBV720908 QLR720908 QVN720908 RFJ720908 RPF720908 RZB720908 SIX720908 SST720908 TCP720908 TML720908 TWH720908 UGD720908 UPZ720908 UZV720908 VJR720908 VTN720908 WDJ720908 WNF720908 WXB720908 AT786444 KP786444 UL786444 AEH786444 AOD786444 AXZ786444 BHV786444 BRR786444 CBN786444 CLJ786444 CVF786444 DFB786444 DOX786444 DYT786444 EIP786444 ESL786444 FCH786444 FMD786444 FVZ786444 GFV786444 GPR786444 GZN786444 HJJ786444 HTF786444 IDB786444 IMX786444 IWT786444 JGP786444 JQL786444 KAH786444 KKD786444 KTZ786444 LDV786444 LNR786444 LXN786444 MHJ786444 MRF786444 NBB786444 NKX786444 NUT786444 OEP786444 OOL786444 OYH786444 PID786444 PRZ786444 QBV786444 QLR786444 QVN786444 RFJ786444 RPF786444 RZB786444 SIX786444 SST786444 TCP786444 TML786444 TWH786444 UGD786444 UPZ786444 UZV786444 VJR786444 VTN786444 WDJ786444 WNF786444 WXB786444 AT851980 KP851980 UL851980 AEH851980 AOD851980 AXZ851980 BHV851980 BRR851980 CBN851980 CLJ851980 CVF851980 DFB851980 DOX851980 DYT851980 EIP851980 ESL851980 FCH851980 FMD851980 FVZ851980 GFV851980 GPR851980 GZN851980 HJJ851980 HTF851980 IDB851980 IMX851980 IWT851980 JGP851980 JQL851980 KAH851980 KKD851980 KTZ851980 LDV851980 LNR851980 LXN851980 MHJ851980 MRF851980 NBB851980 NKX851980 NUT851980 OEP851980 OOL851980 OYH851980 PID851980 PRZ851980 QBV851980 QLR851980 QVN851980 RFJ851980 RPF851980 RZB851980 SIX851980 SST851980 TCP851980 TML851980 TWH851980 UGD851980 UPZ851980 UZV851980 VJR851980 VTN851980 WDJ851980 WNF851980 WXB851980 AT917516 KP917516 UL917516 AEH917516 AOD917516 AXZ917516 BHV917516 BRR917516 CBN917516 CLJ917516 CVF917516 DFB917516 DOX917516 DYT917516 EIP917516 ESL917516 FCH917516 FMD917516 FVZ917516 GFV917516 GPR917516 GZN917516 HJJ917516 HTF917516 IDB917516 IMX917516 IWT917516 JGP917516 JQL917516 KAH917516 KKD917516 KTZ917516 LDV917516 LNR917516 LXN917516 MHJ917516 MRF917516 NBB917516 NKX917516 NUT917516 OEP917516 OOL917516 OYH917516 PID917516 PRZ917516 QBV917516 QLR917516 QVN917516 RFJ917516 RPF917516 RZB917516 SIX917516 SST917516 TCP917516 TML917516 TWH917516 UGD917516 UPZ917516 UZV917516 VJR917516 VTN917516 WDJ917516 WNF917516 WXB917516 AT983052 KP983052 UL983052 AEH983052 AOD983052 AXZ983052 BHV983052 BRR983052 CBN983052 CLJ983052 CVF983052 DFB983052 DOX983052 DYT983052 EIP983052 ESL983052 FCH983052 FMD983052 FVZ983052 GFV983052 GPR983052 GZN983052 HJJ983052 HTF983052 IDB983052 IMX983052 IWT983052 JGP983052 JQL983052 KAH983052 KKD983052 KTZ983052 LDV983052 LNR983052 LXN983052 MHJ983052 MRF983052 NBB983052 NKX983052 NUT983052 OEP983052 OOL983052 OYH983052 PID983052 PRZ983052 QBV983052 QLR983052 QVN983052 RFJ983052 RPF983052 RZB983052 SIX983052 SST983052 TCP983052 TML983052 TWH983052 UGD983052 UPZ983052 UZV983052 VJR983052 VTN983052 WDJ983052 WNF983052 WXB983052 AJ12 KF12 UB12 ADX12 ANT12 AXP12 BHL12 BRH12 CBD12 CKZ12 CUV12 DER12 DON12 DYJ12 EIF12 ESB12 FBX12 FLT12 FVP12 GFL12 GPH12 GZD12 HIZ12 HSV12 ICR12 IMN12 IWJ12 JGF12 JQB12 JZX12 KJT12 KTP12 LDL12 LNH12 LXD12 MGZ12 MQV12 NAR12 NKN12 NUJ12 OEF12 OOB12 OXX12 PHT12 PRP12 QBL12 QLH12 QVD12 REZ12 ROV12 RYR12 SIN12 SSJ12 TCF12 TMB12 TVX12 UFT12 UPP12 UZL12 VJH12 VTD12 WCZ12 WMV12 WWR12 AJ65548 KF65548 UB65548 ADX65548 ANT65548 AXP65548 BHL65548 BRH65548 CBD65548 CKZ65548 CUV65548 DER65548 DON65548 DYJ65548 EIF65548 ESB65548 FBX65548 FLT65548 FVP65548 GFL65548 GPH65548 GZD65548 HIZ65548 HSV65548 ICR65548 IMN65548 IWJ65548 JGF65548 JQB65548 JZX65548 KJT65548 KTP65548 LDL65548 LNH65548 LXD65548 MGZ65548 MQV65548 NAR65548 NKN65548 NUJ65548 OEF65548 OOB65548 OXX65548 PHT65548 PRP65548 QBL65548 QLH65548 QVD65548 REZ65548 ROV65548 RYR65548 SIN65548 SSJ65548 TCF65548 TMB65548 TVX65548 UFT65548 UPP65548 UZL65548 VJH65548 VTD65548 WCZ65548 WMV65548 WWR65548 AJ131084 KF131084 UB131084 ADX131084 ANT131084 AXP131084 BHL131084 BRH131084 CBD131084 CKZ131084 CUV131084 DER131084 DON131084 DYJ131084 EIF131084 ESB131084 FBX131084 FLT131084 FVP131084 GFL131084 GPH131084 GZD131084 HIZ131084 HSV131084 ICR131084 IMN131084 IWJ131084 JGF131084 JQB131084 JZX131084 KJT131084 KTP131084 LDL131084 LNH131084 LXD131084 MGZ131084 MQV131084 NAR131084 NKN131084 NUJ131084 OEF131084 OOB131084 OXX131084 PHT131084 PRP131084 QBL131084 QLH131084 QVD131084 REZ131084 ROV131084 RYR131084 SIN131084 SSJ131084 TCF131084 TMB131084 TVX131084 UFT131084 UPP131084 UZL131084 VJH131084 VTD131084 WCZ131084 WMV131084 WWR131084 AJ196620 KF196620 UB196620 ADX196620 ANT196620 AXP196620 BHL196620 BRH196620 CBD196620 CKZ196620 CUV196620 DER196620 DON196620 DYJ196620 EIF196620 ESB196620 FBX196620 FLT196620 FVP196620 GFL196620 GPH196620 GZD196620 HIZ196620 HSV196620 ICR196620 IMN196620 IWJ196620 JGF196620 JQB196620 JZX196620 KJT196620 KTP196620 LDL196620 LNH196620 LXD196620 MGZ196620 MQV196620 NAR196620 NKN196620 NUJ196620 OEF196620 OOB196620 OXX196620 PHT196620 PRP196620 QBL196620 QLH196620 QVD196620 REZ196620 ROV196620 RYR196620 SIN196620 SSJ196620 TCF196620 TMB196620 TVX196620 UFT196620 UPP196620 UZL196620 VJH196620 VTD196620 WCZ196620 WMV196620 WWR196620 AJ262156 KF262156 UB262156 ADX262156 ANT262156 AXP262156 BHL262156 BRH262156 CBD262156 CKZ262156 CUV262156 DER262156 DON262156 DYJ262156 EIF262156 ESB262156 FBX262156 FLT262156 FVP262156 GFL262156 GPH262156 GZD262156 HIZ262156 HSV262156 ICR262156 IMN262156 IWJ262156 JGF262156 JQB262156 JZX262156 KJT262156 KTP262156 LDL262156 LNH262156 LXD262156 MGZ262156 MQV262156 NAR262156 NKN262156 NUJ262156 OEF262156 OOB262156 OXX262156 PHT262156 PRP262156 QBL262156 QLH262156 QVD262156 REZ262156 ROV262156 RYR262156 SIN262156 SSJ262156 TCF262156 TMB262156 TVX262156 UFT262156 UPP262156 UZL262156 VJH262156 VTD262156 WCZ262156 WMV262156 WWR262156 AJ327692 KF327692 UB327692 ADX327692 ANT327692 AXP327692 BHL327692 BRH327692 CBD327692 CKZ327692 CUV327692 DER327692 DON327692 DYJ327692 EIF327692 ESB327692 FBX327692 FLT327692 FVP327692 GFL327692 GPH327692 GZD327692 HIZ327692 HSV327692 ICR327692 IMN327692 IWJ327692 JGF327692 JQB327692 JZX327692 KJT327692 KTP327692 LDL327692 LNH327692 LXD327692 MGZ327692 MQV327692 NAR327692 NKN327692 NUJ327692 OEF327692 OOB327692 OXX327692 PHT327692 PRP327692 QBL327692 QLH327692 QVD327692 REZ327692 ROV327692 RYR327692 SIN327692 SSJ327692 TCF327692 TMB327692 TVX327692 UFT327692 UPP327692 UZL327692 VJH327692 VTD327692 WCZ327692 WMV327692 WWR327692 AJ393228 KF393228 UB393228 ADX393228 ANT393228 AXP393228 BHL393228 BRH393228 CBD393228 CKZ393228 CUV393228 DER393228 DON393228 DYJ393228 EIF393228 ESB393228 FBX393228 FLT393228 FVP393228 GFL393228 GPH393228 GZD393228 HIZ393228 HSV393228 ICR393228 IMN393228 IWJ393228 JGF393228 JQB393228 JZX393228 KJT393228 KTP393228 LDL393228 LNH393228 LXD393228 MGZ393228 MQV393228 NAR393228 NKN393228 NUJ393228 OEF393228 OOB393228 OXX393228 PHT393228 PRP393228 QBL393228 QLH393228 QVD393228 REZ393228 ROV393228 RYR393228 SIN393228 SSJ393228 TCF393228 TMB393228 TVX393228 UFT393228 UPP393228 UZL393228 VJH393228 VTD393228 WCZ393228 WMV393228 WWR393228 AJ458764 KF458764 UB458764 ADX458764 ANT458764 AXP458764 BHL458764 BRH458764 CBD458764 CKZ458764 CUV458764 DER458764 DON458764 DYJ458764 EIF458764 ESB458764 FBX458764 FLT458764 FVP458764 GFL458764 GPH458764 GZD458764 HIZ458764 HSV458764 ICR458764 IMN458764 IWJ458764 JGF458764 JQB458764 JZX458764 KJT458764 KTP458764 LDL458764 LNH458764 LXD458764 MGZ458764 MQV458764 NAR458764 NKN458764 NUJ458764 OEF458764 OOB458764 OXX458764 PHT458764 PRP458764 QBL458764 QLH458764 QVD458764 REZ458764 ROV458764 RYR458764 SIN458764 SSJ458764 TCF458764 TMB458764 TVX458764 UFT458764 UPP458764 UZL458764 VJH458764 VTD458764 WCZ458764 WMV458764 WWR458764 AJ524300 KF524300 UB524300 ADX524300 ANT524300 AXP524300 BHL524300 BRH524300 CBD524300 CKZ524300 CUV524300 DER524300 DON524300 DYJ524300 EIF524300 ESB524300 FBX524300 FLT524300 FVP524300 GFL524300 GPH524300 GZD524300 HIZ524300 HSV524300 ICR524300 IMN524300 IWJ524300 JGF524300 JQB524300 JZX524300 KJT524300 KTP524300 LDL524300 LNH524300 LXD524300 MGZ524300 MQV524300 NAR524300 NKN524300 NUJ524300 OEF524300 OOB524300 OXX524300 PHT524300 PRP524300 QBL524300 QLH524300 QVD524300 REZ524300 ROV524300 RYR524300 SIN524300 SSJ524300 TCF524300 TMB524300 TVX524300 UFT524300 UPP524300 UZL524300 VJH524300 VTD524300 WCZ524300 WMV524300 WWR524300 AJ589836 KF589836 UB589836 ADX589836 ANT589836 AXP589836 BHL589836 BRH589836 CBD589836 CKZ589836 CUV589836 DER589836 DON589836 DYJ589836 EIF589836 ESB589836 FBX589836 FLT589836 FVP589836 GFL589836 GPH589836 GZD589836 HIZ589836 HSV589836 ICR589836 IMN589836 IWJ589836 JGF589836 JQB589836 JZX589836 KJT589836 KTP589836 LDL589836 LNH589836 LXD589836 MGZ589836 MQV589836 NAR589836 NKN589836 NUJ589836 OEF589836 OOB589836 OXX589836 PHT589836 PRP589836 QBL589836 QLH589836 QVD589836 REZ589836 ROV589836 RYR589836 SIN589836 SSJ589836 TCF589836 TMB589836 TVX589836 UFT589836 UPP589836 UZL589836 VJH589836 VTD589836 WCZ589836 WMV589836 WWR589836 AJ655372 KF655372 UB655372 ADX655372 ANT655372 AXP655372 BHL655372 BRH655372 CBD655372 CKZ655372 CUV655372 DER655372 DON655372 DYJ655372 EIF655372 ESB655372 FBX655372 FLT655372 FVP655372 GFL655372 GPH655372 GZD655372 HIZ655372 HSV655372 ICR655372 IMN655372 IWJ655372 JGF655372 JQB655372 JZX655372 KJT655372 KTP655372 LDL655372 LNH655372 LXD655372 MGZ655372 MQV655372 NAR655372 NKN655372 NUJ655372 OEF655372 OOB655372 OXX655372 PHT655372 PRP655372 QBL655372 QLH655372 QVD655372 REZ655372 ROV655372 RYR655372 SIN655372 SSJ655372 TCF655372 TMB655372 TVX655372 UFT655372 UPP655372 UZL655372 VJH655372 VTD655372 WCZ655372 WMV655372 WWR655372 AJ720908 KF720908 UB720908 ADX720908 ANT720908 AXP720908 BHL720908 BRH720908 CBD720908 CKZ720908 CUV720908 DER720908 DON720908 DYJ720908 EIF720908 ESB720908 FBX720908 FLT720908 FVP720908 GFL720908 GPH720908 GZD720908 HIZ720908 HSV720908 ICR720908 IMN720908 IWJ720908 JGF720908 JQB720908 JZX720908 KJT720908 KTP720908 LDL720908 LNH720908 LXD720908 MGZ720908 MQV720908 NAR720908 NKN720908 NUJ720908 OEF720908 OOB720908 OXX720908 PHT720908 PRP720908 QBL720908 QLH720908 QVD720908 REZ720908 ROV720908 RYR720908 SIN720908 SSJ720908 TCF720908 TMB720908 TVX720908 UFT720908 UPP720908 UZL720908 VJH720908 VTD720908 WCZ720908 WMV720908 WWR720908 AJ786444 KF786444 UB786444 ADX786444 ANT786444 AXP786444 BHL786444 BRH786444 CBD786444 CKZ786444 CUV786444 DER786444 DON786444 DYJ786444 EIF786444 ESB786444 FBX786444 FLT786444 FVP786444 GFL786444 GPH786444 GZD786444 HIZ786444 HSV786444 ICR786444 IMN786444 IWJ786444 JGF786444 JQB786444 JZX786444 KJT786444 KTP786444 LDL786444 LNH786444 LXD786444 MGZ786444 MQV786444 NAR786444 NKN786444 NUJ786444 OEF786444 OOB786444 OXX786444 PHT786444 PRP786444 QBL786444 QLH786444 QVD786444 REZ786444 ROV786444 RYR786444 SIN786444 SSJ786444 TCF786444 TMB786444 TVX786444 UFT786444 UPP786444 UZL786444 VJH786444 VTD786444 WCZ786444 WMV786444 WWR786444 AJ851980 KF851980 UB851980 ADX851980 ANT851980 AXP851980 BHL851980 BRH851980 CBD851980 CKZ851980 CUV851980 DER851980 DON851980 DYJ851980 EIF851980 ESB851980 FBX851980 FLT851980 FVP851980 GFL851980 GPH851980 GZD851980 HIZ851980 HSV851980 ICR851980 IMN851980 IWJ851980 JGF851980 JQB851980 JZX851980 KJT851980 KTP851980 LDL851980 LNH851980 LXD851980 MGZ851980 MQV851980 NAR851980 NKN851980 NUJ851980 OEF851980 OOB851980 OXX851980 PHT851980 PRP851980 QBL851980 QLH851980 QVD851980 REZ851980 ROV851980 RYR851980 SIN851980 SSJ851980 TCF851980 TMB851980 TVX851980 UFT851980 UPP851980 UZL851980 VJH851980 VTD851980 WCZ851980 WMV851980 WWR851980 AJ917516 KF917516 UB917516 ADX917516 ANT917516 AXP917516 BHL917516 BRH917516 CBD917516 CKZ917516 CUV917516 DER917516 DON917516 DYJ917516 EIF917516 ESB917516 FBX917516 FLT917516 FVP917516 GFL917516 GPH917516 GZD917516 HIZ917516 HSV917516 ICR917516 IMN917516 IWJ917516 JGF917516 JQB917516 JZX917516 KJT917516 KTP917516 LDL917516 LNH917516 LXD917516 MGZ917516 MQV917516 NAR917516 NKN917516 NUJ917516 OEF917516 OOB917516 OXX917516 PHT917516 PRP917516 QBL917516 QLH917516 QVD917516 REZ917516 ROV917516 RYR917516 SIN917516 SSJ917516 TCF917516 TMB917516 TVX917516 UFT917516 UPP917516 UZL917516 VJH917516 VTD917516 WCZ917516 WMV917516 WWR917516 AJ983052 KF983052 UB983052 ADX983052 ANT983052 AXP983052 BHL983052 BRH983052 CBD983052 CKZ983052 CUV983052 DER983052 DON983052 DYJ983052 EIF983052 ESB983052 FBX983052 FLT983052 FVP983052 GFL983052 GPH983052 GZD983052 HIZ983052 HSV983052 ICR983052 IMN983052 IWJ983052 JGF983052 JQB983052 JZX983052 KJT983052 KTP983052 LDL983052 LNH983052 LXD983052 MGZ983052 MQV983052 NAR983052 NKN983052 NUJ983052 OEF983052 OOB983052 OXX983052 PHT983052 PRP983052 QBL983052 QLH983052 QVD983052 REZ983052 ROV983052 RYR983052 SIN983052 SSJ983052 TCF983052 TMB983052 TVX983052 UFT983052 UPP983052 UZL983052 VJH983052 VTD983052 WCZ983052 WMV983052 WWR983052 Z12 JV12 TR12 ADN12 ANJ12 AXF12 BHB12 BQX12 CAT12 CKP12 CUL12 DEH12 DOD12 DXZ12 EHV12 ERR12 FBN12 FLJ12 FVF12 GFB12 GOX12 GYT12 HIP12 HSL12 ICH12 IMD12 IVZ12 JFV12 JPR12 JZN12 KJJ12 KTF12 LDB12 LMX12 LWT12 MGP12 MQL12 NAH12 NKD12 NTZ12 ODV12 ONR12 OXN12 PHJ12 PRF12 QBB12 QKX12 QUT12 REP12 ROL12 RYH12 SID12 SRZ12 TBV12 TLR12 TVN12 UFJ12 UPF12 UZB12 VIX12 VST12 WCP12 WML12 WWH12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68AAF-BC80-46DB-A3C0-65B577E86E31}">
  <dimension ref="A1:J61"/>
  <sheetViews>
    <sheetView showGridLines="0" zoomScale="60" zoomScaleNormal="60" workbookViewId="0"/>
  </sheetViews>
  <sheetFormatPr baseColWidth="10" defaultColWidth="11.42578125" defaultRowHeight="15" x14ac:dyDescent="0.25"/>
  <cols>
    <col min="1" max="1" width="6.5703125" style="68" customWidth="1"/>
    <col min="2" max="2" width="45.140625" style="68" customWidth="1"/>
    <col min="3" max="3" width="59.42578125" style="68" customWidth="1"/>
    <col min="4" max="4" width="21" style="68" customWidth="1"/>
    <col min="5" max="5" width="17" style="68" customWidth="1"/>
    <col min="6" max="6" width="11.42578125" style="68" customWidth="1"/>
    <col min="7" max="7" width="52.140625" style="72" customWidth="1"/>
    <col min="8" max="8" width="11.42578125" style="72" customWidth="1"/>
    <col min="9" max="9" width="23" style="72" customWidth="1"/>
    <col min="10" max="10" width="35" style="68" customWidth="1"/>
    <col min="11" max="16384" width="11.42578125" style="68"/>
  </cols>
  <sheetData>
    <row r="1" spans="1:10" s="66" customFormat="1" ht="39.75" customHeight="1" x14ac:dyDescent="0.3">
      <c r="A1" s="65"/>
      <c r="C1" s="67"/>
      <c r="E1" s="67"/>
    </row>
    <row r="2" spans="1:10" customFormat="1" ht="27" customHeight="1" x14ac:dyDescent="0.3">
      <c r="A2" s="65"/>
      <c r="B2" s="593"/>
      <c r="C2" s="594"/>
      <c r="D2" s="594"/>
      <c r="E2" s="594"/>
      <c r="F2" s="594"/>
      <c r="G2" s="594"/>
      <c r="H2" s="594"/>
      <c r="I2" s="594"/>
    </row>
    <row r="3" spans="1:10" customFormat="1" ht="27" customHeight="1" x14ac:dyDescent="0.3">
      <c r="A3" s="65"/>
      <c r="B3" s="593"/>
      <c r="C3" s="594"/>
      <c r="D3" s="594"/>
      <c r="E3" s="594"/>
      <c r="F3" s="594"/>
      <c r="G3" s="594"/>
      <c r="H3" s="594"/>
      <c r="I3" s="594"/>
    </row>
    <row r="4" spans="1:10" customFormat="1" ht="27" customHeight="1" x14ac:dyDescent="0.3">
      <c r="A4" s="65"/>
      <c r="B4" s="593"/>
      <c r="C4" s="594"/>
      <c r="D4" s="594"/>
      <c r="E4" s="594"/>
      <c r="F4" s="594"/>
      <c r="G4" s="594"/>
      <c r="H4" s="594"/>
      <c r="I4" s="594"/>
    </row>
    <row r="5" spans="1:10" customFormat="1" ht="27" customHeight="1" x14ac:dyDescent="0.3">
      <c r="A5" s="65"/>
      <c r="B5" s="593"/>
      <c r="C5" s="594"/>
      <c r="D5" s="594"/>
      <c r="E5" s="594"/>
      <c r="F5" s="594"/>
      <c r="G5" s="594"/>
      <c r="H5" s="594"/>
      <c r="I5" s="594"/>
    </row>
    <row r="6" spans="1:10" customFormat="1" x14ac:dyDescent="0.25"/>
    <row r="7" spans="1:10" ht="50.25" customHeight="1" x14ac:dyDescent="0.25">
      <c r="B7" s="69" t="s">
        <v>1293</v>
      </c>
      <c r="C7" s="69" t="s">
        <v>1294</v>
      </c>
      <c r="D7" s="70" t="s">
        <v>1295</v>
      </c>
      <c r="E7" s="70" t="s">
        <v>1296</v>
      </c>
      <c r="F7" s="71" t="s">
        <v>1297</v>
      </c>
      <c r="G7" s="70" t="s">
        <v>1298</v>
      </c>
      <c r="H7" s="70" t="s">
        <v>1299</v>
      </c>
      <c r="I7" s="70" t="s">
        <v>1300</v>
      </c>
      <c r="J7" s="286" t="s">
        <v>1301</v>
      </c>
    </row>
    <row r="8" spans="1:10" ht="50.25" customHeight="1" x14ac:dyDescent="0.2">
      <c r="B8" s="243" t="s">
        <v>1302</v>
      </c>
      <c r="C8" s="287" t="s">
        <v>1303</v>
      </c>
      <c r="D8" s="288">
        <v>7757</v>
      </c>
      <c r="E8" s="289">
        <v>13</v>
      </c>
      <c r="F8" s="290" t="s">
        <v>1304</v>
      </c>
      <c r="G8" s="294" t="s">
        <v>1305</v>
      </c>
      <c r="H8" s="295">
        <v>1</v>
      </c>
      <c r="I8" s="296" t="s">
        <v>1306</v>
      </c>
      <c r="J8" s="297" t="s">
        <v>1307</v>
      </c>
    </row>
    <row r="9" spans="1:10" ht="50.25" customHeight="1" x14ac:dyDescent="0.2">
      <c r="B9" s="278" t="s">
        <v>1302</v>
      </c>
      <c r="C9" s="248" t="s">
        <v>1303</v>
      </c>
      <c r="D9" s="288">
        <v>7768</v>
      </c>
      <c r="E9" s="249">
        <v>14</v>
      </c>
      <c r="F9" s="246" t="s">
        <v>1308</v>
      </c>
      <c r="G9" s="294" t="s">
        <v>1309</v>
      </c>
      <c r="H9" s="280">
        <v>1</v>
      </c>
      <c r="I9" s="267" t="s">
        <v>1263</v>
      </c>
      <c r="J9" s="297">
        <v>0</v>
      </c>
    </row>
    <row r="10" spans="1:10" ht="50.25" customHeight="1" x14ac:dyDescent="0.2">
      <c r="B10" s="278" t="s">
        <v>1302</v>
      </c>
      <c r="C10" s="248" t="s">
        <v>1303</v>
      </c>
      <c r="D10" s="288">
        <v>7768</v>
      </c>
      <c r="E10" s="249">
        <v>15</v>
      </c>
      <c r="F10" s="246" t="s">
        <v>1310</v>
      </c>
      <c r="G10" s="294" t="s">
        <v>1311</v>
      </c>
      <c r="H10" s="280">
        <v>1</v>
      </c>
      <c r="I10" s="267" t="s">
        <v>1263</v>
      </c>
      <c r="J10" s="297" t="s">
        <v>1312</v>
      </c>
    </row>
    <row r="11" spans="1:10" ht="50.25" customHeight="1" x14ac:dyDescent="0.2">
      <c r="B11" s="278" t="s">
        <v>1302</v>
      </c>
      <c r="C11" s="248" t="s">
        <v>1303</v>
      </c>
      <c r="D11" s="288">
        <v>7768</v>
      </c>
      <c r="E11" s="249">
        <v>15</v>
      </c>
      <c r="F11" s="246" t="s">
        <v>1310</v>
      </c>
      <c r="G11" s="294" t="s">
        <v>1313</v>
      </c>
      <c r="H11" s="280">
        <v>500000</v>
      </c>
      <c r="I11" s="267">
        <v>178.39400000000001</v>
      </c>
      <c r="J11" s="297">
        <v>357</v>
      </c>
    </row>
    <row r="12" spans="1:10" ht="50.25" customHeight="1" x14ac:dyDescent="0.2">
      <c r="B12" s="278" t="s">
        <v>1302</v>
      </c>
      <c r="C12" s="248" t="s">
        <v>1303</v>
      </c>
      <c r="D12" s="288">
        <v>7768</v>
      </c>
      <c r="E12" s="249">
        <v>15</v>
      </c>
      <c r="F12" s="246" t="s">
        <v>1310</v>
      </c>
      <c r="G12" s="294" t="s">
        <v>1314</v>
      </c>
      <c r="H12" s="282">
        <v>1</v>
      </c>
      <c r="I12" s="269">
        <v>1</v>
      </c>
      <c r="J12" s="297">
        <v>80</v>
      </c>
    </row>
    <row r="13" spans="1:10" ht="50.25" customHeight="1" x14ac:dyDescent="0.2">
      <c r="B13" s="278" t="s">
        <v>1302</v>
      </c>
      <c r="C13" s="248" t="s">
        <v>1303</v>
      </c>
      <c r="D13" s="288">
        <v>7757</v>
      </c>
      <c r="E13" s="249">
        <v>16</v>
      </c>
      <c r="F13" s="246" t="s">
        <v>1315</v>
      </c>
      <c r="G13" s="294" t="s">
        <v>1316</v>
      </c>
      <c r="H13" s="280">
        <v>1</v>
      </c>
      <c r="I13" s="267" t="s">
        <v>1306</v>
      </c>
      <c r="J13" s="297" t="s">
        <v>1307</v>
      </c>
    </row>
    <row r="14" spans="1:10" ht="50.25" customHeight="1" x14ac:dyDescent="0.2">
      <c r="B14" s="278" t="s">
        <v>1302</v>
      </c>
      <c r="C14" s="248" t="s">
        <v>1303</v>
      </c>
      <c r="D14" s="288">
        <v>7757</v>
      </c>
      <c r="E14" s="249">
        <v>16</v>
      </c>
      <c r="F14" s="246" t="s">
        <v>1315</v>
      </c>
      <c r="G14" s="294" t="s">
        <v>1317</v>
      </c>
      <c r="H14" s="280">
        <v>17000</v>
      </c>
      <c r="I14" s="267">
        <v>17</v>
      </c>
      <c r="J14" s="297">
        <v>6386</v>
      </c>
    </row>
    <row r="15" spans="1:10" ht="50.25" customHeight="1" x14ac:dyDescent="0.2">
      <c r="B15" s="278" t="s">
        <v>1302</v>
      </c>
      <c r="C15" s="248" t="s">
        <v>1303</v>
      </c>
      <c r="D15" s="288">
        <v>7757</v>
      </c>
      <c r="E15" s="249">
        <v>17</v>
      </c>
      <c r="F15" s="246" t="s">
        <v>1318</v>
      </c>
      <c r="G15" s="294" t="s">
        <v>1319</v>
      </c>
      <c r="H15" s="280">
        <v>2987</v>
      </c>
      <c r="I15" s="267">
        <v>2.6619999999999999</v>
      </c>
      <c r="J15" s="297">
        <v>2462</v>
      </c>
    </row>
    <row r="16" spans="1:10" ht="50.25" customHeight="1" x14ac:dyDescent="0.2">
      <c r="A16" s="68" t="s">
        <v>1320</v>
      </c>
      <c r="B16" s="278" t="s">
        <v>1302</v>
      </c>
      <c r="C16" s="246" t="s">
        <v>1321</v>
      </c>
      <c r="D16" s="288">
        <v>7730</v>
      </c>
      <c r="E16" s="249">
        <v>21</v>
      </c>
      <c r="F16" s="246" t="s">
        <v>1322</v>
      </c>
      <c r="G16" s="294" t="s">
        <v>1323</v>
      </c>
      <c r="H16" s="280">
        <v>65.150999999999996</v>
      </c>
      <c r="I16" s="267">
        <v>13.111000000000001</v>
      </c>
      <c r="J16" s="297">
        <v>5716</v>
      </c>
    </row>
    <row r="17" spans="2:10" ht="50.25" customHeight="1" x14ac:dyDescent="0.2">
      <c r="B17" s="278" t="s">
        <v>1302</v>
      </c>
      <c r="C17" s="246" t="s">
        <v>1321</v>
      </c>
      <c r="D17" s="288">
        <v>7756</v>
      </c>
      <c r="E17" s="249">
        <v>25</v>
      </c>
      <c r="F17" s="246" t="s">
        <v>1324</v>
      </c>
      <c r="G17" s="294" t="s">
        <v>1325</v>
      </c>
      <c r="H17" s="280">
        <v>16000</v>
      </c>
      <c r="I17" s="273">
        <v>4.2510000000000003</v>
      </c>
      <c r="J17" s="297">
        <v>1380</v>
      </c>
    </row>
    <row r="18" spans="2:10" ht="50.25" customHeight="1" x14ac:dyDescent="0.2">
      <c r="B18" s="278" t="s">
        <v>1302</v>
      </c>
      <c r="C18" s="246" t="s">
        <v>1321</v>
      </c>
      <c r="D18" s="288">
        <v>7756</v>
      </c>
      <c r="E18" s="249">
        <v>31</v>
      </c>
      <c r="F18" s="246" t="s">
        <v>1326</v>
      </c>
      <c r="G18" s="294" t="s">
        <v>1327</v>
      </c>
      <c r="H18" s="280">
        <v>1</v>
      </c>
      <c r="I18" s="273" t="s">
        <v>1328</v>
      </c>
      <c r="J18" s="297" t="s">
        <v>1329</v>
      </c>
    </row>
    <row r="19" spans="2:10" ht="50.25" customHeight="1" x14ac:dyDescent="0.2">
      <c r="B19" s="278" t="s">
        <v>1302</v>
      </c>
      <c r="C19" s="246" t="s">
        <v>1321</v>
      </c>
      <c r="D19" s="288">
        <v>7744</v>
      </c>
      <c r="E19" s="249">
        <v>41</v>
      </c>
      <c r="F19" s="246" t="s">
        <v>1330</v>
      </c>
      <c r="G19" s="294" t="s">
        <v>1331</v>
      </c>
      <c r="H19" s="280">
        <v>1</v>
      </c>
      <c r="I19" s="267" t="s">
        <v>1332</v>
      </c>
      <c r="J19" s="297" t="s">
        <v>1333</v>
      </c>
    </row>
    <row r="20" spans="2:10" ht="50.25" customHeight="1" x14ac:dyDescent="0.2">
      <c r="B20" s="278" t="s">
        <v>1302</v>
      </c>
      <c r="C20" s="246" t="s">
        <v>1321</v>
      </c>
      <c r="D20" s="288">
        <v>7744</v>
      </c>
      <c r="E20" s="249">
        <v>42</v>
      </c>
      <c r="F20" s="246" t="s">
        <v>1334</v>
      </c>
      <c r="G20" s="294" t="s">
        <v>1335</v>
      </c>
      <c r="H20" s="280">
        <v>71000</v>
      </c>
      <c r="I20" s="267">
        <v>71</v>
      </c>
      <c r="J20" s="297">
        <v>26401</v>
      </c>
    </row>
    <row r="21" spans="2:10" ht="50.25" customHeight="1" x14ac:dyDescent="0.2">
      <c r="B21" s="278" t="s">
        <v>1302</v>
      </c>
      <c r="C21" s="246" t="s">
        <v>1321</v>
      </c>
      <c r="D21" s="288">
        <v>7744</v>
      </c>
      <c r="E21" s="249">
        <v>43</v>
      </c>
      <c r="F21" s="246" t="s">
        <v>1336</v>
      </c>
      <c r="G21" s="294" t="s">
        <v>1337</v>
      </c>
      <c r="H21" s="280">
        <v>15000</v>
      </c>
      <c r="I21" s="267">
        <v>12.3</v>
      </c>
      <c r="J21" s="297">
        <v>10918</v>
      </c>
    </row>
    <row r="22" spans="2:10" ht="50.25" customHeight="1" x14ac:dyDescent="0.2">
      <c r="B22" s="278" t="s">
        <v>1302</v>
      </c>
      <c r="C22" s="246" t="s">
        <v>1321</v>
      </c>
      <c r="D22" s="288">
        <v>7752</v>
      </c>
      <c r="E22" s="249">
        <v>44</v>
      </c>
      <c r="F22" s="246" t="s">
        <v>1338</v>
      </c>
      <c r="G22" s="294" t="s">
        <v>1339</v>
      </c>
      <c r="H22" s="282">
        <v>1</v>
      </c>
      <c r="I22" s="269">
        <v>1</v>
      </c>
      <c r="J22" s="297">
        <v>100</v>
      </c>
    </row>
    <row r="23" spans="2:10" ht="50.25" customHeight="1" x14ac:dyDescent="0.2">
      <c r="B23" s="278" t="s">
        <v>1302</v>
      </c>
      <c r="C23" s="246" t="s">
        <v>1321</v>
      </c>
      <c r="D23" s="288">
        <v>7745</v>
      </c>
      <c r="E23" s="249">
        <v>45</v>
      </c>
      <c r="F23" s="246" t="s">
        <v>1340</v>
      </c>
      <c r="G23" s="294" t="s">
        <v>1341</v>
      </c>
      <c r="H23" s="280">
        <v>15000</v>
      </c>
      <c r="I23" s="267">
        <v>15</v>
      </c>
      <c r="J23" s="297">
        <v>11138</v>
      </c>
    </row>
    <row r="24" spans="2:10" ht="50.25" customHeight="1" x14ac:dyDescent="0.2">
      <c r="B24" s="278" t="s">
        <v>1302</v>
      </c>
      <c r="C24" s="246" t="s">
        <v>1321</v>
      </c>
      <c r="D24" s="288">
        <v>7745</v>
      </c>
      <c r="E24" s="249">
        <v>46</v>
      </c>
      <c r="F24" s="246" t="s">
        <v>1342</v>
      </c>
      <c r="G24" s="294" t="s">
        <v>1343</v>
      </c>
      <c r="H24" s="280">
        <v>4500</v>
      </c>
      <c r="I24" s="267">
        <v>1.5</v>
      </c>
      <c r="J24" s="297">
        <v>22</v>
      </c>
    </row>
    <row r="25" spans="2:10" ht="50.25" customHeight="1" x14ac:dyDescent="0.2">
      <c r="B25" s="278" t="s">
        <v>1302</v>
      </c>
      <c r="C25" s="246" t="s">
        <v>1321</v>
      </c>
      <c r="D25" s="288">
        <v>7744</v>
      </c>
      <c r="E25" s="249">
        <v>47</v>
      </c>
      <c r="F25" s="246" t="s">
        <v>1344</v>
      </c>
      <c r="G25" s="294" t="s">
        <v>1345</v>
      </c>
      <c r="H25" s="280">
        <v>8300</v>
      </c>
      <c r="I25" s="267">
        <v>4.5</v>
      </c>
      <c r="J25" s="297">
        <v>3248</v>
      </c>
    </row>
    <row r="26" spans="2:10" ht="50.25" customHeight="1" x14ac:dyDescent="0.2">
      <c r="B26" s="278" t="s">
        <v>1302</v>
      </c>
      <c r="C26" s="246" t="s">
        <v>1321</v>
      </c>
      <c r="D26" s="288">
        <v>7770</v>
      </c>
      <c r="E26" s="249">
        <v>49</v>
      </c>
      <c r="F26" s="246" t="s">
        <v>1346</v>
      </c>
      <c r="G26" s="294" t="s">
        <v>1347</v>
      </c>
      <c r="H26" s="280">
        <v>20</v>
      </c>
      <c r="I26" s="267">
        <v>20</v>
      </c>
      <c r="J26" s="297">
        <v>10</v>
      </c>
    </row>
    <row r="27" spans="2:10" ht="50.25" customHeight="1" x14ac:dyDescent="0.2">
      <c r="B27" s="278" t="s">
        <v>1302</v>
      </c>
      <c r="C27" s="246" t="s">
        <v>1321</v>
      </c>
      <c r="D27" s="288">
        <v>7745</v>
      </c>
      <c r="E27" s="249">
        <v>50</v>
      </c>
      <c r="F27" s="246" t="s">
        <v>1348</v>
      </c>
      <c r="G27" s="294" t="s">
        <v>1349</v>
      </c>
      <c r="H27" s="282">
        <v>1</v>
      </c>
      <c r="I27" s="269">
        <v>1</v>
      </c>
      <c r="J27" s="297" t="s">
        <v>1350</v>
      </c>
    </row>
    <row r="28" spans="2:10" ht="50.25" customHeight="1" x14ac:dyDescent="0.2">
      <c r="B28" s="278" t="s">
        <v>1302</v>
      </c>
      <c r="C28" s="246" t="s">
        <v>1321</v>
      </c>
      <c r="D28" s="288">
        <v>7745</v>
      </c>
      <c r="E28" s="249">
        <v>51</v>
      </c>
      <c r="F28" s="246" t="s">
        <v>1351</v>
      </c>
      <c r="G28" s="294" t="s">
        <v>1352</v>
      </c>
      <c r="H28" s="282">
        <v>1</v>
      </c>
      <c r="I28" s="269">
        <v>1</v>
      </c>
      <c r="J28" s="297" t="s">
        <v>1353</v>
      </c>
    </row>
    <row r="29" spans="2:10" ht="50.25" customHeight="1" x14ac:dyDescent="0.2">
      <c r="B29" s="278" t="s">
        <v>1302</v>
      </c>
      <c r="C29" s="246" t="s">
        <v>1321</v>
      </c>
      <c r="D29" s="288">
        <v>7745</v>
      </c>
      <c r="E29" s="249">
        <v>54</v>
      </c>
      <c r="F29" s="246" t="s">
        <v>1354</v>
      </c>
      <c r="G29" s="294" t="s">
        <v>1355</v>
      </c>
      <c r="H29" s="280">
        <v>1</v>
      </c>
      <c r="I29" s="267" t="s">
        <v>1306</v>
      </c>
      <c r="J29" s="297" t="s">
        <v>1333</v>
      </c>
    </row>
    <row r="30" spans="2:10" ht="50.25" customHeight="1" x14ac:dyDescent="0.2">
      <c r="B30" s="278" t="s">
        <v>1302</v>
      </c>
      <c r="C30" s="246" t="s">
        <v>1321</v>
      </c>
      <c r="D30" s="288">
        <v>7752</v>
      </c>
      <c r="E30" s="249">
        <v>55</v>
      </c>
      <c r="F30" s="246" t="s">
        <v>1356</v>
      </c>
      <c r="G30" s="294" t="s">
        <v>1357</v>
      </c>
      <c r="H30" s="280">
        <v>1</v>
      </c>
      <c r="I30" s="267" t="s">
        <v>1062</v>
      </c>
      <c r="J30" s="297" t="s">
        <v>1358</v>
      </c>
    </row>
    <row r="31" spans="2:10" ht="50.25" customHeight="1" x14ac:dyDescent="0.2">
      <c r="B31" s="278" t="s">
        <v>1302</v>
      </c>
      <c r="C31" s="246" t="s">
        <v>1321</v>
      </c>
      <c r="D31" s="288">
        <v>7771</v>
      </c>
      <c r="E31" s="249">
        <v>57</v>
      </c>
      <c r="F31" s="246" t="s">
        <v>1359</v>
      </c>
      <c r="G31" s="294" t="s">
        <v>1360</v>
      </c>
      <c r="H31" s="280">
        <v>1</v>
      </c>
      <c r="I31" s="267" t="s">
        <v>1361</v>
      </c>
      <c r="J31" s="297" t="s">
        <v>1362</v>
      </c>
    </row>
    <row r="32" spans="2:10" ht="50.25" customHeight="1" x14ac:dyDescent="0.2">
      <c r="B32" s="278" t="s">
        <v>1302</v>
      </c>
      <c r="C32" s="246" t="s">
        <v>1321</v>
      </c>
      <c r="D32" s="288">
        <v>7771</v>
      </c>
      <c r="E32" s="249">
        <v>58</v>
      </c>
      <c r="F32" s="246" t="s">
        <v>1363</v>
      </c>
      <c r="G32" s="294" t="s">
        <v>1364</v>
      </c>
      <c r="H32" s="282">
        <v>0.3</v>
      </c>
      <c r="I32" s="267" t="s">
        <v>1365</v>
      </c>
      <c r="J32" s="297" t="s">
        <v>1366</v>
      </c>
    </row>
    <row r="33" spans="2:10" ht="50.25" customHeight="1" x14ac:dyDescent="0.2">
      <c r="B33" s="278" t="s">
        <v>1302</v>
      </c>
      <c r="C33" s="246" t="s">
        <v>1321</v>
      </c>
      <c r="D33" s="288">
        <v>7771</v>
      </c>
      <c r="E33" s="249">
        <v>58</v>
      </c>
      <c r="F33" s="246" t="s">
        <v>1363</v>
      </c>
      <c r="G33" s="294" t="s">
        <v>1367</v>
      </c>
      <c r="H33" s="280">
        <v>4.258</v>
      </c>
      <c r="I33" s="267">
        <v>3.9529999999999998</v>
      </c>
      <c r="J33" s="297">
        <v>3712</v>
      </c>
    </row>
    <row r="34" spans="2:10" ht="50.25" customHeight="1" x14ac:dyDescent="0.2">
      <c r="B34" s="278" t="s">
        <v>1302</v>
      </c>
      <c r="C34" s="246" t="s">
        <v>1321</v>
      </c>
      <c r="D34" s="288">
        <v>7771</v>
      </c>
      <c r="E34" s="249">
        <v>59</v>
      </c>
      <c r="F34" s="246" t="s">
        <v>1368</v>
      </c>
      <c r="G34" s="294" t="s">
        <v>1369</v>
      </c>
      <c r="H34" s="282">
        <v>0.4</v>
      </c>
      <c r="I34" s="267" t="s">
        <v>1370</v>
      </c>
      <c r="J34" s="297" t="s">
        <v>1371</v>
      </c>
    </row>
    <row r="35" spans="2:10" ht="50.25" customHeight="1" x14ac:dyDescent="0.2">
      <c r="B35" s="278" t="s">
        <v>1302</v>
      </c>
      <c r="C35" s="246" t="s">
        <v>1321</v>
      </c>
      <c r="D35" s="288">
        <v>7771</v>
      </c>
      <c r="E35" s="249">
        <v>59</v>
      </c>
      <c r="F35" s="246" t="s">
        <v>1368</v>
      </c>
      <c r="G35" s="294" t="s">
        <v>1372</v>
      </c>
      <c r="H35" s="280">
        <v>2.5609999999999999</v>
      </c>
      <c r="I35" s="267">
        <v>692</v>
      </c>
      <c r="J35" s="297">
        <v>86</v>
      </c>
    </row>
    <row r="36" spans="2:10" ht="50.25" customHeight="1" x14ac:dyDescent="0.2">
      <c r="B36" s="278" t="s">
        <v>1302</v>
      </c>
      <c r="C36" s="246" t="s">
        <v>1321</v>
      </c>
      <c r="D36" s="288">
        <v>7770</v>
      </c>
      <c r="E36" s="249">
        <v>60</v>
      </c>
      <c r="F36" s="246" t="s">
        <v>1373</v>
      </c>
      <c r="G36" s="294" t="s">
        <v>1374</v>
      </c>
      <c r="H36" s="282">
        <v>0.56999999999999995</v>
      </c>
      <c r="I36" s="267" t="s">
        <v>1375</v>
      </c>
      <c r="J36" s="297">
        <v>39</v>
      </c>
    </row>
    <row r="37" spans="2:10" ht="50.25" customHeight="1" x14ac:dyDescent="0.2">
      <c r="B37" s="278" t="s">
        <v>1302</v>
      </c>
      <c r="C37" s="246" t="s">
        <v>1321</v>
      </c>
      <c r="D37" s="288">
        <v>7770</v>
      </c>
      <c r="E37" s="249">
        <v>60</v>
      </c>
      <c r="F37" s="246" t="s">
        <v>1373</v>
      </c>
      <c r="G37" s="294" t="s">
        <v>1376</v>
      </c>
      <c r="H37" s="280">
        <v>40820</v>
      </c>
      <c r="I37" s="267">
        <v>34.103999999999999</v>
      </c>
      <c r="J37" s="297">
        <v>28577</v>
      </c>
    </row>
    <row r="38" spans="2:10" ht="50.25" customHeight="1" x14ac:dyDescent="0.2">
      <c r="B38" s="278" t="s">
        <v>1302</v>
      </c>
      <c r="C38" s="248" t="s">
        <v>1303</v>
      </c>
      <c r="D38" s="288">
        <v>7770</v>
      </c>
      <c r="E38" s="249">
        <v>61</v>
      </c>
      <c r="F38" s="246" t="s">
        <v>1377</v>
      </c>
      <c r="G38" s="294" t="s">
        <v>1378</v>
      </c>
      <c r="H38" s="298">
        <v>200</v>
      </c>
      <c r="I38" s="299">
        <v>135</v>
      </c>
      <c r="J38" s="297">
        <v>130000</v>
      </c>
    </row>
    <row r="39" spans="2:10" ht="50.25" customHeight="1" x14ac:dyDescent="0.2">
      <c r="B39" s="278" t="s">
        <v>1302</v>
      </c>
      <c r="C39" s="248" t="s">
        <v>1303</v>
      </c>
      <c r="D39" s="288">
        <v>7770</v>
      </c>
      <c r="E39" s="249">
        <v>61</v>
      </c>
      <c r="F39" s="246" t="s">
        <v>1377</v>
      </c>
      <c r="G39" s="294" t="s">
        <v>1379</v>
      </c>
      <c r="H39" s="280">
        <v>92500</v>
      </c>
      <c r="I39" s="267">
        <v>89.837999999999994</v>
      </c>
      <c r="J39" s="297">
        <v>89838</v>
      </c>
    </row>
    <row r="40" spans="2:10" ht="50.25" customHeight="1" x14ac:dyDescent="0.2">
      <c r="B40" s="278" t="s">
        <v>1302</v>
      </c>
      <c r="C40" s="246" t="s">
        <v>1321</v>
      </c>
      <c r="D40" s="288">
        <v>7565</v>
      </c>
      <c r="E40" s="249">
        <v>62</v>
      </c>
      <c r="F40" s="246" t="s">
        <v>1380</v>
      </c>
      <c r="G40" s="294" t="s">
        <v>1381</v>
      </c>
      <c r="H40" s="282">
        <v>1</v>
      </c>
      <c r="I40" s="269">
        <v>0.2</v>
      </c>
      <c r="J40" s="297" t="s">
        <v>1382</v>
      </c>
    </row>
    <row r="41" spans="2:10" ht="50.25" customHeight="1" x14ac:dyDescent="0.2">
      <c r="B41" s="278" t="s">
        <v>1302</v>
      </c>
      <c r="C41" s="246" t="s">
        <v>1321</v>
      </c>
      <c r="D41" s="288">
        <v>7565</v>
      </c>
      <c r="E41" s="249">
        <v>62</v>
      </c>
      <c r="F41" s="246" t="s">
        <v>1380</v>
      </c>
      <c r="G41" s="294" t="s">
        <v>1383</v>
      </c>
      <c r="H41" s="280">
        <v>6</v>
      </c>
      <c r="I41" s="267">
        <v>1</v>
      </c>
      <c r="J41" s="297">
        <v>0</v>
      </c>
    </row>
    <row r="42" spans="2:10" ht="50.25" customHeight="1" x14ac:dyDescent="0.2">
      <c r="B42" s="278" t="s">
        <v>1302</v>
      </c>
      <c r="C42" s="246" t="s">
        <v>1321</v>
      </c>
      <c r="D42" s="288">
        <v>7565</v>
      </c>
      <c r="E42" s="249">
        <v>62</v>
      </c>
      <c r="F42" s="246" t="s">
        <v>1380</v>
      </c>
      <c r="G42" s="294" t="s">
        <v>1384</v>
      </c>
      <c r="H42" s="282">
        <v>0.6</v>
      </c>
      <c r="I42" s="269">
        <v>0.6</v>
      </c>
      <c r="J42" s="297">
        <v>37</v>
      </c>
    </row>
    <row r="43" spans="2:10" ht="50.25" customHeight="1" x14ac:dyDescent="0.2">
      <c r="B43" s="278" t="s">
        <v>1302</v>
      </c>
      <c r="C43" s="246" t="s">
        <v>1321</v>
      </c>
      <c r="D43" s="288">
        <v>7565</v>
      </c>
      <c r="E43" s="249">
        <v>62</v>
      </c>
      <c r="F43" s="246" t="s">
        <v>1380</v>
      </c>
      <c r="G43" s="294" t="s">
        <v>1385</v>
      </c>
      <c r="H43" s="280">
        <v>6</v>
      </c>
      <c r="I43" s="267">
        <v>1</v>
      </c>
      <c r="J43" s="297">
        <v>0</v>
      </c>
    </row>
    <row r="44" spans="2:10" ht="50.25" customHeight="1" x14ac:dyDescent="0.2">
      <c r="B44" s="278" t="s">
        <v>1302</v>
      </c>
      <c r="C44" s="246" t="s">
        <v>1321</v>
      </c>
      <c r="D44" s="288">
        <v>7749</v>
      </c>
      <c r="E44" s="249">
        <v>63</v>
      </c>
      <c r="F44" s="246" t="s">
        <v>1386</v>
      </c>
      <c r="G44" s="294" t="s">
        <v>1387</v>
      </c>
      <c r="H44" s="280" t="s">
        <v>1388</v>
      </c>
      <c r="I44" s="267" t="s">
        <v>1388</v>
      </c>
      <c r="J44" s="297" t="s">
        <v>1389</v>
      </c>
    </row>
    <row r="45" spans="2:10" ht="50.25" customHeight="1" x14ac:dyDescent="0.2">
      <c r="B45" s="278" t="s">
        <v>1302</v>
      </c>
      <c r="C45" s="246" t="s">
        <v>1321</v>
      </c>
      <c r="D45" s="288">
        <v>7749</v>
      </c>
      <c r="E45" s="249">
        <v>63</v>
      </c>
      <c r="F45" s="246" t="s">
        <v>1386</v>
      </c>
      <c r="G45" s="294" t="s">
        <v>1390</v>
      </c>
      <c r="H45" s="280">
        <v>135.87299999999999</v>
      </c>
      <c r="I45" s="273">
        <v>27.765000000000001</v>
      </c>
      <c r="J45" s="297">
        <v>19815</v>
      </c>
    </row>
    <row r="46" spans="2:10" ht="50.25" customHeight="1" x14ac:dyDescent="0.2">
      <c r="B46" s="278" t="s">
        <v>1302</v>
      </c>
      <c r="C46" s="246" t="s">
        <v>1321</v>
      </c>
      <c r="D46" s="288">
        <v>7745</v>
      </c>
      <c r="E46" s="249">
        <v>64</v>
      </c>
      <c r="F46" s="246" t="s">
        <v>1391</v>
      </c>
      <c r="G46" s="294" t="s">
        <v>1392</v>
      </c>
      <c r="H46" s="282">
        <v>1</v>
      </c>
      <c r="I46" s="269">
        <v>1</v>
      </c>
      <c r="J46" s="297">
        <v>100</v>
      </c>
    </row>
    <row r="47" spans="2:10" ht="50.25" customHeight="1" x14ac:dyDescent="0.2">
      <c r="B47" s="278" t="s">
        <v>1302</v>
      </c>
      <c r="C47" s="246" t="s">
        <v>1321</v>
      </c>
      <c r="D47" s="288">
        <v>7753</v>
      </c>
      <c r="E47" s="249">
        <v>73</v>
      </c>
      <c r="F47" s="246" t="s">
        <v>1393</v>
      </c>
      <c r="G47" s="294" t="s">
        <v>1394</v>
      </c>
      <c r="H47" s="280">
        <v>70.046000000000006</v>
      </c>
      <c r="I47" s="273">
        <v>19.254999999999999</v>
      </c>
      <c r="J47" s="297">
        <v>3553</v>
      </c>
    </row>
    <row r="48" spans="2:10" ht="50.25" customHeight="1" x14ac:dyDescent="0.2">
      <c r="B48" s="278" t="s">
        <v>1302</v>
      </c>
      <c r="C48" s="248" t="s">
        <v>1395</v>
      </c>
      <c r="D48" s="288">
        <v>7740</v>
      </c>
      <c r="E48" s="249">
        <v>110</v>
      </c>
      <c r="F48" s="246" t="s">
        <v>1396</v>
      </c>
      <c r="G48" s="294" t="s">
        <v>1397</v>
      </c>
      <c r="H48" s="280">
        <v>2.4540000000000002</v>
      </c>
      <c r="I48" s="267">
        <v>570</v>
      </c>
      <c r="J48" s="297">
        <v>462</v>
      </c>
    </row>
    <row r="49" spans="2:10" ht="50.25" customHeight="1" x14ac:dyDescent="0.2">
      <c r="B49" s="278" t="s">
        <v>1302</v>
      </c>
      <c r="C49" s="248" t="s">
        <v>1395</v>
      </c>
      <c r="D49" s="288">
        <v>7740</v>
      </c>
      <c r="E49" s="249">
        <v>113</v>
      </c>
      <c r="F49" s="246" t="s">
        <v>1398</v>
      </c>
      <c r="G49" s="294" t="s">
        <v>1399</v>
      </c>
      <c r="H49" s="280">
        <v>6.4950000000000001</v>
      </c>
      <c r="I49" s="267">
        <v>1.6</v>
      </c>
      <c r="J49" s="297">
        <v>4035</v>
      </c>
    </row>
    <row r="50" spans="2:10" ht="50.25" customHeight="1" x14ac:dyDescent="0.2">
      <c r="B50" s="278" t="s">
        <v>1302</v>
      </c>
      <c r="C50" s="248" t="s">
        <v>1395</v>
      </c>
      <c r="D50" s="288">
        <v>7740</v>
      </c>
      <c r="E50" s="249">
        <v>114</v>
      </c>
      <c r="F50" s="246" t="s">
        <v>1400</v>
      </c>
      <c r="G50" s="294" t="s">
        <v>1401</v>
      </c>
      <c r="H50" s="282">
        <v>1</v>
      </c>
      <c r="I50" s="273" t="s">
        <v>1402</v>
      </c>
      <c r="J50" s="297" t="s">
        <v>1403</v>
      </c>
    </row>
    <row r="51" spans="2:10" ht="50.25" customHeight="1" x14ac:dyDescent="0.2">
      <c r="B51" s="278" t="s">
        <v>1302</v>
      </c>
      <c r="C51" s="248" t="s">
        <v>1395</v>
      </c>
      <c r="D51" s="288">
        <v>7740</v>
      </c>
      <c r="E51" s="249">
        <v>114</v>
      </c>
      <c r="F51" s="246" t="s">
        <v>1400</v>
      </c>
      <c r="G51" s="294" t="s">
        <v>1404</v>
      </c>
      <c r="H51" s="280">
        <v>216940</v>
      </c>
      <c r="I51" s="267">
        <v>57.067999999999998</v>
      </c>
      <c r="J51" s="297">
        <v>9460</v>
      </c>
    </row>
    <row r="52" spans="2:10" ht="50.25" customHeight="1" x14ac:dyDescent="0.2">
      <c r="B52" s="278" t="s">
        <v>1302</v>
      </c>
      <c r="C52" s="248" t="s">
        <v>1395</v>
      </c>
      <c r="D52" s="288">
        <v>7740</v>
      </c>
      <c r="E52" s="249">
        <v>114</v>
      </c>
      <c r="F52" s="246" t="s">
        <v>1400</v>
      </c>
      <c r="G52" s="294" t="s">
        <v>1405</v>
      </c>
      <c r="H52" s="280">
        <v>50000</v>
      </c>
      <c r="I52" s="267">
        <v>13.5</v>
      </c>
      <c r="J52" s="297">
        <v>3410</v>
      </c>
    </row>
    <row r="53" spans="2:10" ht="50.25" customHeight="1" x14ac:dyDescent="0.2">
      <c r="B53" s="278" t="s">
        <v>1406</v>
      </c>
      <c r="C53" s="248" t="s">
        <v>1407</v>
      </c>
      <c r="D53" s="288">
        <v>7564</v>
      </c>
      <c r="E53" s="249">
        <v>364</v>
      </c>
      <c r="F53" s="246" t="s">
        <v>1408</v>
      </c>
      <c r="G53" s="294" t="s">
        <v>1409</v>
      </c>
      <c r="H53" s="282">
        <v>1</v>
      </c>
      <c r="I53" s="267" t="s">
        <v>1410</v>
      </c>
      <c r="J53" s="297">
        <v>13</v>
      </c>
    </row>
    <row r="54" spans="2:10" ht="50.25" customHeight="1" x14ac:dyDescent="0.2">
      <c r="B54" s="278" t="s">
        <v>1411</v>
      </c>
      <c r="C54" s="248" t="s">
        <v>1412</v>
      </c>
      <c r="D54" s="288">
        <v>7741</v>
      </c>
      <c r="E54" s="249">
        <v>411</v>
      </c>
      <c r="F54" s="246" t="s">
        <v>1413</v>
      </c>
      <c r="G54" s="294" t="s">
        <v>1414</v>
      </c>
      <c r="H54" s="282">
        <v>1</v>
      </c>
      <c r="I54" s="267" t="s">
        <v>1415</v>
      </c>
      <c r="J54" s="297" t="s">
        <v>1416</v>
      </c>
    </row>
    <row r="55" spans="2:10" ht="50.25" customHeight="1" x14ac:dyDescent="0.2">
      <c r="B55" s="278" t="s">
        <v>1411</v>
      </c>
      <c r="C55" s="248" t="s">
        <v>1412</v>
      </c>
      <c r="D55" s="288">
        <v>7741</v>
      </c>
      <c r="E55" s="249">
        <v>412</v>
      </c>
      <c r="F55" s="246" t="s">
        <v>1417</v>
      </c>
      <c r="G55" s="294" t="s">
        <v>1418</v>
      </c>
      <c r="H55" s="282">
        <v>1</v>
      </c>
      <c r="I55" s="267" t="s">
        <v>1419</v>
      </c>
      <c r="J55" s="297" t="s">
        <v>1420</v>
      </c>
    </row>
    <row r="56" spans="2:10" ht="50.25" customHeight="1" x14ac:dyDescent="0.2">
      <c r="B56" s="278" t="s">
        <v>1411</v>
      </c>
      <c r="C56" s="248" t="s">
        <v>1412</v>
      </c>
      <c r="D56" s="288">
        <v>7733</v>
      </c>
      <c r="E56" s="249">
        <v>481</v>
      </c>
      <c r="F56" s="246" t="s">
        <v>1421</v>
      </c>
      <c r="G56" s="294" t="s">
        <v>1422</v>
      </c>
      <c r="H56" s="280">
        <v>92</v>
      </c>
      <c r="I56" s="267">
        <v>92</v>
      </c>
      <c r="J56" s="297">
        <v>0</v>
      </c>
    </row>
    <row r="57" spans="2:10" ht="50.25" customHeight="1" x14ac:dyDescent="0.2">
      <c r="B57" s="278" t="s">
        <v>1411</v>
      </c>
      <c r="C57" s="248" t="s">
        <v>1412</v>
      </c>
      <c r="D57" s="288">
        <v>7733</v>
      </c>
      <c r="E57" s="249">
        <v>484</v>
      </c>
      <c r="F57" s="246" t="s">
        <v>1423</v>
      </c>
      <c r="G57" s="294" t="s">
        <v>1424</v>
      </c>
      <c r="H57" s="280">
        <v>43</v>
      </c>
      <c r="I57" s="267" t="s">
        <v>1425</v>
      </c>
      <c r="J57" s="297" t="s">
        <v>1426</v>
      </c>
    </row>
    <row r="58" spans="2:10" ht="50.25" customHeight="1" x14ac:dyDescent="0.2">
      <c r="B58" s="278" t="s">
        <v>1411</v>
      </c>
      <c r="C58" s="248" t="s">
        <v>1412</v>
      </c>
      <c r="D58" s="288">
        <v>7748</v>
      </c>
      <c r="E58" s="249">
        <v>513</v>
      </c>
      <c r="F58" s="246" t="s">
        <v>1427</v>
      </c>
      <c r="G58" s="294" t="s">
        <v>1428</v>
      </c>
      <c r="H58" s="282">
        <v>1</v>
      </c>
      <c r="I58" s="269">
        <v>1</v>
      </c>
      <c r="J58" s="297" t="s">
        <v>1429</v>
      </c>
    </row>
    <row r="59" spans="2:10" ht="50.25" customHeight="1" x14ac:dyDescent="0.2">
      <c r="B59" s="278" t="s">
        <v>1411</v>
      </c>
      <c r="C59" s="248" t="s">
        <v>1412</v>
      </c>
      <c r="D59" s="288">
        <v>7748</v>
      </c>
      <c r="E59" s="249">
        <v>519</v>
      </c>
      <c r="F59" s="246" t="s">
        <v>1430</v>
      </c>
      <c r="G59" s="294" t="s">
        <v>1431</v>
      </c>
      <c r="H59" s="282">
        <v>1</v>
      </c>
      <c r="I59" s="269">
        <v>1</v>
      </c>
      <c r="J59" s="297" t="s">
        <v>1432</v>
      </c>
    </row>
    <row r="60" spans="2:10" ht="50.25" customHeight="1" x14ac:dyDescent="0.2">
      <c r="B60" s="278" t="s">
        <v>1411</v>
      </c>
      <c r="C60" s="248" t="s">
        <v>1412</v>
      </c>
      <c r="D60" s="288">
        <v>7735</v>
      </c>
      <c r="E60" s="249">
        <v>545</v>
      </c>
      <c r="F60" s="246" t="s">
        <v>1433</v>
      </c>
      <c r="G60" s="294" t="s">
        <v>1434</v>
      </c>
      <c r="H60" s="280">
        <v>20</v>
      </c>
      <c r="I60" s="267">
        <v>20</v>
      </c>
      <c r="J60" s="297">
        <v>20</v>
      </c>
    </row>
    <row r="61" spans="2:10" ht="50.25" customHeight="1" x14ac:dyDescent="0.2">
      <c r="B61" s="278" t="s">
        <v>1411</v>
      </c>
      <c r="C61" s="248" t="s">
        <v>1412</v>
      </c>
      <c r="D61" s="291">
        <v>7735</v>
      </c>
      <c r="E61" s="292">
        <v>546</v>
      </c>
      <c r="F61" s="293" t="s">
        <v>1435</v>
      </c>
      <c r="G61" s="294" t="s">
        <v>1436</v>
      </c>
      <c r="H61" s="300">
        <v>1</v>
      </c>
      <c r="I61" s="301" t="s">
        <v>1437</v>
      </c>
      <c r="J61" s="302" t="s">
        <v>1438</v>
      </c>
    </row>
  </sheetData>
  <mergeCells count="2">
    <mergeCell ref="B2:B5"/>
    <mergeCell ref="C2:I5"/>
  </mergeCells>
  <pageMargins left="0.7" right="0.7" top="0.75" bottom="0.75" header="0.3" footer="0.3"/>
  <pageSetup paperSize="9" orientation="portrait" r:id="rId1"/>
  <drawing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9A8F1-78AC-4522-B61D-62187C0939FC}">
  <dimension ref="A1:H79"/>
  <sheetViews>
    <sheetView zoomScale="90" zoomScaleNormal="90" workbookViewId="0"/>
  </sheetViews>
  <sheetFormatPr baseColWidth="10" defaultColWidth="11.42578125" defaultRowHeight="15" x14ac:dyDescent="0.25"/>
  <cols>
    <col min="1" max="1" width="5.28515625" style="64" customWidth="1"/>
    <col min="2" max="2" width="26" style="45" bestFit="1" customWidth="1"/>
    <col min="3" max="3" width="93.42578125" customWidth="1"/>
    <col min="4" max="4" width="42.140625" style="44" bestFit="1" customWidth="1"/>
    <col min="5" max="5" width="28.7109375" style="44" bestFit="1" customWidth="1"/>
    <col min="6" max="6" width="25.5703125" style="44" bestFit="1" customWidth="1"/>
    <col min="7" max="7" width="19" bestFit="1" customWidth="1"/>
    <col min="8" max="8" width="11" bestFit="1" customWidth="1"/>
  </cols>
  <sheetData>
    <row r="1" spans="2:8" s="39" customFormat="1" ht="36" customHeight="1" x14ac:dyDescent="0.25">
      <c r="C1" s="38"/>
      <c r="D1" s="38"/>
    </row>
    <row r="2" spans="2:8" ht="15" customHeight="1" x14ac:dyDescent="0.25">
      <c r="B2" s="593"/>
      <c r="C2" s="596" t="s">
        <v>1439</v>
      </c>
      <c r="D2" s="597"/>
      <c r="E2" s="597"/>
      <c r="F2" s="308"/>
    </row>
    <row r="3" spans="2:8" ht="15" customHeight="1" x14ac:dyDescent="0.25">
      <c r="B3" s="593"/>
      <c r="C3" s="597"/>
      <c r="D3" s="597"/>
      <c r="E3" s="597"/>
      <c r="F3" s="308"/>
    </row>
    <row r="4" spans="2:8" ht="15" customHeight="1" x14ac:dyDescent="0.25">
      <c r="B4" s="593"/>
      <c r="C4" s="597"/>
      <c r="D4" s="597"/>
      <c r="E4" s="597"/>
      <c r="F4" s="308"/>
    </row>
    <row r="5" spans="2:8" ht="15" customHeight="1" x14ac:dyDescent="0.25">
      <c r="B5" s="593"/>
      <c r="C5" s="597"/>
      <c r="D5" s="597"/>
      <c r="E5" s="597"/>
      <c r="F5" s="308"/>
    </row>
    <row r="6" spans="2:8" ht="15" customHeight="1" x14ac:dyDescent="0.25">
      <c r="C6" s="308"/>
      <c r="D6" s="308"/>
      <c r="E6" s="308"/>
      <c r="F6" s="308"/>
    </row>
    <row r="7" spans="2:8" x14ac:dyDescent="0.25">
      <c r="B7" s="55" t="s">
        <v>1440</v>
      </c>
      <c r="C7" s="55"/>
      <c r="D7" s="56"/>
      <c r="E7" s="56"/>
      <c r="F7" s="598" t="s">
        <v>1441</v>
      </c>
      <c r="G7" s="598"/>
      <c r="H7" s="598"/>
    </row>
    <row r="8" spans="2:8" x14ac:dyDescent="0.25">
      <c r="B8" s="62" t="s">
        <v>1442</v>
      </c>
      <c r="C8" s="62" t="s">
        <v>1443</v>
      </c>
      <c r="D8" s="63" t="s">
        <v>1444</v>
      </c>
      <c r="E8" s="309" t="s">
        <v>1445</v>
      </c>
      <c r="F8" s="303" t="s">
        <v>1446</v>
      </c>
      <c r="G8" s="303" t="s">
        <v>1447</v>
      </c>
      <c r="H8" s="304" t="s">
        <v>1448</v>
      </c>
    </row>
    <row r="9" spans="2:8" x14ac:dyDescent="0.25">
      <c r="B9" s="595" t="s">
        <v>40</v>
      </c>
      <c r="C9" s="595"/>
      <c r="D9" s="57" t="s">
        <v>1449</v>
      </c>
      <c r="E9" s="310">
        <v>29485902000</v>
      </c>
      <c r="F9" s="57">
        <v>29485902000</v>
      </c>
      <c r="G9" s="305">
        <v>6377072153</v>
      </c>
      <c r="H9" s="306">
        <f>+G9/F9</f>
        <v>0.21627529498673637</v>
      </c>
    </row>
    <row r="10" spans="2:8" x14ac:dyDescent="0.25">
      <c r="B10" s="58">
        <v>7757</v>
      </c>
      <c r="C10" s="59" t="s">
        <v>1450</v>
      </c>
      <c r="D10" s="57" t="s">
        <v>1449</v>
      </c>
      <c r="E10" s="310">
        <v>22320122000</v>
      </c>
      <c r="F10" s="57">
        <v>22320122000</v>
      </c>
      <c r="G10" s="305">
        <v>22158865391</v>
      </c>
      <c r="H10" s="306">
        <f t="shared" ref="H10:H77" si="0">+G10/F10</f>
        <v>0.99277528102220947</v>
      </c>
    </row>
    <row r="11" spans="2:8" x14ac:dyDescent="0.25">
      <c r="B11" s="58">
        <v>7757</v>
      </c>
      <c r="C11" s="59" t="s">
        <v>1450</v>
      </c>
      <c r="D11" s="57" t="s">
        <v>1451</v>
      </c>
      <c r="E11" s="310">
        <v>9114541000</v>
      </c>
      <c r="F11" s="57">
        <v>9114541000</v>
      </c>
      <c r="G11" s="305">
        <v>4172380114</v>
      </c>
      <c r="H11" s="306">
        <f t="shared" si="0"/>
        <v>0.45777183008996286</v>
      </c>
    </row>
    <row r="12" spans="2:8" x14ac:dyDescent="0.25">
      <c r="B12" s="58">
        <v>7757</v>
      </c>
      <c r="C12" s="59" t="s">
        <v>1450</v>
      </c>
      <c r="D12" s="57" t="s">
        <v>1452</v>
      </c>
      <c r="E12" s="310">
        <v>6415000</v>
      </c>
      <c r="F12" s="57">
        <v>6415000</v>
      </c>
      <c r="G12" s="305">
        <v>0</v>
      </c>
      <c r="H12" s="306">
        <f t="shared" si="0"/>
        <v>0</v>
      </c>
    </row>
    <row r="13" spans="2:8" x14ac:dyDescent="0.25">
      <c r="B13" s="58">
        <v>7757</v>
      </c>
      <c r="C13" s="59" t="s">
        <v>1450</v>
      </c>
      <c r="D13" s="57" t="s">
        <v>1453</v>
      </c>
      <c r="E13" s="310">
        <v>1256000</v>
      </c>
      <c r="F13" s="57">
        <v>1256000</v>
      </c>
      <c r="G13" s="305">
        <v>0</v>
      </c>
      <c r="H13" s="306">
        <f t="shared" si="0"/>
        <v>0</v>
      </c>
    </row>
    <row r="14" spans="2:8" x14ac:dyDescent="0.25">
      <c r="B14" s="58">
        <v>7757</v>
      </c>
      <c r="C14" s="59" t="s">
        <v>1450</v>
      </c>
      <c r="D14" s="57" t="s">
        <v>1454</v>
      </c>
      <c r="E14" s="310">
        <v>729000</v>
      </c>
      <c r="F14" s="57">
        <v>729000</v>
      </c>
      <c r="G14" s="305">
        <v>0</v>
      </c>
      <c r="H14" s="306">
        <f t="shared" si="0"/>
        <v>0</v>
      </c>
    </row>
    <row r="15" spans="2:8" x14ac:dyDescent="0.25">
      <c r="B15" s="58">
        <v>7757</v>
      </c>
      <c r="C15" s="59" t="s">
        <v>1450</v>
      </c>
      <c r="D15" s="57" t="s">
        <v>1455</v>
      </c>
      <c r="E15" s="310">
        <v>28135000</v>
      </c>
      <c r="F15" s="57">
        <v>28135000</v>
      </c>
      <c r="G15" s="305">
        <v>28100770</v>
      </c>
      <c r="H15" s="306">
        <f t="shared" si="0"/>
        <v>0.99878336591434158</v>
      </c>
    </row>
    <row r="16" spans="2:8" x14ac:dyDescent="0.25">
      <c r="B16" s="58">
        <v>7757</v>
      </c>
      <c r="C16" s="59" t="s">
        <v>1450</v>
      </c>
      <c r="D16" s="57" t="s">
        <v>1456</v>
      </c>
      <c r="E16" s="310">
        <v>10772754000</v>
      </c>
      <c r="F16" s="57">
        <v>10772754000</v>
      </c>
      <c r="G16" s="305">
        <v>3741423500</v>
      </c>
      <c r="H16" s="306">
        <f t="shared" si="0"/>
        <v>0.34730427335479858</v>
      </c>
    </row>
    <row r="17" spans="2:8" x14ac:dyDescent="0.25">
      <c r="B17" s="58">
        <v>7768</v>
      </c>
      <c r="C17" s="59" t="s">
        <v>1457</v>
      </c>
      <c r="D17" s="57" t="s">
        <v>1449</v>
      </c>
      <c r="E17" s="310">
        <v>5870191000</v>
      </c>
      <c r="F17" s="57">
        <v>5870191000</v>
      </c>
      <c r="G17" s="305">
        <v>1271371423</v>
      </c>
      <c r="H17" s="306">
        <f t="shared" si="0"/>
        <v>0.21658092947912597</v>
      </c>
    </row>
    <row r="18" spans="2:8" x14ac:dyDescent="0.25">
      <c r="B18" s="58">
        <v>7768</v>
      </c>
      <c r="C18" s="59" t="s">
        <v>1457</v>
      </c>
      <c r="D18" s="57" t="s">
        <v>1456</v>
      </c>
      <c r="E18" s="310">
        <v>1500000000</v>
      </c>
      <c r="F18" s="57">
        <v>1500000000</v>
      </c>
      <c r="G18" s="305">
        <v>0</v>
      </c>
      <c r="H18" s="306">
        <f t="shared" si="0"/>
        <v>0</v>
      </c>
    </row>
    <row r="19" spans="2:8" x14ac:dyDescent="0.25">
      <c r="B19" s="58">
        <v>7730</v>
      </c>
      <c r="C19" s="59" t="s">
        <v>1458</v>
      </c>
      <c r="D19" s="57" t="s">
        <v>1449</v>
      </c>
      <c r="E19" s="310">
        <v>2111601000</v>
      </c>
      <c r="F19" s="57">
        <v>2111601000</v>
      </c>
      <c r="G19" s="305">
        <v>422887000</v>
      </c>
      <c r="H19" s="306">
        <f t="shared" si="0"/>
        <v>0.20026842192251282</v>
      </c>
    </row>
    <row r="20" spans="2:8" x14ac:dyDescent="0.25">
      <c r="B20" s="58">
        <v>7730</v>
      </c>
      <c r="C20" s="59" t="s">
        <v>1458</v>
      </c>
      <c r="D20" s="57" t="s">
        <v>1456</v>
      </c>
      <c r="E20" s="310">
        <v>1500000000</v>
      </c>
      <c r="F20" s="57">
        <v>1500000000</v>
      </c>
      <c r="G20" s="305">
        <v>0</v>
      </c>
      <c r="H20" s="306">
        <f t="shared" si="0"/>
        <v>0</v>
      </c>
    </row>
    <row r="21" spans="2:8" x14ac:dyDescent="0.25">
      <c r="B21" s="58">
        <v>7756</v>
      </c>
      <c r="C21" s="59" t="s">
        <v>1459</v>
      </c>
      <c r="D21" s="57" t="s">
        <v>1449</v>
      </c>
      <c r="E21" s="310">
        <v>2994709000</v>
      </c>
      <c r="F21" s="57">
        <v>2994709000</v>
      </c>
      <c r="G21" s="305">
        <v>1761171115</v>
      </c>
      <c r="H21" s="306">
        <f t="shared" si="0"/>
        <v>0.58809424054223636</v>
      </c>
    </row>
    <row r="22" spans="2:8" x14ac:dyDescent="0.25">
      <c r="B22" s="58">
        <v>7756</v>
      </c>
      <c r="C22" s="59" t="s">
        <v>1459</v>
      </c>
      <c r="D22" s="57" t="s">
        <v>1460</v>
      </c>
      <c r="E22" s="310">
        <v>1239000000</v>
      </c>
      <c r="F22" s="57">
        <v>1239000000</v>
      </c>
      <c r="G22" s="305">
        <v>0</v>
      </c>
      <c r="H22" s="306">
        <f t="shared" si="0"/>
        <v>0</v>
      </c>
    </row>
    <row r="23" spans="2:8" x14ac:dyDescent="0.25">
      <c r="B23" s="58">
        <v>7756</v>
      </c>
      <c r="C23" s="59" t="s">
        <v>1459</v>
      </c>
      <c r="D23" s="57" t="s">
        <v>1456</v>
      </c>
      <c r="E23" s="310">
        <v>337778000</v>
      </c>
      <c r="F23" s="57">
        <v>337778000</v>
      </c>
      <c r="G23" s="305">
        <v>0</v>
      </c>
      <c r="H23" s="306">
        <f t="shared" si="0"/>
        <v>0</v>
      </c>
    </row>
    <row r="24" spans="2:8" x14ac:dyDescent="0.25">
      <c r="B24" s="58">
        <v>7565</v>
      </c>
      <c r="C24" s="59" t="s">
        <v>1461</v>
      </c>
      <c r="D24" s="57" t="s">
        <v>1449</v>
      </c>
      <c r="E24" s="310">
        <v>18849724000</v>
      </c>
      <c r="F24" s="57">
        <v>18737429777</v>
      </c>
      <c r="G24" s="305">
        <v>8170553118</v>
      </c>
      <c r="H24" s="306">
        <f t="shared" si="0"/>
        <v>0.43605516953180362</v>
      </c>
    </row>
    <row r="25" spans="2:8" x14ac:dyDescent="0.25">
      <c r="B25" s="58">
        <v>7565</v>
      </c>
      <c r="C25" s="59" t="s">
        <v>1461</v>
      </c>
      <c r="D25" s="57" t="s">
        <v>1460</v>
      </c>
      <c r="E25" s="310">
        <v>77477000000</v>
      </c>
      <c r="F25" s="57">
        <v>77477000000</v>
      </c>
      <c r="G25" s="305">
        <v>44431838450</v>
      </c>
      <c r="H25" s="306">
        <f t="shared" si="0"/>
        <v>0.57348423983891994</v>
      </c>
    </row>
    <row r="26" spans="2:8" x14ac:dyDescent="0.25">
      <c r="B26" s="58">
        <v>7565</v>
      </c>
      <c r="C26" s="59" t="s">
        <v>1461</v>
      </c>
      <c r="D26" s="57" t="s">
        <v>1462</v>
      </c>
      <c r="E26" s="310">
        <v>535332000</v>
      </c>
      <c r="F26" s="57">
        <v>535332000</v>
      </c>
      <c r="G26" s="305">
        <v>254592735</v>
      </c>
      <c r="H26" s="306">
        <f t="shared" si="0"/>
        <v>0.47557914527807044</v>
      </c>
    </row>
    <row r="27" spans="2:8" x14ac:dyDescent="0.25">
      <c r="B27" s="58">
        <v>7565</v>
      </c>
      <c r="C27" s="59" t="s">
        <v>1461</v>
      </c>
      <c r="D27" s="57" t="s">
        <v>1463</v>
      </c>
      <c r="E27" s="310">
        <v>1365605000</v>
      </c>
      <c r="F27" s="57">
        <v>1365605000</v>
      </c>
      <c r="G27" s="305">
        <v>0</v>
      </c>
      <c r="H27" s="306">
        <f t="shared" si="0"/>
        <v>0</v>
      </c>
    </row>
    <row r="28" spans="2:8" x14ac:dyDescent="0.25">
      <c r="B28" s="58">
        <v>7565</v>
      </c>
      <c r="C28" s="59" t="s">
        <v>1461</v>
      </c>
      <c r="D28" t="s">
        <v>1464</v>
      </c>
      <c r="F28" s="44">
        <v>112294223</v>
      </c>
      <c r="G28" s="305">
        <v>0</v>
      </c>
      <c r="H28" s="306">
        <f t="shared" si="0"/>
        <v>0</v>
      </c>
    </row>
    <row r="29" spans="2:8" x14ac:dyDescent="0.25">
      <c r="B29" s="58">
        <v>7744</v>
      </c>
      <c r="C29" s="59" t="s">
        <v>1465</v>
      </c>
      <c r="D29" s="57" t="s">
        <v>1449</v>
      </c>
      <c r="E29" s="310">
        <v>50245414000</v>
      </c>
      <c r="F29" s="57">
        <v>50240504974</v>
      </c>
      <c r="G29" s="305">
        <v>26020788642</v>
      </c>
      <c r="H29" s="306">
        <f t="shared" si="0"/>
        <v>0.51792450445046356</v>
      </c>
    </row>
    <row r="30" spans="2:8" x14ac:dyDescent="0.25">
      <c r="B30" s="58">
        <v>7744</v>
      </c>
      <c r="C30" s="59" t="s">
        <v>1465</v>
      </c>
      <c r="D30" s="57" t="s">
        <v>1466</v>
      </c>
      <c r="E30" s="310">
        <v>7721615000</v>
      </c>
      <c r="F30" s="57">
        <v>7721615000</v>
      </c>
      <c r="G30" s="305">
        <v>0</v>
      </c>
      <c r="H30" s="306">
        <f t="shared" si="0"/>
        <v>0</v>
      </c>
    </row>
    <row r="31" spans="2:8" x14ac:dyDescent="0.25">
      <c r="B31" s="58">
        <v>7744</v>
      </c>
      <c r="C31" s="59" t="s">
        <v>1465</v>
      </c>
      <c r="D31" s="57" t="s">
        <v>1467</v>
      </c>
      <c r="E31" s="310">
        <v>61549000</v>
      </c>
      <c r="F31" s="57">
        <v>61549000</v>
      </c>
      <c r="G31" s="305">
        <v>13885756</v>
      </c>
      <c r="H31" s="306">
        <f t="shared" si="0"/>
        <v>0.22560490016084744</v>
      </c>
    </row>
    <row r="32" spans="2:8" x14ac:dyDescent="0.25">
      <c r="B32" s="58">
        <v>7744</v>
      </c>
      <c r="C32" s="59" t="s">
        <v>1465</v>
      </c>
      <c r="D32" s="57" t="s">
        <v>1453</v>
      </c>
      <c r="E32" s="310">
        <v>153433000</v>
      </c>
      <c r="F32" s="57">
        <v>153433000</v>
      </c>
      <c r="G32" s="305">
        <v>4747060</v>
      </c>
      <c r="H32" s="306">
        <f t="shared" si="0"/>
        <v>3.0938976621717622E-2</v>
      </c>
    </row>
    <row r="33" spans="2:8" x14ac:dyDescent="0.25">
      <c r="B33" s="58">
        <v>7744</v>
      </c>
      <c r="C33" s="59" t="s">
        <v>1465</v>
      </c>
      <c r="D33" s="57" t="s">
        <v>1456</v>
      </c>
      <c r="E33" s="310">
        <v>104584779000</v>
      </c>
      <c r="F33" s="57">
        <v>89584779000</v>
      </c>
      <c r="G33" s="305">
        <v>43477005288</v>
      </c>
      <c r="H33" s="306">
        <f t="shared" si="0"/>
        <v>0.48531687830585596</v>
      </c>
    </row>
    <row r="34" spans="2:8" x14ac:dyDescent="0.25">
      <c r="B34" s="58">
        <v>7744</v>
      </c>
      <c r="C34" s="59" t="s">
        <v>1465</v>
      </c>
      <c r="D34" s="57" t="s">
        <v>1468</v>
      </c>
      <c r="E34" s="310">
        <v>50640000000</v>
      </c>
      <c r="F34" s="57">
        <v>50640000000</v>
      </c>
      <c r="G34" s="305">
        <v>17698832818</v>
      </c>
      <c r="H34" s="306">
        <f t="shared" si="0"/>
        <v>0.3495030177330174</v>
      </c>
    </row>
    <row r="35" spans="2:8" x14ac:dyDescent="0.25">
      <c r="B35" s="58">
        <v>7744</v>
      </c>
      <c r="C35" s="59" t="s">
        <v>1465</v>
      </c>
      <c r="D35" t="s">
        <v>1464</v>
      </c>
      <c r="E35" s="310"/>
      <c r="F35" s="44">
        <v>4909026</v>
      </c>
      <c r="G35" s="305">
        <v>0</v>
      </c>
      <c r="H35" s="306">
        <f t="shared" si="0"/>
        <v>0</v>
      </c>
    </row>
    <row r="36" spans="2:8" x14ac:dyDescent="0.25">
      <c r="B36" s="58">
        <v>7745</v>
      </c>
      <c r="C36" s="59" t="s">
        <v>1469</v>
      </c>
      <c r="D36" s="57" t="s">
        <v>1449</v>
      </c>
      <c r="E36" s="310">
        <v>145776206000</v>
      </c>
      <c r="F36" s="57">
        <v>145389003828</v>
      </c>
      <c r="G36" s="305">
        <v>43550652154</v>
      </c>
      <c r="H36" s="306">
        <f t="shared" si="0"/>
        <v>0.29954570846033074</v>
      </c>
    </row>
    <row r="37" spans="2:8" x14ac:dyDescent="0.25">
      <c r="B37" s="58">
        <v>7745</v>
      </c>
      <c r="C37" s="59" t="s">
        <v>1469</v>
      </c>
      <c r="D37" s="57" t="s">
        <v>1460</v>
      </c>
      <c r="E37" s="310">
        <v>15060000000</v>
      </c>
      <c r="F37" s="57">
        <v>15060000000</v>
      </c>
      <c r="G37" s="305">
        <v>351601830</v>
      </c>
      <c r="H37" s="306">
        <f t="shared" si="0"/>
        <v>2.3346735059760957E-2</v>
      </c>
    </row>
    <row r="38" spans="2:8" x14ac:dyDescent="0.25">
      <c r="B38" s="58">
        <v>7745</v>
      </c>
      <c r="C38" s="59" t="s">
        <v>1469</v>
      </c>
      <c r="D38" s="57" t="s">
        <v>1462</v>
      </c>
      <c r="E38" s="310">
        <v>1225793000</v>
      </c>
      <c r="F38" s="57">
        <v>25928832000</v>
      </c>
      <c r="G38" s="305">
        <v>8278040000</v>
      </c>
      <c r="H38" s="306">
        <f t="shared" si="0"/>
        <v>0.31926004225720617</v>
      </c>
    </row>
    <row r="39" spans="2:8" x14ac:dyDescent="0.25">
      <c r="B39" s="58">
        <v>7745</v>
      </c>
      <c r="C39" s="59" t="s">
        <v>1469</v>
      </c>
      <c r="D39" s="57" t="s">
        <v>1470</v>
      </c>
      <c r="E39" s="310">
        <v>17500000000</v>
      </c>
      <c r="F39" s="57">
        <v>17500000000</v>
      </c>
      <c r="G39" s="305">
        <v>14133948816</v>
      </c>
      <c r="H39" s="306">
        <f t="shared" si="0"/>
        <v>0.80765421805714288</v>
      </c>
    </row>
    <row r="40" spans="2:8" x14ac:dyDescent="0.25">
      <c r="B40" s="58">
        <v>7745</v>
      </c>
      <c r="C40" s="59" t="s">
        <v>1469</v>
      </c>
      <c r="D40" s="57" t="s">
        <v>1471</v>
      </c>
      <c r="E40" s="310">
        <v>46000</v>
      </c>
      <c r="F40" s="57">
        <v>46000</v>
      </c>
      <c r="G40" s="305">
        <v>0</v>
      </c>
      <c r="H40" s="306">
        <f t="shared" si="0"/>
        <v>0</v>
      </c>
    </row>
    <row r="41" spans="2:8" x14ac:dyDescent="0.25">
      <c r="B41" s="58">
        <v>7745</v>
      </c>
      <c r="C41" s="59" t="s">
        <v>1469</v>
      </c>
      <c r="D41" s="57" t="s">
        <v>1463</v>
      </c>
      <c r="E41" s="310">
        <v>740742000</v>
      </c>
      <c r="F41" s="57">
        <v>740742000</v>
      </c>
      <c r="G41" s="305">
        <v>0</v>
      </c>
      <c r="H41" s="306">
        <f t="shared" si="0"/>
        <v>0</v>
      </c>
    </row>
    <row r="42" spans="2:8" x14ac:dyDescent="0.25">
      <c r="B42" s="58">
        <v>7745</v>
      </c>
      <c r="C42" s="59" t="s">
        <v>1469</v>
      </c>
      <c r="D42" s="57" t="s">
        <v>1472</v>
      </c>
      <c r="E42" s="310">
        <v>39118000</v>
      </c>
      <c r="F42" s="57">
        <v>39118000</v>
      </c>
      <c r="G42" s="305">
        <v>5168162</v>
      </c>
      <c r="H42" s="306">
        <f t="shared" si="0"/>
        <v>0.13211723503246586</v>
      </c>
    </row>
    <row r="43" spans="2:8" x14ac:dyDescent="0.25">
      <c r="B43" s="58">
        <v>7745</v>
      </c>
      <c r="C43" s="59" t="s">
        <v>1469</v>
      </c>
      <c r="D43" s="57" t="s">
        <v>1473</v>
      </c>
      <c r="E43" s="310">
        <v>68676000</v>
      </c>
      <c r="F43" s="57">
        <v>68676000</v>
      </c>
      <c r="G43" s="305">
        <v>68676000</v>
      </c>
      <c r="H43" s="306">
        <f t="shared" si="0"/>
        <v>1</v>
      </c>
    </row>
    <row r="44" spans="2:8" x14ac:dyDescent="0.25">
      <c r="B44" s="58">
        <v>7745</v>
      </c>
      <c r="C44" s="59" t="s">
        <v>1469</v>
      </c>
      <c r="D44" s="57" t="s">
        <v>1453</v>
      </c>
      <c r="E44" s="310">
        <v>2721977000</v>
      </c>
      <c r="F44" s="57">
        <v>2721977000</v>
      </c>
      <c r="G44" s="305">
        <v>56741148</v>
      </c>
      <c r="H44" s="306">
        <f t="shared" si="0"/>
        <v>2.0845564822920989E-2</v>
      </c>
    </row>
    <row r="45" spans="2:8" x14ac:dyDescent="0.25">
      <c r="B45" s="58">
        <v>7745</v>
      </c>
      <c r="C45" s="59" t="s">
        <v>1469</v>
      </c>
      <c r="D45" s="57" t="s">
        <v>1455</v>
      </c>
      <c r="E45" s="310">
        <v>73549000</v>
      </c>
      <c r="F45" s="57">
        <v>73549000</v>
      </c>
      <c r="G45" s="305">
        <v>0</v>
      </c>
      <c r="H45" s="306">
        <f t="shared" si="0"/>
        <v>0</v>
      </c>
    </row>
    <row r="46" spans="2:8" x14ac:dyDescent="0.25">
      <c r="B46" s="58">
        <v>7745</v>
      </c>
      <c r="C46" s="59" t="s">
        <v>1469</v>
      </c>
      <c r="D46" s="57" t="s">
        <v>1456</v>
      </c>
      <c r="E46" s="310">
        <v>13747027000</v>
      </c>
      <c r="F46" s="57">
        <v>28747027000</v>
      </c>
      <c r="G46" s="305">
        <v>6168733439</v>
      </c>
      <c r="H46" s="306">
        <f t="shared" si="0"/>
        <v>0.21458683150087138</v>
      </c>
    </row>
    <row r="47" spans="2:8" x14ac:dyDescent="0.25">
      <c r="B47" s="58">
        <v>7745</v>
      </c>
      <c r="C47" s="59" t="s">
        <v>1469</v>
      </c>
      <c r="D47" t="s">
        <v>1474</v>
      </c>
      <c r="E47" s="310"/>
      <c r="F47" s="44">
        <v>3308993000</v>
      </c>
      <c r="G47" s="305">
        <v>0</v>
      </c>
      <c r="H47" s="306">
        <f t="shared" si="0"/>
        <v>0</v>
      </c>
    </row>
    <row r="48" spans="2:8" x14ac:dyDescent="0.25">
      <c r="B48" s="58">
        <v>7745</v>
      </c>
      <c r="C48" s="59" t="s">
        <v>1469</v>
      </c>
      <c r="D48" t="s">
        <v>1464</v>
      </c>
      <c r="E48" s="310"/>
      <c r="F48" s="44">
        <v>387202172</v>
      </c>
      <c r="G48" s="305">
        <v>0</v>
      </c>
      <c r="H48" s="306">
        <f t="shared" si="0"/>
        <v>0</v>
      </c>
    </row>
    <row r="49" spans="2:8" x14ac:dyDescent="0.25">
      <c r="B49" s="58">
        <v>7749</v>
      </c>
      <c r="C49" s="59" t="s">
        <v>1475</v>
      </c>
      <c r="D49" s="57" t="s">
        <v>1449</v>
      </c>
      <c r="E49" s="310">
        <v>6958238000</v>
      </c>
      <c r="F49" s="57">
        <v>6958238000</v>
      </c>
      <c r="G49" s="305">
        <v>2409197675</v>
      </c>
      <c r="H49" s="306">
        <f t="shared" si="0"/>
        <v>0.34623674484833661</v>
      </c>
    </row>
    <row r="50" spans="2:8" x14ac:dyDescent="0.25">
      <c r="B50" s="58">
        <v>7749</v>
      </c>
      <c r="C50" s="59" t="s">
        <v>1475</v>
      </c>
      <c r="D50" s="57" t="s">
        <v>1456</v>
      </c>
      <c r="E50" s="310">
        <v>448101000</v>
      </c>
      <c r="F50" s="57">
        <v>448101000</v>
      </c>
      <c r="G50" s="305">
        <v>0</v>
      </c>
      <c r="H50" s="306">
        <f t="shared" si="0"/>
        <v>0</v>
      </c>
    </row>
    <row r="51" spans="2:8" x14ac:dyDescent="0.25">
      <c r="B51" s="58">
        <v>7752</v>
      </c>
      <c r="C51" s="59" t="s">
        <v>1476</v>
      </c>
      <c r="D51" s="57" t="s">
        <v>1449</v>
      </c>
      <c r="E51" s="310">
        <v>111353000</v>
      </c>
      <c r="F51" s="57">
        <v>111353000</v>
      </c>
      <c r="G51" s="305">
        <v>0</v>
      </c>
      <c r="H51" s="306">
        <f t="shared" si="0"/>
        <v>0</v>
      </c>
    </row>
    <row r="52" spans="2:8" x14ac:dyDescent="0.25">
      <c r="B52" s="58">
        <v>7752</v>
      </c>
      <c r="C52" s="59" t="s">
        <v>1476</v>
      </c>
      <c r="D52" s="57" t="s">
        <v>1453</v>
      </c>
      <c r="E52" s="310">
        <v>1754000</v>
      </c>
      <c r="F52" s="57">
        <v>1754000</v>
      </c>
      <c r="G52" s="305">
        <v>0</v>
      </c>
      <c r="H52" s="306">
        <f t="shared" si="0"/>
        <v>0</v>
      </c>
    </row>
    <row r="53" spans="2:8" x14ac:dyDescent="0.25">
      <c r="B53" s="58">
        <v>7752</v>
      </c>
      <c r="C53" s="59" t="s">
        <v>1476</v>
      </c>
      <c r="D53" s="57" t="s">
        <v>1456</v>
      </c>
      <c r="E53" s="310">
        <v>4789647000</v>
      </c>
      <c r="F53" s="57">
        <v>4789647000</v>
      </c>
      <c r="G53" s="305">
        <v>2987431934</v>
      </c>
      <c r="H53" s="306">
        <f t="shared" si="0"/>
        <v>0.623726953990555</v>
      </c>
    </row>
    <row r="54" spans="2:8" x14ac:dyDescent="0.25">
      <c r="B54" s="58">
        <v>7770</v>
      </c>
      <c r="C54" s="59" t="s">
        <v>1477</v>
      </c>
      <c r="D54" s="57" t="s">
        <v>1449</v>
      </c>
      <c r="E54" s="310">
        <v>101153770000</v>
      </c>
      <c r="F54" s="57">
        <v>101153770000</v>
      </c>
      <c r="G54" s="305">
        <v>82278319639</v>
      </c>
      <c r="H54" s="306">
        <f t="shared" si="0"/>
        <v>0.81339844910377535</v>
      </c>
    </row>
    <row r="55" spans="2:8" x14ac:dyDescent="0.25">
      <c r="B55" s="58">
        <v>7770</v>
      </c>
      <c r="C55" s="59" t="s">
        <v>1477</v>
      </c>
      <c r="D55" s="57" t="s">
        <v>1462</v>
      </c>
      <c r="E55" s="310">
        <v>68134704000</v>
      </c>
      <c r="F55" s="57">
        <v>43431665000</v>
      </c>
      <c r="G55" s="305">
        <v>32569761703</v>
      </c>
      <c r="H55" s="306">
        <f t="shared" si="0"/>
        <v>0.74990819953598375</v>
      </c>
    </row>
    <row r="56" spans="2:8" x14ac:dyDescent="0.25">
      <c r="B56" s="58">
        <v>7770</v>
      </c>
      <c r="C56" s="59" t="s">
        <v>1477</v>
      </c>
      <c r="D56" s="57" t="s">
        <v>1470</v>
      </c>
      <c r="E56" s="310">
        <v>11500000000</v>
      </c>
      <c r="F56" s="57">
        <v>11500000000</v>
      </c>
      <c r="G56" s="305">
        <v>968979344</v>
      </c>
      <c r="H56" s="306">
        <f t="shared" si="0"/>
        <v>8.4259073391304354E-2</v>
      </c>
    </row>
    <row r="57" spans="2:8" x14ac:dyDescent="0.25">
      <c r="B57" s="58">
        <v>7770</v>
      </c>
      <c r="C57" s="59" t="s">
        <v>1477</v>
      </c>
      <c r="D57" s="57" t="s">
        <v>1474</v>
      </c>
      <c r="E57" s="310">
        <v>7734748000</v>
      </c>
      <c r="F57" s="57">
        <v>4425755000</v>
      </c>
      <c r="G57" s="305">
        <v>2908329670</v>
      </c>
      <c r="H57" s="306">
        <f t="shared" si="0"/>
        <v>0.6571375211687045</v>
      </c>
    </row>
    <row r="58" spans="2:8" x14ac:dyDescent="0.25">
      <c r="B58" s="58">
        <v>7770</v>
      </c>
      <c r="C58" s="59" t="s">
        <v>1477</v>
      </c>
      <c r="D58" s="57" t="s">
        <v>1478</v>
      </c>
      <c r="E58" s="310">
        <v>10837104000</v>
      </c>
      <c r="F58" s="57">
        <v>10837104000</v>
      </c>
      <c r="G58" s="305">
        <v>0</v>
      </c>
      <c r="H58" s="306">
        <f t="shared" si="0"/>
        <v>0</v>
      </c>
    </row>
    <row r="59" spans="2:8" x14ac:dyDescent="0.25">
      <c r="B59" s="58">
        <v>7770</v>
      </c>
      <c r="C59" s="59" t="s">
        <v>1477</v>
      </c>
      <c r="D59" s="57" t="s">
        <v>1463</v>
      </c>
      <c r="E59" s="310">
        <v>1173691000</v>
      </c>
      <c r="F59" s="57">
        <v>1173691000</v>
      </c>
      <c r="G59" s="305">
        <v>0</v>
      </c>
      <c r="H59" s="306">
        <f t="shared" si="0"/>
        <v>0</v>
      </c>
    </row>
    <row r="60" spans="2:8" x14ac:dyDescent="0.25">
      <c r="B60" s="58">
        <v>7770</v>
      </c>
      <c r="C60" s="59" t="s">
        <v>1477</v>
      </c>
      <c r="D60" s="57" t="s">
        <v>1453</v>
      </c>
      <c r="E60" s="310">
        <v>89961000</v>
      </c>
      <c r="F60" s="57">
        <v>89961000</v>
      </c>
      <c r="G60" s="305">
        <v>0</v>
      </c>
      <c r="H60" s="306">
        <f t="shared" si="0"/>
        <v>0</v>
      </c>
    </row>
    <row r="61" spans="2:8" x14ac:dyDescent="0.25">
      <c r="B61" s="58">
        <v>7771</v>
      </c>
      <c r="C61" s="59" t="s">
        <v>1479</v>
      </c>
      <c r="D61" s="57" t="s">
        <v>1449</v>
      </c>
      <c r="E61" s="310">
        <v>4497855000</v>
      </c>
      <c r="F61" s="57">
        <v>4497855000</v>
      </c>
      <c r="G61" s="305">
        <v>3710769075</v>
      </c>
      <c r="H61" s="306">
        <f t="shared" si="0"/>
        <v>0.82500860410128829</v>
      </c>
    </row>
    <row r="62" spans="2:8" x14ac:dyDescent="0.25">
      <c r="B62" s="58">
        <v>7771</v>
      </c>
      <c r="C62" s="59" t="s">
        <v>1479</v>
      </c>
      <c r="D62" s="57" t="s">
        <v>1460</v>
      </c>
      <c r="E62" s="310">
        <v>2340000000</v>
      </c>
      <c r="F62" s="57">
        <v>2340000000</v>
      </c>
      <c r="G62" s="305">
        <v>0</v>
      </c>
      <c r="H62" s="306">
        <f t="shared" si="0"/>
        <v>0</v>
      </c>
    </row>
    <row r="63" spans="2:8" x14ac:dyDescent="0.25">
      <c r="B63" s="58">
        <v>7771</v>
      </c>
      <c r="C63" s="59" t="s">
        <v>1479</v>
      </c>
      <c r="D63" s="57" t="s">
        <v>1480</v>
      </c>
      <c r="E63" s="310">
        <v>11807000</v>
      </c>
      <c r="F63" s="57">
        <v>11807000</v>
      </c>
      <c r="G63" s="305">
        <v>2697474</v>
      </c>
      <c r="H63" s="306">
        <f t="shared" si="0"/>
        <v>0.2284639620564072</v>
      </c>
    </row>
    <row r="64" spans="2:8" x14ac:dyDescent="0.25">
      <c r="B64" s="58">
        <v>7771</v>
      </c>
      <c r="C64" s="59" t="s">
        <v>1479</v>
      </c>
      <c r="D64" s="57" t="s">
        <v>1456</v>
      </c>
      <c r="E64" s="310">
        <v>58819436000</v>
      </c>
      <c r="F64" s="57">
        <v>58819436000</v>
      </c>
      <c r="G64" s="305">
        <v>36645937028</v>
      </c>
      <c r="H64" s="306">
        <f t="shared" si="0"/>
        <v>0.6230242844899091</v>
      </c>
    </row>
    <row r="65" spans="2:8" x14ac:dyDescent="0.25">
      <c r="B65" s="58">
        <v>7753</v>
      </c>
      <c r="C65" s="59" t="s">
        <v>1481</v>
      </c>
      <c r="D65" s="57" t="s">
        <v>1449</v>
      </c>
      <c r="E65" s="310">
        <v>1125662000</v>
      </c>
      <c r="F65" s="57">
        <v>1125662000</v>
      </c>
      <c r="G65" s="305">
        <v>238418500</v>
      </c>
      <c r="H65" s="306">
        <f t="shared" si="0"/>
        <v>0.21180292130319758</v>
      </c>
    </row>
    <row r="66" spans="2:8" x14ac:dyDescent="0.25">
      <c r="B66" s="58">
        <v>7740</v>
      </c>
      <c r="C66" s="59" t="s">
        <v>1482</v>
      </c>
      <c r="D66" s="57" t="s">
        <v>1449</v>
      </c>
      <c r="E66" s="310">
        <v>7237035000</v>
      </c>
      <c r="F66" s="57">
        <v>7237035000</v>
      </c>
      <c r="G66" s="305">
        <v>5497425227</v>
      </c>
      <c r="H66" s="306">
        <f t="shared" si="0"/>
        <v>0.75962396575393099</v>
      </c>
    </row>
    <row r="67" spans="2:8" x14ac:dyDescent="0.25">
      <c r="B67" s="58">
        <v>7740</v>
      </c>
      <c r="C67" s="59" t="s">
        <v>1482</v>
      </c>
      <c r="D67" s="57" t="s">
        <v>1460</v>
      </c>
      <c r="E67" s="310">
        <v>7429000000</v>
      </c>
      <c r="F67" s="57">
        <v>7429000000</v>
      </c>
      <c r="G67" s="305">
        <v>4800000000</v>
      </c>
      <c r="H67" s="306">
        <f t="shared" si="0"/>
        <v>0.64611657019787316</v>
      </c>
    </row>
    <row r="68" spans="2:8" x14ac:dyDescent="0.25">
      <c r="B68" s="58">
        <v>7740</v>
      </c>
      <c r="C68" s="59" t="s">
        <v>1482</v>
      </c>
      <c r="D68" s="57" t="s">
        <v>1456</v>
      </c>
      <c r="E68" s="310">
        <v>1000000000</v>
      </c>
      <c r="F68" s="57">
        <v>1000000000</v>
      </c>
      <c r="G68" s="305">
        <v>738840000</v>
      </c>
      <c r="H68" s="306">
        <f t="shared" si="0"/>
        <v>0.73884000000000005</v>
      </c>
    </row>
    <row r="69" spans="2:8" x14ac:dyDescent="0.25">
      <c r="B69" s="58">
        <v>7564</v>
      </c>
      <c r="C69" s="59" t="s">
        <v>1483</v>
      </c>
      <c r="D69" s="57" t="s">
        <v>1449</v>
      </c>
      <c r="E69" s="310">
        <v>2441212000</v>
      </c>
      <c r="F69" s="57">
        <v>2441212000</v>
      </c>
      <c r="G69" s="305">
        <v>664370910</v>
      </c>
      <c r="H69" s="306">
        <f t="shared" si="0"/>
        <v>0.27214797813545077</v>
      </c>
    </row>
    <row r="70" spans="2:8" x14ac:dyDescent="0.25">
      <c r="B70" s="58">
        <v>7564</v>
      </c>
      <c r="C70" s="59" t="s">
        <v>1483</v>
      </c>
      <c r="D70" s="57" t="s">
        <v>1460</v>
      </c>
      <c r="E70" s="310">
        <v>2467000000</v>
      </c>
      <c r="F70" s="57">
        <v>2467000000</v>
      </c>
      <c r="G70" s="305">
        <v>0</v>
      </c>
      <c r="H70" s="306">
        <f t="shared" si="0"/>
        <v>0</v>
      </c>
    </row>
    <row r="71" spans="2:8" x14ac:dyDescent="0.25">
      <c r="B71" s="58">
        <v>7564</v>
      </c>
      <c r="C71" s="59" t="s">
        <v>1483</v>
      </c>
      <c r="D71" s="57" t="s">
        <v>1453</v>
      </c>
      <c r="E71" s="310">
        <v>18981000</v>
      </c>
      <c r="F71" s="57">
        <v>18981000</v>
      </c>
      <c r="G71" s="305">
        <v>0</v>
      </c>
      <c r="H71" s="306">
        <f t="shared" si="0"/>
        <v>0</v>
      </c>
    </row>
    <row r="72" spans="2:8" x14ac:dyDescent="0.25">
      <c r="B72" s="58">
        <v>7564</v>
      </c>
      <c r="C72" s="59" t="s">
        <v>1483</v>
      </c>
      <c r="D72" s="57" t="s">
        <v>1456</v>
      </c>
      <c r="E72" s="310">
        <v>13914788000</v>
      </c>
      <c r="F72" s="57">
        <v>13914788000</v>
      </c>
      <c r="G72" s="305">
        <v>8929574329</v>
      </c>
      <c r="H72" s="306">
        <f t="shared" si="0"/>
        <v>0.6417326896392529</v>
      </c>
    </row>
    <row r="73" spans="2:8" x14ac:dyDescent="0.25">
      <c r="B73" s="58">
        <v>7741</v>
      </c>
      <c r="C73" s="59" t="s">
        <v>1484</v>
      </c>
      <c r="D73" s="57" t="s">
        <v>1449</v>
      </c>
      <c r="E73" s="310">
        <v>18557475000</v>
      </c>
      <c r="F73" s="57">
        <v>18557475000</v>
      </c>
      <c r="G73" s="305">
        <v>11153978964</v>
      </c>
      <c r="H73" s="306">
        <f t="shared" si="0"/>
        <v>0.60105046424688702</v>
      </c>
    </row>
    <row r="74" spans="2:8" x14ac:dyDescent="0.25">
      <c r="B74" s="58">
        <v>7733</v>
      </c>
      <c r="C74" s="59" t="s">
        <v>1485</v>
      </c>
      <c r="D74" s="57" t="s">
        <v>1449</v>
      </c>
      <c r="E74" s="310">
        <v>3806152000</v>
      </c>
      <c r="F74" s="57">
        <v>3806152000</v>
      </c>
      <c r="G74" s="305">
        <v>3517947001</v>
      </c>
      <c r="H74" s="306">
        <f t="shared" si="0"/>
        <v>0.92427916725343606</v>
      </c>
    </row>
    <row r="75" spans="2:8" x14ac:dyDescent="0.25">
      <c r="B75" s="58">
        <v>7748</v>
      </c>
      <c r="C75" s="59" t="s">
        <v>1486</v>
      </c>
      <c r="D75" s="57" t="s">
        <v>1449</v>
      </c>
      <c r="E75" s="310">
        <v>247902202000</v>
      </c>
      <c r="F75" s="57">
        <v>247902202000</v>
      </c>
      <c r="G75" s="305">
        <v>133095172280</v>
      </c>
      <c r="H75" s="306">
        <f t="shared" si="0"/>
        <v>0.53688580095791161</v>
      </c>
    </row>
    <row r="76" spans="2:8" x14ac:dyDescent="0.25">
      <c r="B76" s="58">
        <v>7748</v>
      </c>
      <c r="C76" s="59" t="s">
        <v>1486</v>
      </c>
      <c r="D76" s="57" t="s">
        <v>1462</v>
      </c>
      <c r="E76" s="310">
        <v>7273711000</v>
      </c>
      <c r="F76" s="57">
        <v>7273711000</v>
      </c>
      <c r="G76" s="305">
        <v>7123504590</v>
      </c>
      <c r="H76" s="306">
        <f t="shared" si="0"/>
        <v>0.97934941187517621</v>
      </c>
    </row>
    <row r="77" spans="2:8" x14ac:dyDescent="0.25">
      <c r="B77" s="58">
        <v>7735</v>
      </c>
      <c r="C77" s="59" t="s">
        <v>1487</v>
      </c>
      <c r="D77" s="57" t="s">
        <v>1449</v>
      </c>
      <c r="E77" s="310">
        <v>5512835000</v>
      </c>
      <c r="F77" s="57">
        <v>5512835000</v>
      </c>
      <c r="G77" s="305">
        <v>1965331319</v>
      </c>
      <c r="H77" s="306">
        <f t="shared" si="0"/>
        <v>0.35650102333917122</v>
      </c>
    </row>
    <row r="78" spans="2:8" x14ac:dyDescent="0.25">
      <c r="B78" s="58">
        <v>7735</v>
      </c>
      <c r="C78" s="59" t="s">
        <v>1487</v>
      </c>
      <c r="D78" s="57" t="s">
        <v>1470</v>
      </c>
      <c r="E78" s="310">
        <v>2000000000</v>
      </c>
      <c r="F78" s="57">
        <v>2000000000</v>
      </c>
      <c r="G78" s="305">
        <v>253585500</v>
      </c>
      <c r="H78" s="306">
        <f t="shared" ref="H78:H79" si="1">+G78/F78</f>
        <v>0.12679275000000001</v>
      </c>
    </row>
    <row r="79" spans="2:8" x14ac:dyDescent="0.25">
      <c r="B79" s="60"/>
      <c r="C79" s="55"/>
      <c r="D79" s="61" t="s">
        <v>1488</v>
      </c>
      <c r="E79" s="311">
        <v>1195158940000</v>
      </c>
      <c r="F79" s="61">
        <f>+SUBTOTAL(9,F9:F78)</f>
        <v>1195158940000</v>
      </c>
      <c r="G79" s="61">
        <f>+SUBTOTAL(9,G9:G78)</f>
        <v>595078649044</v>
      </c>
      <c r="H79" s="307">
        <f t="shared" si="1"/>
        <v>0.49790754110411456</v>
      </c>
    </row>
  </sheetData>
  <mergeCells count="4">
    <mergeCell ref="B9:C9"/>
    <mergeCell ref="B2:B5"/>
    <mergeCell ref="C2:E5"/>
    <mergeCell ref="F7:H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09E6D-FFC7-49E5-A9CC-EB23459821E8}">
  <dimension ref="A1:BA80"/>
  <sheetViews>
    <sheetView topLeftCell="A8" zoomScale="40" zoomScaleNormal="40" zoomScaleSheetLayoutView="70" zoomScalePageLayoutView="51" workbookViewId="0">
      <pane ySplit="3" topLeftCell="A11" activePane="bottomLeft" state="frozen"/>
      <selection activeCell="A8" sqref="A8"/>
      <selection pane="bottomLeft" sqref="A1:B4"/>
    </sheetView>
  </sheetViews>
  <sheetFormatPr baseColWidth="10" defaultColWidth="11.42578125" defaultRowHeight="12.75" x14ac:dyDescent="0.2"/>
  <cols>
    <col min="1" max="1" width="15.28515625" style="649" customWidth="1"/>
    <col min="2" max="2" width="25" style="649" customWidth="1"/>
    <col min="3" max="3" width="27.140625" style="649" customWidth="1"/>
    <col min="4" max="4" width="15.28515625" style="649" customWidth="1"/>
    <col min="5" max="5" width="10.85546875" style="649" bestFit="1" customWidth="1"/>
    <col min="6" max="6" width="30.7109375" style="649" customWidth="1"/>
    <col min="7" max="7" width="47" style="649" customWidth="1"/>
    <col min="8" max="8" width="19.140625" style="649" customWidth="1"/>
    <col min="9" max="9" width="15.7109375" style="649" customWidth="1"/>
    <col min="10" max="10" width="15.140625" style="649" customWidth="1"/>
    <col min="11" max="11" width="10" style="649" customWidth="1"/>
    <col min="12" max="12" width="10.85546875" style="649" bestFit="1" customWidth="1"/>
    <col min="13" max="13" width="62.85546875" style="649" customWidth="1"/>
    <col min="14" max="14" width="10.85546875" style="649" customWidth="1"/>
    <col min="15" max="15" width="12.140625" style="649" customWidth="1"/>
    <col min="16" max="16" width="14.28515625" style="649" customWidth="1"/>
    <col min="17" max="17" width="10" style="649" customWidth="1"/>
    <col min="18" max="18" width="10.42578125" style="649" customWidth="1"/>
    <col min="19" max="19" width="11.7109375" style="649" customWidth="1"/>
    <col min="20" max="20" width="64.140625" style="649" customWidth="1"/>
    <col min="21" max="21" width="14.85546875" style="649" customWidth="1"/>
    <col min="22" max="22" width="27.140625" style="649" customWidth="1"/>
    <col min="23" max="23" width="15.42578125" style="649" customWidth="1"/>
    <col min="24" max="24" width="12.7109375" style="649" customWidth="1"/>
    <col min="25" max="25" width="14.85546875" style="649" customWidth="1"/>
    <col min="26" max="26" width="12.28515625" style="649" bestFit="1" customWidth="1"/>
    <col min="27" max="27" width="12.42578125" style="649" customWidth="1"/>
    <col min="28" max="28" width="67" style="649" customWidth="1"/>
    <col min="29" max="29" width="15.5703125" style="649" customWidth="1"/>
    <col min="30" max="30" width="34.7109375" style="649" customWidth="1"/>
    <col min="31" max="31" width="9.85546875" style="649" customWidth="1"/>
    <col min="32" max="32" width="11.140625" style="649" bestFit="1" customWidth="1"/>
    <col min="33" max="33" width="12.5703125" style="649" customWidth="1"/>
    <col min="34" max="34" width="34.140625" style="649" customWidth="1"/>
    <col min="35" max="35" width="15" style="649" customWidth="1"/>
    <col min="36" max="36" width="34.7109375" style="649" customWidth="1"/>
    <col min="37" max="37" width="9.85546875" style="649" customWidth="1"/>
    <col min="38" max="38" width="12.85546875" style="649" customWidth="1"/>
    <col min="39" max="39" width="13.140625" style="649" customWidth="1"/>
    <col min="40" max="40" width="34.140625" style="649" customWidth="1"/>
    <col min="41" max="41" width="15.140625" style="649" customWidth="1"/>
    <col min="42" max="42" width="34.7109375" style="649" customWidth="1"/>
    <col min="43" max="43" width="9.85546875" style="649" customWidth="1"/>
    <col min="44" max="44" width="13.140625" style="649" customWidth="1"/>
    <col min="45" max="45" width="12.5703125" style="649" customWidth="1"/>
    <col min="46" max="46" width="34.140625" style="649" customWidth="1"/>
    <col min="47" max="47" width="16.42578125" style="649" customWidth="1"/>
    <col min="48" max="48" width="34.7109375" style="649" customWidth="1"/>
    <col min="49" max="49" width="2.42578125" style="649" customWidth="1"/>
    <col min="50" max="52" width="11.42578125" style="649" customWidth="1"/>
    <col min="53" max="16384" width="11.42578125" style="649"/>
  </cols>
  <sheetData>
    <row r="1" spans="1:53" ht="21" customHeight="1" x14ac:dyDescent="0.2">
      <c r="A1" s="641"/>
      <c r="B1" s="641"/>
      <c r="C1" s="642" t="s">
        <v>2973</v>
      </c>
      <c r="D1" s="643"/>
      <c r="E1" s="643"/>
      <c r="F1" s="643"/>
      <c r="G1" s="643"/>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43"/>
      <c r="AK1" s="643"/>
      <c r="AL1" s="643"/>
      <c r="AM1" s="643"/>
      <c r="AN1" s="643"/>
      <c r="AO1" s="643"/>
      <c r="AP1" s="643"/>
      <c r="AQ1" s="643"/>
      <c r="AR1" s="643"/>
      <c r="AS1" s="643"/>
      <c r="AT1" s="644"/>
      <c r="AU1" s="645" t="s">
        <v>2820</v>
      </c>
      <c r="AV1" s="646" t="s">
        <v>2974</v>
      </c>
      <c r="AW1" s="647"/>
      <c r="AX1" s="648"/>
      <c r="AY1" s="648"/>
      <c r="AZ1" s="648"/>
      <c r="BA1" s="648"/>
    </row>
    <row r="2" spans="1:53" ht="21" customHeight="1" x14ac:dyDescent="0.2">
      <c r="A2" s="641"/>
      <c r="B2" s="641"/>
      <c r="C2" s="650"/>
      <c r="D2" s="651"/>
      <c r="E2" s="651"/>
      <c r="F2" s="651"/>
      <c r="G2" s="651"/>
      <c r="H2" s="651"/>
      <c r="I2" s="651"/>
      <c r="J2" s="651"/>
      <c r="K2" s="651"/>
      <c r="L2" s="651"/>
      <c r="M2" s="651"/>
      <c r="N2" s="651"/>
      <c r="O2" s="651"/>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2"/>
      <c r="AU2" s="645" t="s">
        <v>2821</v>
      </c>
      <c r="AV2" s="646">
        <v>2</v>
      </c>
      <c r="AW2" s="647"/>
      <c r="AX2" s="648"/>
      <c r="AY2" s="648"/>
      <c r="AZ2" s="648"/>
      <c r="BA2" s="648"/>
    </row>
    <row r="3" spans="1:53" ht="21" customHeight="1" x14ac:dyDescent="0.2">
      <c r="A3" s="641"/>
      <c r="B3" s="641"/>
      <c r="C3" s="650"/>
      <c r="D3" s="651"/>
      <c r="E3" s="651"/>
      <c r="F3" s="651"/>
      <c r="G3" s="651"/>
      <c r="H3" s="651"/>
      <c r="I3" s="651"/>
      <c r="J3" s="651"/>
      <c r="K3" s="651"/>
      <c r="L3" s="651"/>
      <c r="M3" s="651"/>
      <c r="N3" s="651"/>
      <c r="O3" s="651"/>
      <c r="P3" s="651"/>
      <c r="Q3" s="651"/>
      <c r="R3" s="651"/>
      <c r="S3" s="651"/>
      <c r="T3" s="651"/>
      <c r="U3" s="651"/>
      <c r="V3" s="651"/>
      <c r="W3" s="651"/>
      <c r="X3" s="651"/>
      <c r="Y3" s="651"/>
      <c r="Z3" s="651"/>
      <c r="AA3" s="651"/>
      <c r="AB3" s="651"/>
      <c r="AC3" s="651"/>
      <c r="AD3" s="651"/>
      <c r="AE3" s="651"/>
      <c r="AF3" s="651"/>
      <c r="AG3" s="651"/>
      <c r="AH3" s="651"/>
      <c r="AI3" s="651"/>
      <c r="AJ3" s="651"/>
      <c r="AK3" s="651"/>
      <c r="AL3" s="651"/>
      <c r="AM3" s="651"/>
      <c r="AN3" s="651"/>
      <c r="AO3" s="651"/>
      <c r="AP3" s="651"/>
      <c r="AQ3" s="651"/>
      <c r="AR3" s="651"/>
      <c r="AS3" s="651"/>
      <c r="AT3" s="652"/>
      <c r="AU3" s="645" t="s">
        <v>2822</v>
      </c>
      <c r="AV3" s="646" t="s">
        <v>2975</v>
      </c>
      <c r="AW3" s="647"/>
      <c r="AX3" s="648"/>
      <c r="AY3" s="648"/>
      <c r="AZ3" s="648"/>
      <c r="BA3" s="648"/>
    </row>
    <row r="4" spans="1:53" ht="21" customHeight="1" x14ac:dyDescent="0.2">
      <c r="A4" s="641"/>
      <c r="B4" s="641"/>
      <c r="C4" s="653"/>
      <c r="D4" s="654"/>
      <c r="E4" s="654"/>
      <c r="F4" s="654"/>
      <c r="G4" s="654"/>
      <c r="H4" s="654"/>
      <c r="I4" s="654"/>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654"/>
      <c r="AO4" s="654"/>
      <c r="AP4" s="654"/>
      <c r="AQ4" s="654"/>
      <c r="AR4" s="654"/>
      <c r="AS4" s="654"/>
      <c r="AT4" s="655"/>
      <c r="AU4" s="645" t="s">
        <v>2823</v>
      </c>
      <c r="AV4" s="646" t="s">
        <v>2824</v>
      </c>
      <c r="AW4" s="647"/>
      <c r="AX4" s="648"/>
      <c r="AY4" s="648"/>
      <c r="AZ4" s="648"/>
      <c r="BA4" s="648"/>
    </row>
    <row r="5" spans="1:53" x14ac:dyDescent="0.2">
      <c r="A5" s="656"/>
      <c r="B5" s="656"/>
      <c r="C5" s="656"/>
      <c r="D5" s="656"/>
      <c r="E5" s="656"/>
      <c r="F5" s="656"/>
      <c r="G5" s="656"/>
      <c r="H5" s="656"/>
      <c r="I5" s="656"/>
      <c r="J5" s="656"/>
      <c r="K5" s="656"/>
      <c r="L5" s="656"/>
      <c r="M5" s="656"/>
      <c r="N5" s="656"/>
      <c r="O5" s="656"/>
      <c r="P5" s="656"/>
      <c r="Q5" s="656"/>
      <c r="R5" s="656"/>
      <c r="S5" s="656"/>
      <c r="T5" s="656"/>
      <c r="U5" s="656"/>
      <c r="V5" s="656"/>
      <c r="W5" s="656"/>
      <c r="X5" s="656"/>
      <c r="Y5" s="656"/>
      <c r="Z5" s="656"/>
      <c r="AA5" s="656"/>
      <c r="AB5" s="656"/>
      <c r="AC5" s="656"/>
      <c r="AD5" s="656"/>
      <c r="AE5" s="656"/>
      <c r="AF5" s="656"/>
      <c r="AG5" s="656"/>
      <c r="AH5" s="656"/>
      <c r="AI5" s="656"/>
      <c r="AJ5" s="656"/>
      <c r="AK5" s="656"/>
      <c r="AL5" s="656"/>
      <c r="AM5" s="656"/>
      <c r="AN5" s="656"/>
      <c r="AO5" s="656"/>
      <c r="AP5" s="656"/>
      <c r="AQ5" s="656"/>
      <c r="AR5" s="656"/>
      <c r="AS5" s="656"/>
      <c r="AT5" s="656"/>
      <c r="AU5" s="656"/>
      <c r="AV5" s="657"/>
      <c r="AW5" s="647"/>
      <c r="AX5" s="648"/>
      <c r="AY5" s="648"/>
      <c r="AZ5" s="648"/>
      <c r="BA5" s="648"/>
    </row>
    <row r="6" spans="1:53" x14ac:dyDescent="0.2">
      <c r="A6" s="658" t="s">
        <v>2825</v>
      </c>
      <c r="B6" s="658"/>
      <c r="C6" s="659" t="s">
        <v>2826</v>
      </c>
      <c r="D6" s="660"/>
      <c r="E6" s="660"/>
      <c r="F6" s="657"/>
      <c r="G6" s="657"/>
      <c r="H6" s="657"/>
      <c r="I6" s="657"/>
      <c r="J6" s="657"/>
      <c r="K6" s="657"/>
      <c r="L6" s="657"/>
      <c r="M6" s="657"/>
      <c r="N6" s="657"/>
      <c r="O6" s="657"/>
      <c r="P6" s="657"/>
      <c r="Q6" s="657"/>
      <c r="R6" s="657"/>
      <c r="S6" s="657"/>
      <c r="T6" s="657"/>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c r="AT6" s="657"/>
      <c r="AU6" s="657"/>
      <c r="AV6" s="657"/>
      <c r="AW6" s="647"/>
      <c r="AX6" s="648"/>
      <c r="AY6" s="648"/>
      <c r="AZ6" s="648"/>
      <c r="BA6" s="648"/>
    </row>
    <row r="7" spans="1:53" x14ac:dyDescent="0.2">
      <c r="A7" s="657"/>
      <c r="B7" s="657"/>
      <c r="C7" s="657"/>
      <c r="D7" s="657"/>
      <c r="E7" s="657"/>
      <c r="F7" s="657"/>
      <c r="G7" s="657"/>
      <c r="H7" s="657"/>
      <c r="I7" s="657"/>
      <c r="J7" s="657"/>
      <c r="K7" s="657"/>
      <c r="L7" s="657"/>
      <c r="M7" s="657"/>
      <c r="N7" s="657"/>
      <c r="O7" s="657"/>
      <c r="P7" s="657"/>
      <c r="Q7" s="657"/>
      <c r="R7" s="657"/>
      <c r="S7" s="657"/>
      <c r="T7" s="657"/>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c r="AT7" s="657"/>
      <c r="AU7" s="657"/>
      <c r="AV7" s="657"/>
      <c r="AW7" s="647"/>
      <c r="AX7" s="648"/>
      <c r="AY7" s="648"/>
      <c r="AZ7" s="648"/>
      <c r="BA7" s="648"/>
    </row>
    <row r="8" spans="1:53" ht="26.25" customHeight="1" x14ac:dyDescent="0.2">
      <c r="A8" s="661" t="s">
        <v>2827</v>
      </c>
      <c r="B8" s="662"/>
      <c r="C8" s="662"/>
      <c r="D8" s="662"/>
      <c r="E8" s="662"/>
      <c r="F8" s="662"/>
      <c r="G8" s="662"/>
      <c r="H8" s="662"/>
      <c r="I8" s="662"/>
      <c r="J8" s="662"/>
      <c r="K8" s="662"/>
      <c r="L8" s="663"/>
      <c r="M8" s="664" t="s">
        <v>2828</v>
      </c>
      <c r="N8" s="665"/>
      <c r="O8" s="665"/>
      <c r="P8" s="665"/>
      <c r="Q8" s="665"/>
      <c r="R8" s="665"/>
      <c r="S8" s="665"/>
      <c r="T8" s="665"/>
      <c r="U8" s="665"/>
      <c r="V8" s="665"/>
      <c r="W8" s="665"/>
      <c r="X8" s="665"/>
      <c r="Y8" s="666"/>
      <c r="Z8" s="667" t="s">
        <v>2829</v>
      </c>
      <c r="AA8" s="667"/>
      <c r="AB8" s="667"/>
      <c r="AC8" s="667"/>
      <c r="AD8" s="667"/>
      <c r="AE8" s="667"/>
      <c r="AF8" s="667"/>
      <c r="AG8" s="667"/>
      <c r="AH8" s="667"/>
      <c r="AI8" s="667"/>
      <c r="AJ8" s="667"/>
      <c r="AK8" s="667"/>
      <c r="AL8" s="667"/>
      <c r="AM8" s="667"/>
      <c r="AN8" s="667"/>
      <c r="AO8" s="667"/>
      <c r="AP8" s="667"/>
      <c r="AQ8" s="667"/>
      <c r="AR8" s="667"/>
      <c r="AS8" s="667"/>
      <c r="AT8" s="667"/>
      <c r="AU8" s="667"/>
      <c r="AV8" s="667"/>
      <c r="AW8" s="647"/>
    </row>
    <row r="9" spans="1:53" s="683" customFormat="1" ht="46.5" customHeight="1" x14ac:dyDescent="0.25">
      <c r="A9" s="668" t="s">
        <v>2830</v>
      </c>
      <c r="B9" s="668" t="s">
        <v>2831</v>
      </c>
      <c r="C9" s="668" t="s">
        <v>2976</v>
      </c>
      <c r="D9" s="668" t="s">
        <v>2832</v>
      </c>
      <c r="E9" s="668" t="s">
        <v>2833</v>
      </c>
      <c r="F9" s="668" t="s">
        <v>2977</v>
      </c>
      <c r="G9" s="669" t="s">
        <v>2834</v>
      </c>
      <c r="H9" s="669" t="s">
        <v>2978</v>
      </c>
      <c r="I9" s="670" t="s">
        <v>2835</v>
      </c>
      <c r="J9" s="671" t="s">
        <v>2836</v>
      </c>
      <c r="K9" s="672"/>
      <c r="L9" s="672"/>
      <c r="M9" s="673" t="s">
        <v>2837</v>
      </c>
      <c r="N9" s="673" t="s">
        <v>2838</v>
      </c>
      <c r="O9" s="673" t="s">
        <v>2979</v>
      </c>
      <c r="P9" s="674" t="s">
        <v>2839</v>
      </c>
      <c r="Q9" s="674"/>
      <c r="R9" s="674"/>
      <c r="S9" s="675" t="s">
        <v>2840</v>
      </c>
      <c r="T9" s="676" t="s">
        <v>2841</v>
      </c>
      <c r="U9" s="677"/>
      <c r="V9" s="677"/>
      <c r="W9" s="677"/>
      <c r="X9" s="677"/>
      <c r="Y9" s="678"/>
      <c r="Z9" s="679" t="s">
        <v>2842</v>
      </c>
      <c r="AA9" s="680"/>
      <c r="AB9" s="680"/>
      <c r="AC9" s="680"/>
      <c r="AD9" s="681"/>
      <c r="AE9" s="679" t="s">
        <v>2843</v>
      </c>
      <c r="AF9" s="680"/>
      <c r="AG9" s="680"/>
      <c r="AH9" s="680"/>
      <c r="AI9" s="680"/>
      <c r="AJ9" s="681"/>
      <c r="AK9" s="679" t="s">
        <v>2844</v>
      </c>
      <c r="AL9" s="680"/>
      <c r="AM9" s="680"/>
      <c r="AN9" s="680"/>
      <c r="AO9" s="680"/>
      <c r="AP9" s="681"/>
      <c r="AQ9" s="679" t="s">
        <v>2845</v>
      </c>
      <c r="AR9" s="680"/>
      <c r="AS9" s="680"/>
      <c r="AT9" s="680"/>
      <c r="AU9" s="680"/>
      <c r="AV9" s="681"/>
      <c r="AW9" s="682"/>
    </row>
    <row r="10" spans="1:53" ht="46.5" customHeight="1" x14ac:dyDescent="0.2">
      <c r="A10" s="669"/>
      <c r="B10" s="669"/>
      <c r="C10" s="669"/>
      <c r="D10" s="669"/>
      <c r="E10" s="669"/>
      <c r="F10" s="669"/>
      <c r="G10" s="684"/>
      <c r="H10" s="684"/>
      <c r="I10" s="673"/>
      <c r="J10" s="685" t="s">
        <v>2846</v>
      </c>
      <c r="K10" s="685" t="s">
        <v>2847</v>
      </c>
      <c r="L10" s="685" t="s">
        <v>2848</v>
      </c>
      <c r="M10" s="673"/>
      <c r="N10" s="673"/>
      <c r="O10" s="673"/>
      <c r="P10" s="685" t="s">
        <v>2846</v>
      </c>
      <c r="Q10" s="685" t="s">
        <v>2847</v>
      </c>
      <c r="R10" s="685" t="s">
        <v>2848</v>
      </c>
      <c r="S10" s="670"/>
      <c r="T10" s="685" t="s">
        <v>2849</v>
      </c>
      <c r="U10" s="685" t="s">
        <v>2850</v>
      </c>
      <c r="V10" s="685" t="s">
        <v>2851</v>
      </c>
      <c r="W10" s="686" t="s">
        <v>2852</v>
      </c>
      <c r="X10" s="686" t="s">
        <v>2853</v>
      </c>
      <c r="Y10" s="686" t="s">
        <v>2854</v>
      </c>
      <c r="Z10" s="687" t="s">
        <v>2855</v>
      </c>
      <c r="AA10" s="687" t="s">
        <v>2980</v>
      </c>
      <c r="AB10" s="687" t="s">
        <v>2856</v>
      </c>
      <c r="AC10" s="687" t="s">
        <v>2857</v>
      </c>
      <c r="AD10" s="688" t="s">
        <v>2981</v>
      </c>
      <c r="AE10" s="687" t="s">
        <v>2855</v>
      </c>
      <c r="AF10" s="687" t="s">
        <v>2980</v>
      </c>
      <c r="AG10" s="687" t="s">
        <v>2982</v>
      </c>
      <c r="AH10" s="687" t="s">
        <v>2856</v>
      </c>
      <c r="AI10" s="687" t="s">
        <v>2857</v>
      </c>
      <c r="AJ10" s="688" t="s">
        <v>2981</v>
      </c>
      <c r="AK10" s="687" t="s">
        <v>2855</v>
      </c>
      <c r="AL10" s="687" t="s">
        <v>2980</v>
      </c>
      <c r="AM10" s="687" t="s">
        <v>2982</v>
      </c>
      <c r="AN10" s="687" t="s">
        <v>2856</v>
      </c>
      <c r="AO10" s="687" t="s">
        <v>2857</v>
      </c>
      <c r="AP10" s="688" t="s">
        <v>2981</v>
      </c>
      <c r="AQ10" s="687" t="s">
        <v>2855</v>
      </c>
      <c r="AR10" s="687" t="s">
        <v>2980</v>
      </c>
      <c r="AS10" s="687" t="s">
        <v>2982</v>
      </c>
      <c r="AT10" s="687" t="s">
        <v>2856</v>
      </c>
      <c r="AU10" s="687" t="s">
        <v>2857</v>
      </c>
      <c r="AV10" s="688" t="s">
        <v>2981</v>
      </c>
    </row>
    <row r="11" spans="1:53" s="700" customFormat="1" ht="225.75" customHeight="1" x14ac:dyDescent="0.2">
      <c r="A11" s="638" t="s">
        <v>212</v>
      </c>
      <c r="B11" s="638" t="s">
        <v>2983</v>
      </c>
      <c r="C11" s="689" t="s">
        <v>2984</v>
      </c>
      <c r="D11" s="690" t="s">
        <v>1671</v>
      </c>
      <c r="E11" s="691" t="s">
        <v>2858</v>
      </c>
      <c r="F11" s="689" t="s">
        <v>2985</v>
      </c>
      <c r="G11" s="689" t="s">
        <v>2986</v>
      </c>
      <c r="H11" s="689" t="s">
        <v>2987</v>
      </c>
      <c r="I11" s="692" t="s">
        <v>2899</v>
      </c>
      <c r="J11" s="689" t="s">
        <v>2988</v>
      </c>
      <c r="K11" s="689" t="s">
        <v>2989</v>
      </c>
      <c r="L11" s="693" t="str">
        <f>VLOOKUP(J11,'[16]2. Anexos'!$B$35:$G$41,(HLOOKUP(K11,'[16]2. Anexos'!$C$35:$G$36,2,0)),0)</f>
        <v>Alto</v>
      </c>
      <c r="M11" s="694" t="s">
        <v>2990</v>
      </c>
      <c r="N11" s="695" t="s">
        <v>2859</v>
      </c>
      <c r="O11" s="695" t="s">
        <v>2991</v>
      </c>
      <c r="P11" s="689" t="s">
        <v>2988</v>
      </c>
      <c r="Q11" s="689" t="s">
        <v>2989</v>
      </c>
      <c r="R11" s="693" t="str">
        <f>VLOOKUP(P11,'[16]2. Anexos'!$B$35:$G$41,(HLOOKUP(Q11,'[16]2. Anexos'!$C$35:$G$36,2,0)),0)</f>
        <v>Alto</v>
      </c>
      <c r="S11" s="691" t="s">
        <v>2992</v>
      </c>
      <c r="T11" s="694" t="s">
        <v>2990</v>
      </c>
      <c r="U11" s="695" t="s">
        <v>2861</v>
      </c>
      <c r="V11" s="696" t="s">
        <v>2993</v>
      </c>
      <c r="W11" s="697">
        <v>1</v>
      </c>
      <c r="X11" s="698">
        <v>44621</v>
      </c>
      <c r="Y11" s="698">
        <v>44926</v>
      </c>
      <c r="Z11" s="54">
        <v>44651</v>
      </c>
      <c r="AA11" s="36">
        <v>0.1</v>
      </c>
      <c r="AB11" s="694" t="s">
        <v>2994</v>
      </c>
      <c r="AC11" s="695" t="s">
        <v>2866</v>
      </c>
      <c r="AD11" s="689" t="s">
        <v>2995</v>
      </c>
      <c r="AE11" s="54"/>
      <c r="AF11" s="699"/>
      <c r="AG11" s="699"/>
      <c r="AH11" s="689"/>
      <c r="AI11" s="695"/>
      <c r="AJ11" s="689"/>
      <c r="AK11" s="54"/>
      <c r="AL11" s="699"/>
      <c r="AM11" s="699"/>
      <c r="AN11" s="689"/>
      <c r="AO11" s="695"/>
      <c r="AP11" s="689"/>
      <c r="AQ11" s="54"/>
      <c r="AR11" s="699"/>
      <c r="AS11" s="699"/>
      <c r="AT11" s="689"/>
      <c r="AU11" s="695"/>
      <c r="AV11" s="689"/>
    </row>
    <row r="12" spans="1:53" s="700" customFormat="1" ht="178.5" x14ac:dyDescent="0.2">
      <c r="A12" s="640"/>
      <c r="B12" s="640"/>
      <c r="C12" s="48" t="s">
        <v>2996</v>
      </c>
      <c r="D12" s="690" t="s">
        <v>1671</v>
      </c>
      <c r="E12" s="701" t="s">
        <v>2862</v>
      </c>
      <c r="F12" s="532" t="s">
        <v>2997</v>
      </c>
      <c r="G12" s="532" t="s">
        <v>2998</v>
      </c>
      <c r="H12" s="532" t="s">
        <v>2999</v>
      </c>
      <c r="I12" s="702" t="s">
        <v>3000</v>
      </c>
      <c r="J12" s="532" t="s">
        <v>3001</v>
      </c>
      <c r="K12" s="532" t="s">
        <v>3002</v>
      </c>
      <c r="L12" s="703" t="str">
        <f>VLOOKUP(J12,'[16]2. Anexos'!$B$35:$G$41,(HLOOKUP(K12,'[16]2. Anexos'!$C$35:$G$36,2,0)),0)</f>
        <v>Moderado</v>
      </c>
      <c r="M12" s="694" t="s">
        <v>3003</v>
      </c>
      <c r="N12" s="532" t="s">
        <v>2859</v>
      </c>
      <c r="O12" s="532" t="s">
        <v>2991</v>
      </c>
      <c r="P12" s="532" t="s">
        <v>2988</v>
      </c>
      <c r="Q12" s="532" t="s">
        <v>3002</v>
      </c>
      <c r="R12" s="703" t="str">
        <f>VLOOKUP(P12,'[16]2. Anexos'!$B$35:$G$41,(HLOOKUP(Q12,'[16]2. Anexos'!$C$35:$G$36,2,0)),0)</f>
        <v>Moderado</v>
      </c>
      <c r="S12" s="704" t="s">
        <v>2860</v>
      </c>
      <c r="T12" s="694" t="s">
        <v>3003</v>
      </c>
      <c r="U12" s="532" t="s">
        <v>2864</v>
      </c>
      <c r="V12" s="49" t="s">
        <v>3004</v>
      </c>
      <c r="W12" s="705">
        <v>1</v>
      </c>
      <c r="X12" s="706">
        <v>44621</v>
      </c>
      <c r="Y12" s="706">
        <v>44926</v>
      </c>
      <c r="Z12" s="34">
        <v>44651</v>
      </c>
      <c r="AA12" s="37">
        <v>1</v>
      </c>
      <c r="AB12" s="48" t="s">
        <v>3005</v>
      </c>
      <c r="AC12" s="532" t="s">
        <v>2866</v>
      </c>
      <c r="AD12" s="48" t="s">
        <v>3006</v>
      </c>
      <c r="AE12" s="34"/>
      <c r="AF12" s="35"/>
      <c r="AG12" s="35"/>
      <c r="AH12" s="48"/>
      <c r="AI12" s="532"/>
      <c r="AJ12" s="48"/>
      <c r="AK12" s="34"/>
      <c r="AL12" s="35"/>
      <c r="AM12" s="35"/>
      <c r="AN12" s="48"/>
      <c r="AO12" s="532"/>
      <c r="AP12" s="48"/>
      <c r="AQ12" s="34"/>
      <c r="AR12" s="35"/>
      <c r="AS12" s="35"/>
      <c r="AT12" s="48"/>
      <c r="AU12" s="532"/>
      <c r="AV12" s="48"/>
    </row>
    <row r="13" spans="1:53" s="700" customFormat="1" ht="255" x14ac:dyDescent="0.2">
      <c r="A13" s="639"/>
      <c r="B13" s="639"/>
      <c r="C13" s="48" t="s">
        <v>3007</v>
      </c>
      <c r="D13" s="690" t="s">
        <v>1671</v>
      </c>
      <c r="E13" s="707" t="s">
        <v>3008</v>
      </c>
      <c r="F13" s="532" t="s">
        <v>3009</v>
      </c>
      <c r="G13" s="696" t="s">
        <v>3010</v>
      </c>
      <c r="H13" s="695" t="s">
        <v>2987</v>
      </c>
      <c r="I13" s="702" t="s">
        <v>3011</v>
      </c>
      <c r="J13" s="532" t="s">
        <v>3001</v>
      </c>
      <c r="K13" s="532" t="s">
        <v>3012</v>
      </c>
      <c r="L13" s="708" t="str">
        <f>VLOOKUP(J13,'[16]2. Anexos'!$B$35:$G$41,(HLOOKUP(K13,'[16]2. Anexos'!$C$35:$G$36,2,0)),0)</f>
        <v>Moderado</v>
      </c>
      <c r="M13" s="694" t="s">
        <v>3013</v>
      </c>
      <c r="N13" s="532" t="s">
        <v>2871</v>
      </c>
      <c r="O13" s="532" t="s">
        <v>3014</v>
      </c>
      <c r="P13" s="532" t="s">
        <v>2988</v>
      </c>
      <c r="Q13" s="532" t="s">
        <v>3002</v>
      </c>
      <c r="R13" s="708" t="str">
        <f>VLOOKUP(P13,'[16]2. Anexos'!$B$35:$G$41,(HLOOKUP(Q13,'[16]2. Anexos'!$C$35:$G$36,2,0)),0)</f>
        <v>Moderado</v>
      </c>
      <c r="S13" s="704" t="s">
        <v>2860</v>
      </c>
      <c r="T13" s="694" t="s">
        <v>3015</v>
      </c>
      <c r="U13" s="49" t="s">
        <v>3016</v>
      </c>
      <c r="V13" s="47" t="s">
        <v>3017</v>
      </c>
      <c r="W13" s="705">
        <v>1</v>
      </c>
      <c r="X13" s="706">
        <v>44621</v>
      </c>
      <c r="Y13" s="706">
        <v>44926</v>
      </c>
      <c r="Z13" s="34">
        <v>44651</v>
      </c>
      <c r="AA13" s="37">
        <v>1</v>
      </c>
      <c r="AB13" s="52" t="s">
        <v>3018</v>
      </c>
      <c r="AC13" s="532" t="s">
        <v>2866</v>
      </c>
      <c r="AD13" s="48" t="s">
        <v>3019</v>
      </c>
      <c r="AE13" s="34"/>
      <c r="AF13" s="35"/>
      <c r="AG13" s="35"/>
      <c r="AH13" s="48"/>
      <c r="AI13" s="532"/>
      <c r="AJ13" s="48"/>
      <c r="AK13" s="34"/>
      <c r="AL13" s="35"/>
      <c r="AM13" s="35"/>
      <c r="AN13" s="48"/>
      <c r="AO13" s="532"/>
      <c r="AP13" s="48"/>
      <c r="AQ13" s="34"/>
      <c r="AR13" s="35"/>
      <c r="AS13" s="35"/>
      <c r="AT13" s="48"/>
      <c r="AU13" s="532"/>
      <c r="AV13" s="48"/>
    </row>
    <row r="14" spans="1:53" s="700" customFormat="1" ht="267.75" x14ac:dyDescent="0.2">
      <c r="A14" s="638" t="s">
        <v>3020</v>
      </c>
      <c r="B14" s="709" t="s">
        <v>3021</v>
      </c>
      <c r="C14" s="48" t="s">
        <v>3022</v>
      </c>
      <c r="D14" s="48" t="s">
        <v>3023</v>
      </c>
      <c r="E14" s="707" t="s">
        <v>2865</v>
      </c>
      <c r="F14" s="48" t="s">
        <v>3024</v>
      </c>
      <c r="G14" s="532" t="s">
        <v>3025</v>
      </c>
      <c r="H14" s="48" t="s">
        <v>2999</v>
      </c>
      <c r="I14" s="710" t="s">
        <v>3000</v>
      </c>
      <c r="J14" s="48" t="s">
        <v>2988</v>
      </c>
      <c r="K14" s="48" t="s">
        <v>3002</v>
      </c>
      <c r="L14" s="708" t="str">
        <f>VLOOKUP(J14,'[17]2. Anexos'!$B$35:$G$41,(HLOOKUP(K14,'[17]2. Anexos'!$C$35:$G$36,2,0)),0)</f>
        <v>Moderado</v>
      </c>
      <c r="M14" s="47" t="s">
        <v>3026</v>
      </c>
      <c r="N14" s="532" t="s">
        <v>2859</v>
      </c>
      <c r="O14" s="532" t="s">
        <v>2991</v>
      </c>
      <c r="P14" s="48" t="s">
        <v>2988</v>
      </c>
      <c r="Q14" s="48" t="s">
        <v>3002</v>
      </c>
      <c r="R14" s="708" t="str">
        <f>VLOOKUP(P14,'[17]2. Anexos'!$B$35:$G$41,(HLOOKUP(Q14,'[17]2. Anexos'!$C$35:$G$36,2,0)),0)</f>
        <v>Moderado</v>
      </c>
      <c r="S14" s="704" t="s">
        <v>2860</v>
      </c>
      <c r="T14" s="47" t="s">
        <v>3027</v>
      </c>
      <c r="U14" s="48" t="s">
        <v>3028</v>
      </c>
      <c r="V14" s="48" t="s">
        <v>3029</v>
      </c>
      <c r="W14" s="711">
        <v>1</v>
      </c>
      <c r="X14" s="706">
        <v>44620</v>
      </c>
      <c r="Y14" s="706">
        <v>44926</v>
      </c>
      <c r="Z14" s="34">
        <v>44652</v>
      </c>
      <c r="AA14" s="37">
        <v>0.09</v>
      </c>
      <c r="AB14" s="48" t="s">
        <v>3030</v>
      </c>
      <c r="AC14" s="532" t="s">
        <v>2866</v>
      </c>
      <c r="AD14" s="48" t="s">
        <v>3031</v>
      </c>
      <c r="AE14" s="34"/>
      <c r="AF14" s="35"/>
      <c r="AG14" s="35"/>
      <c r="AH14" s="48"/>
      <c r="AI14" s="532"/>
      <c r="AJ14" s="48"/>
      <c r="AK14" s="34"/>
      <c r="AL14" s="35"/>
      <c r="AM14" s="35"/>
      <c r="AN14" s="48"/>
      <c r="AO14" s="532"/>
      <c r="AP14" s="48"/>
      <c r="AQ14" s="34"/>
      <c r="AR14" s="35"/>
      <c r="AS14" s="35"/>
      <c r="AT14" s="48"/>
      <c r="AU14" s="532"/>
      <c r="AV14" s="48"/>
    </row>
    <row r="15" spans="1:53" s="700" customFormat="1" ht="242.25" x14ac:dyDescent="0.2">
      <c r="A15" s="640"/>
      <c r="B15" s="712"/>
      <c r="C15" s="713" t="s">
        <v>3032</v>
      </c>
      <c r="D15" s="709" t="s">
        <v>3023</v>
      </c>
      <c r="E15" s="714" t="s">
        <v>2868</v>
      </c>
      <c r="F15" s="48" t="s">
        <v>3033</v>
      </c>
      <c r="G15" s="638" t="s">
        <v>3034</v>
      </c>
      <c r="H15" s="709" t="s">
        <v>2999</v>
      </c>
      <c r="I15" s="715" t="s">
        <v>3000</v>
      </c>
      <c r="J15" s="709" t="s">
        <v>2988</v>
      </c>
      <c r="K15" s="709" t="s">
        <v>3002</v>
      </c>
      <c r="L15" s="716" t="str">
        <f>VLOOKUP(J15,'[17]2. Anexos'!$B$35:$G$41,(HLOOKUP(K15,'[17]2. Anexos'!$C$35:$G$36,2,0)),0)</f>
        <v>Moderado</v>
      </c>
      <c r="M15" s="51" t="s">
        <v>3035</v>
      </c>
      <c r="N15" s="689" t="s">
        <v>2859</v>
      </c>
      <c r="O15" s="689" t="s">
        <v>2991</v>
      </c>
      <c r="P15" s="638" t="s">
        <v>3036</v>
      </c>
      <c r="Q15" s="638" t="s">
        <v>3002</v>
      </c>
      <c r="R15" s="717" t="str">
        <f>VLOOKUP(P15,'[17]2. Anexos'!$B$35:$G$41,(HLOOKUP(Q15,'[17]2. Anexos'!$C$35:$G$36,2,0)),0)</f>
        <v>Bajo</v>
      </c>
      <c r="S15" s="718" t="s">
        <v>2860</v>
      </c>
      <c r="T15" s="51" t="s">
        <v>3035</v>
      </c>
      <c r="U15" s="48" t="s">
        <v>3037</v>
      </c>
      <c r="V15" s="51" t="s">
        <v>2869</v>
      </c>
      <c r="W15" s="711">
        <v>1</v>
      </c>
      <c r="X15" s="706">
        <v>44620</v>
      </c>
      <c r="Y15" s="706">
        <v>44926</v>
      </c>
      <c r="Z15" s="34">
        <v>44652</v>
      </c>
      <c r="AA15" s="37">
        <v>0.17</v>
      </c>
      <c r="AB15" s="48" t="s">
        <v>3038</v>
      </c>
      <c r="AC15" s="638" t="s">
        <v>2866</v>
      </c>
      <c r="AD15" s="48" t="s">
        <v>3039</v>
      </c>
      <c r="AE15" s="34"/>
      <c r="AF15" s="35"/>
      <c r="AG15" s="35"/>
      <c r="AH15" s="48"/>
      <c r="AI15" s="532"/>
      <c r="AJ15" s="48"/>
      <c r="AK15" s="34"/>
      <c r="AL15" s="35"/>
      <c r="AM15" s="35"/>
      <c r="AN15" s="48"/>
      <c r="AO15" s="532"/>
      <c r="AP15" s="48"/>
      <c r="AQ15" s="34"/>
      <c r="AR15" s="35"/>
      <c r="AS15" s="35"/>
      <c r="AT15" s="48"/>
      <c r="AU15" s="532"/>
      <c r="AV15" s="48"/>
    </row>
    <row r="16" spans="1:53" s="700" customFormat="1" ht="255" x14ac:dyDescent="0.2">
      <c r="A16" s="639"/>
      <c r="B16" s="719"/>
      <c r="C16" s="720"/>
      <c r="D16" s="719"/>
      <c r="E16" s="721"/>
      <c r="F16" s="48" t="s">
        <v>3040</v>
      </c>
      <c r="G16" s="639"/>
      <c r="H16" s="719"/>
      <c r="I16" s="722"/>
      <c r="J16" s="719"/>
      <c r="K16" s="719"/>
      <c r="L16" s="723"/>
      <c r="M16" s="48" t="s">
        <v>3041</v>
      </c>
      <c r="N16" s="689" t="s">
        <v>2859</v>
      </c>
      <c r="O16" s="689" t="s">
        <v>2991</v>
      </c>
      <c r="P16" s="639"/>
      <c r="Q16" s="639"/>
      <c r="R16" s="724"/>
      <c r="S16" s="725"/>
      <c r="T16" s="48" t="s">
        <v>3041</v>
      </c>
      <c r="U16" s="48" t="s">
        <v>3042</v>
      </c>
      <c r="V16" s="51" t="s">
        <v>3043</v>
      </c>
      <c r="W16" s="711">
        <v>1</v>
      </c>
      <c r="X16" s="706">
        <v>44620</v>
      </c>
      <c r="Y16" s="706">
        <v>44926</v>
      </c>
      <c r="Z16" s="34">
        <v>44652</v>
      </c>
      <c r="AA16" s="37">
        <v>0.09</v>
      </c>
      <c r="AB16" s="48" t="s">
        <v>3044</v>
      </c>
      <c r="AC16" s="639"/>
      <c r="AD16" s="48" t="s">
        <v>3045</v>
      </c>
      <c r="AE16" s="34"/>
      <c r="AF16" s="35"/>
      <c r="AG16" s="35"/>
      <c r="AH16" s="48"/>
      <c r="AI16" s="532"/>
      <c r="AJ16" s="48"/>
      <c r="AK16" s="34"/>
      <c r="AL16" s="35"/>
      <c r="AM16" s="35"/>
      <c r="AN16" s="48"/>
      <c r="AO16" s="532"/>
      <c r="AP16" s="48"/>
      <c r="AQ16" s="34"/>
      <c r="AR16" s="35"/>
      <c r="AS16" s="35"/>
      <c r="AT16" s="48"/>
      <c r="AU16" s="532"/>
      <c r="AV16" s="48"/>
    </row>
    <row r="17" spans="1:48" s="700" customFormat="1" ht="255" customHeight="1" x14ac:dyDescent="0.2">
      <c r="A17" s="48" t="s">
        <v>2870</v>
      </c>
      <c r="B17" s="48" t="s">
        <v>3046</v>
      </c>
      <c r="C17" s="48" t="s">
        <v>3047</v>
      </c>
      <c r="D17" s="532" t="s">
        <v>1671</v>
      </c>
      <c r="E17" s="701" t="s">
        <v>3048</v>
      </c>
      <c r="F17" s="48" t="s">
        <v>3049</v>
      </c>
      <c r="G17" s="726" t="s">
        <v>3050</v>
      </c>
      <c r="H17" s="48" t="s">
        <v>2987</v>
      </c>
      <c r="I17" s="710" t="s">
        <v>3000</v>
      </c>
      <c r="J17" s="48" t="s">
        <v>3001</v>
      </c>
      <c r="K17" s="48" t="s">
        <v>3002</v>
      </c>
      <c r="L17" s="708" t="str">
        <f>VLOOKUP(J17,'[18]2. Anexos'!$B$35:$G$41,(HLOOKUP(K17,'[18]2. Anexos'!$C$35:$G$36,2,0)),0)</f>
        <v>Moderado</v>
      </c>
      <c r="M17" s="48" t="s">
        <v>3051</v>
      </c>
      <c r="N17" s="532" t="s">
        <v>2859</v>
      </c>
      <c r="O17" s="532" t="s">
        <v>2991</v>
      </c>
      <c r="P17" s="48" t="s">
        <v>2988</v>
      </c>
      <c r="Q17" s="48" t="s">
        <v>3002</v>
      </c>
      <c r="R17" s="708" t="str">
        <f>VLOOKUP(P17,'[18]2. Anexos'!$B$35:$G$41,(HLOOKUP(Q17,'[18]2. Anexos'!$C$35:$G$36,2,0)),0)</f>
        <v>Moderado</v>
      </c>
      <c r="S17" s="704" t="s">
        <v>2860</v>
      </c>
      <c r="T17" s="48" t="s">
        <v>3051</v>
      </c>
      <c r="U17" s="48" t="s">
        <v>3052</v>
      </c>
      <c r="V17" s="48" t="s">
        <v>3053</v>
      </c>
      <c r="W17" s="727">
        <v>1</v>
      </c>
      <c r="X17" s="706">
        <v>44620</v>
      </c>
      <c r="Y17" s="706">
        <v>44926</v>
      </c>
      <c r="Z17" s="533">
        <v>44658</v>
      </c>
      <c r="AA17" s="37">
        <v>1</v>
      </c>
      <c r="AB17" s="48" t="s">
        <v>3054</v>
      </c>
      <c r="AC17" s="532" t="s">
        <v>2866</v>
      </c>
      <c r="AD17" s="728" t="s">
        <v>3055</v>
      </c>
      <c r="AE17" s="34"/>
      <c r="AF17" s="35"/>
      <c r="AG17" s="35"/>
      <c r="AH17" s="48"/>
      <c r="AI17" s="532"/>
      <c r="AJ17" s="48"/>
      <c r="AK17" s="34"/>
      <c r="AL17" s="35"/>
      <c r="AM17" s="35"/>
      <c r="AN17" s="48"/>
      <c r="AO17" s="532"/>
      <c r="AP17" s="48"/>
      <c r="AQ17" s="34"/>
      <c r="AR17" s="35"/>
      <c r="AS17" s="35"/>
      <c r="AT17" s="48"/>
      <c r="AU17" s="532"/>
      <c r="AV17" s="48"/>
    </row>
    <row r="18" spans="1:48" s="700" customFormat="1" ht="224.25" customHeight="1" x14ac:dyDescent="0.2">
      <c r="A18" s="713" t="s">
        <v>3056</v>
      </c>
      <c r="B18" s="713" t="s">
        <v>3057</v>
      </c>
      <c r="C18" s="713" t="s">
        <v>3058</v>
      </c>
      <c r="D18" s="713" t="s">
        <v>2099</v>
      </c>
      <c r="E18" s="714" t="s">
        <v>3059</v>
      </c>
      <c r="F18" s="709" t="s">
        <v>3060</v>
      </c>
      <c r="G18" s="638" t="s">
        <v>3061</v>
      </c>
      <c r="H18" s="709" t="s">
        <v>2999</v>
      </c>
      <c r="I18" s="715" t="s">
        <v>2899</v>
      </c>
      <c r="J18" s="709" t="s">
        <v>2988</v>
      </c>
      <c r="K18" s="709" t="s">
        <v>3012</v>
      </c>
      <c r="L18" s="717" t="str">
        <f>VLOOKUP(J18,'[19]2. Anexos'!$B$35:$G$41,(HLOOKUP(K18,'[19]2. Anexos'!$C$35:$G$36,2,0)),0)</f>
        <v>Moderado</v>
      </c>
      <c r="M18" s="48" t="s">
        <v>3062</v>
      </c>
      <c r="N18" s="729" t="s">
        <v>2859</v>
      </c>
      <c r="O18" s="729" t="s">
        <v>2991</v>
      </c>
      <c r="P18" s="709" t="s">
        <v>3036</v>
      </c>
      <c r="Q18" s="709" t="s">
        <v>3012</v>
      </c>
      <c r="R18" s="717" t="str">
        <f>VLOOKUP(P18,'[19]2. Anexos'!$B$35:$G$41,(HLOOKUP(Q18,'[19]2. Anexos'!$C$35:$G$36,2,0)),0)</f>
        <v>Moderado</v>
      </c>
      <c r="S18" s="730" t="s">
        <v>2860</v>
      </c>
      <c r="T18" s="48" t="s">
        <v>3063</v>
      </c>
      <c r="U18" s="48" t="s">
        <v>3064</v>
      </c>
      <c r="V18" s="48" t="s">
        <v>3065</v>
      </c>
      <c r="W18" s="37">
        <v>1</v>
      </c>
      <c r="X18" s="706">
        <v>44651</v>
      </c>
      <c r="Y18" s="706">
        <v>44926</v>
      </c>
      <c r="Z18" s="34">
        <v>44662</v>
      </c>
      <c r="AA18" s="35" t="s">
        <v>2665</v>
      </c>
      <c r="AB18" s="48" t="s">
        <v>3066</v>
      </c>
      <c r="AC18" s="638" t="s">
        <v>2866</v>
      </c>
      <c r="AD18" s="48" t="s">
        <v>3067</v>
      </c>
      <c r="AE18" s="34"/>
      <c r="AF18" s="35"/>
      <c r="AG18" s="35"/>
      <c r="AH18" s="48"/>
      <c r="AI18" s="532"/>
      <c r="AJ18" s="48"/>
      <c r="AK18" s="34"/>
      <c r="AL18" s="35"/>
      <c r="AM18" s="35"/>
      <c r="AN18" s="48"/>
      <c r="AO18" s="532"/>
      <c r="AP18" s="48"/>
      <c r="AQ18" s="34"/>
      <c r="AR18" s="35"/>
      <c r="AS18" s="35"/>
      <c r="AT18" s="48"/>
      <c r="AU18" s="532"/>
      <c r="AV18" s="48"/>
    </row>
    <row r="19" spans="1:48" s="700" customFormat="1" ht="257.25" customHeight="1" x14ac:dyDescent="0.2">
      <c r="A19" s="720"/>
      <c r="B19" s="720"/>
      <c r="C19" s="720"/>
      <c r="D19" s="720"/>
      <c r="E19" s="721"/>
      <c r="F19" s="719"/>
      <c r="G19" s="639"/>
      <c r="H19" s="719"/>
      <c r="I19" s="722"/>
      <c r="J19" s="719"/>
      <c r="K19" s="719"/>
      <c r="L19" s="724"/>
      <c r="M19" s="48" t="s">
        <v>3068</v>
      </c>
      <c r="N19" s="689" t="s">
        <v>2859</v>
      </c>
      <c r="O19" s="689" t="s">
        <v>2991</v>
      </c>
      <c r="P19" s="719"/>
      <c r="Q19" s="719"/>
      <c r="R19" s="724"/>
      <c r="S19" s="731"/>
      <c r="T19" s="48" t="s">
        <v>3069</v>
      </c>
      <c r="U19" s="48" t="s">
        <v>3064</v>
      </c>
      <c r="V19" s="48" t="s">
        <v>3070</v>
      </c>
      <c r="W19" s="732">
        <v>2</v>
      </c>
      <c r="X19" s="706">
        <v>44651</v>
      </c>
      <c r="Y19" s="706">
        <v>44926</v>
      </c>
      <c r="Z19" s="34">
        <v>44662</v>
      </c>
      <c r="AA19" s="35" t="s">
        <v>2665</v>
      </c>
      <c r="AB19" s="48" t="s">
        <v>3071</v>
      </c>
      <c r="AC19" s="639"/>
      <c r="AD19" s="48" t="s">
        <v>3067</v>
      </c>
      <c r="AE19" s="34"/>
      <c r="AF19" s="35"/>
      <c r="AG19" s="35"/>
      <c r="AH19" s="48"/>
      <c r="AI19" s="532"/>
      <c r="AJ19" s="48"/>
      <c r="AK19" s="34"/>
      <c r="AL19" s="35"/>
      <c r="AM19" s="35"/>
      <c r="AN19" s="48"/>
      <c r="AO19" s="532"/>
      <c r="AP19" s="48"/>
      <c r="AQ19" s="34"/>
      <c r="AR19" s="35"/>
      <c r="AS19" s="35"/>
      <c r="AT19" s="48"/>
      <c r="AU19" s="532"/>
      <c r="AV19" s="48"/>
    </row>
    <row r="20" spans="1:48" s="700" customFormat="1" ht="228" customHeight="1" x14ac:dyDescent="0.2">
      <c r="A20" s="532" t="s">
        <v>82</v>
      </c>
      <c r="B20" s="48" t="s">
        <v>3072</v>
      </c>
      <c r="C20" s="532" t="s">
        <v>3073</v>
      </c>
      <c r="D20" s="532" t="s">
        <v>3074</v>
      </c>
      <c r="E20" s="532" t="s">
        <v>3075</v>
      </c>
      <c r="F20" s="48" t="s">
        <v>3076</v>
      </c>
      <c r="G20" s="48" t="s">
        <v>3077</v>
      </c>
      <c r="H20" s="48" t="s">
        <v>2987</v>
      </c>
      <c r="I20" s="702" t="s">
        <v>2899</v>
      </c>
      <c r="J20" s="532" t="s">
        <v>3078</v>
      </c>
      <c r="K20" s="532" t="s">
        <v>2989</v>
      </c>
      <c r="L20" s="708" t="str">
        <f>VLOOKUP(J20,'[20]2. Anexos'!$B$35:$G$41,(HLOOKUP(K20,'[20]2. Anexos'!$C$35:$G$36,2,0)),0)</f>
        <v>Alto</v>
      </c>
      <c r="M20" s="47" t="s">
        <v>3079</v>
      </c>
      <c r="N20" s="532" t="s">
        <v>2859</v>
      </c>
      <c r="O20" s="532" t="s">
        <v>2991</v>
      </c>
      <c r="P20" s="532" t="s">
        <v>3001</v>
      </c>
      <c r="Q20" s="532" t="s">
        <v>2989</v>
      </c>
      <c r="R20" s="708" t="str">
        <f>VLOOKUP(P20,'[20]2. Anexos'!$B$35:$G$41,(HLOOKUP(Q20,'[20]2. Anexos'!$C$35:$G$36,2,0)),0)</f>
        <v>Alto</v>
      </c>
      <c r="S20" s="704" t="s">
        <v>2860</v>
      </c>
      <c r="T20" s="47" t="s">
        <v>3079</v>
      </c>
      <c r="U20" s="49" t="s">
        <v>3080</v>
      </c>
      <c r="V20" s="47" t="s">
        <v>3081</v>
      </c>
      <c r="W20" s="727">
        <v>1</v>
      </c>
      <c r="X20" s="706">
        <v>44620</v>
      </c>
      <c r="Y20" s="706">
        <v>44926</v>
      </c>
      <c r="Z20" s="34">
        <v>44657</v>
      </c>
      <c r="AA20" s="37">
        <v>1</v>
      </c>
      <c r="AB20" s="48" t="s">
        <v>3082</v>
      </c>
      <c r="AC20" s="532" t="s">
        <v>2866</v>
      </c>
      <c r="AD20" s="48" t="s">
        <v>3083</v>
      </c>
      <c r="AE20" s="34"/>
      <c r="AF20" s="35"/>
      <c r="AG20" s="35"/>
      <c r="AH20" s="48"/>
      <c r="AI20" s="532"/>
      <c r="AJ20" s="48"/>
      <c r="AK20" s="34"/>
      <c r="AL20" s="35"/>
      <c r="AM20" s="35"/>
      <c r="AN20" s="48"/>
      <c r="AO20" s="532"/>
      <c r="AP20" s="48"/>
      <c r="AQ20" s="34"/>
      <c r="AR20" s="35"/>
      <c r="AS20" s="35"/>
      <c r="AT20" s="48"/>
      <c r="AU20" s="532"/>
      <c r="AV20" s="48"/>
    </row>
    <row r="21" spans="1:48" s="700" customFormat="1" ht="178.5" x14ac:dyDescent="0.2">
      <c r="A21" s="709" t="s">
        <v>2872</v>
      </c>
      <c r="B21" s="709" t="s">
        <v>3084</v>
      </c>
      <c r="C21" s="726" t="s">
        <v>3085</v>
      </c>
      <c r="D21" s="48" t="s">
        <v>3086</v>
      </c>
      <c r="E21" s="707" t="s">
        <v>2873</v>
      </c>
      <c r="F21" s="48" t="s">
        <v>3087</v>
      </c>
      <c r="G21" s="532" t="s">
        <v>3088</v>
      </c>
      <c r="H21" s="48" t="s">
        <v>2987</v>
      </c>
      <c r="I21" s="710" t="s">
        <v>3011</v>
      </c>
      <c r="J21" s="48" t="s">
        <v>2988</v>
      </c>
      <c r="K21" s="48" t="s">
        <v>3012</v>
      </c>
      <c r="L21" s="708" t="str">
        <f>VLOOKUP(J21,'[21]2. Anexos'!$B$35:$G$41,(HLOOKUP(K21,'[21]2. Anexos'!$C$35:$G$36,2,0)),0)</f>
        <v>Moderado</v>
      </c>
      <c r="M21" s="52" t="s">
        <v>3089</v>
      </c>
      <c r="N21" s="532" t="s">
        <v>2859</v>
      </c>
      <c r="O21" s="532" t="s">
        <v>2991</v>
      </c>
      <c r="P21" s="48" t="s">
        <v>2988</v>
      </c>
      <c r="Q21" s="48" t="s">
        <v>3012</v>
      </c>
      <c r="R21" s="708" t="str">
        <f>VLOOKUP(P21,'[21]2. Anexos'!$B$35:$G$41,(HLOOKUP(Q21,'[21]2. Anexos'!$C$35:$G$36,2,0)),0)</f>
        <v>Moderado</v>
      </c>
      <c r="S21" s="733" t="s">
        <v>2904</v>
      </c>
      <c r="T21" s="52" t="s">
        <v>3089</v>
      </c>
      <c r="U21" s="48" t="s">
        <v>3090</v>
      </c>
      <c r="V21" s="48" t="s">
        <v>3091</v>
      </c>
      <c r="W21" s="727">
        <v>1</v>
      </c>
      <c r="X21" s="706">
        <v>44620</v>
      </c>
      <c r="Y21" s="706">
        <v>44926</v>
      </c>
      <c r="Z21" s="533">
        <v>44658</v>
      </c>
      <c r="AA21" s="37">
        <v>1</v>
      </c>
      <c r="AB21" s="52" t="s">
        <v>3092</v>
      </c>
      <c r="AC21" s="532" t="s">
        <v>2866</v>
      </c>
      <c r="AD21" s="52" t="s">
        <v>3093</v>
      </c>
      <c r="AE21" s="34"/>
      <c r="AF21" s="35"/>
      <c r="AG21" s="35"/>
      <c r="AH21" s="48"/>
      <c r="AI21" s="532"/>
      <c r="AJ21" s="48"/>
      <c r="AK21" s="34"/>
      <c r="AL21" s="35"/>
      <c r="AM21" s="35"/>
      <c r="AN21" s="48"/>
      <c r="AO21" s="532"/>
      <c r="AP21" s="48"/>
      <c r="AQ21" s="34"/>
      <c r="AR21" s="35"/>
      <c r="AS21" s="35"/>
      <c r="AT21" s="48"/>
      <c r="AU21" s="532"/>
      <c r="AV21" s="48"/>
    </row>
    <row r="22" spans="1:48" s="700" customFormat="1" ht="229.5" x14ac:dyDescent="0.2">
      <c r="A22" s="719"/>
      <c r="B22" s="719"/>
      <c r="C22" s="734" t="s">
        <v>3094</v>
      </c>
      <c r="D22" s="689" t="s">
        <v>3086</v>
      </c>
      <c r="E22" s="735" t="s">
        <v>3095</v>
      </c>
      <c r="F22" s="689" t="s">
        <v>3096</v>
      </c>
      <c r="G22" s="695" t="s">
        <v>3097</v>
      </c>
      <c r="H22" s="689" t="s">
        <v>2987</v>
      </c>
      <c r="I22" s="692" t="s">
        <v>3011</v>
      </c>
      <c r="J22" s="689" t="s">
        <v>3078</v>
      </c>
      <c r="K22" s="689" t="s">
        <v>3012</v>
      </c>
      <c r="L22" s="708" t="str">
        <f>VLOOKUP(J22,'[21]2. Anexos'!$B$35:$G$41,(HLOOKUP(K22,'[21]2. Anexos'!$C$35:$G$36,2,0)),0)</f>
        <v>Alto</v>
      </c>
      <c r="M22" s="736" t="s">
        <v>3098</v>
      </c>
      <c r="N22" s="695" t="s">
        <v>2859</v>
      </c>
      <c r="O22" s="695" t="s">
        <v>2991</v>
      </c>
      <c r="P22" s="689" t="s">
        <v>3001</v>
      </c>
      <c r="Q22" s="689" t="s">
        <v>3012</v>
      </c>
      <c r="R22" s="708" t="str">
        <f>VLOOKUP(P22,'[21]2. Anexos'!$B$35:$G$41,(HLOOKUP(Q22,'[21]2. Anexos'!$C$35:$G$36,2,0)),0)</f>
        <v>Moderado</v>
      </c>
      <c r="S22" s="737" t="s">
        <v>2860</v>
      </c>
      <c r="T22" s="736" t="s">
        <v>3098</v>
      </c>
      <c r="U22" s="736" t="s">
        <v>3099</v>
      </c>
      <c r="V22" s="736" t="s">
        <v>3100</v>
      </c>
      <c r="W22" s="738">
        <v>1</v>
      </c>
      <c r="X22" s="698">
        <v>44620</v>
      </c>
      <c r="Y22" s="698">
        <v>44926</v>
      </c>
      <c r="Z22" s="46">
        <v>44658</v>
      </c>
      <c r="AA22" s="36">
        <v>1</v>
      </c>
      <c r="AB22" s="694" t="s">
        <v>3101</v>
      </c>
      <c r="AC22" s="695" t="s">
        <v>2866</v>
      </c>
      <c r="AD22" s="694" t="s">
        <v>3093</v>
      </c>
      <c r="AE22" s="34"/>
      <c r="AF22" s="35"/>
      <c r="AG22" s="35"/>
      <c r="AH22" s="48"/>
      <c r="AI22" s="532"/>
      <c r="AJ22" s="48"/>
      <c r="AK22" s="34"/>
      <c r="AL22" s="35"/>
      <c r="AM22" s="35"/>
      <c r="AN22" s="48"/>
      <c r="AO22" s="532"/>
      <c r="AP22" s="48"/>
      <c r="AQ22" s="34"/>
      <c r="AR22" s="35"/>
      <c r="AS22" s="35"/>
      <c r="AT22" s="48"/>
      <c r="AU22" s="532"/>
      <c r="AV22" s="48"/>
    </row>
    <row r="23" spans="1:48" s="700" customFormat="1" ht="140.25" x14ac:dyDescent="0.2">
      <c r="A23" s="709" t="s">
        <v>3102</v>
      </c>
      <c r="B23" s="709" t="s">
        <v>3103</v>
      </c>
      <c r="C23" s="726" t="s">
        <v>3104</v>
      </c>
      <c r="D23" s="48" t="s">
        <v>3086</v>
      </c>
      <c r="E23" s="532" t="s">
        <v>2874</v>
      </c>
      <c r="F23" s="48" t="s">
        <v>2875</v>
      </c>
      <c r="G23" s="739" t="s">
        <v>3105</v>
      </c>
      <c r="H23" s="48" t="s">
        <v>2987</v>
      </c>
      <c r="I23" s="710" t="s">
        <v>3000</v>
      </c>
      <c r="J23" s="726" t="s">
        <v>3078</v>
      </c>
      <c r="K23" s="48" t="s">
        <v>2989</v>
      </c>
      <c r="L23" s="708" t="str">
        <f>VLOOKUP(J23,'[22]2. Anexos'!$B$35:$G$41,(HLOOKUP(K23,'[22]2. Anexos'!$C$35:$G$36,2,0)),0)</f>
        <v>Alto</v>
      </c>
      <c r="M23" s="48" t="s">
        <v>3106</v>
      </c>
      <c r="N23" s="532" t="s">
        <v>2859</v>
      </c>
      <c r="O23" s="532" t="s">
        <v>2991</v>
      </c>
      <c r="P23" s="47" t="s">
        <v>3001</v>
      </c>
      <c r="Q23" s="48" t="s">
        <v>2989</v>
      </c>
      <c r="R23" s="708" t="str">
        <f>VLOOKUP(P23,'[22]2. Anexos'!$B$35:$G$41,(HLOOKUP(Q23,'[22]2. Anexos'!$C$35:$G$36,2,0)),0)</f>
        <v>Alto</v>
      </c>
      <c r="S23" s="733" t="s">
        <v>2860</v>
      </c>
      <c r="T23" s="48" t="s">
        <v>3106</v>
      </c>
      <c r="U23" s="48" t="s">
        <v>2876</v>
      </c>
      <c r="V23" s="48" t="s">
        <v>2877</v>
      </c>
      <c r="W23" s="727" t="s">
        <v>2878</v>
      </c>
      <c r="X23" s="706">
        <v>44620</v>
      </c>
      <c r="Y23" s="706">
        <v>44926</v>
      </c>
      <c r="Z23" s="34">
        <v>44658</v>
      </c>
      <c r="AA23" s="37">
        <v>0.18179999999999999</v>
      </c>
      <c r="AB23" s="48" t="s">
        <v>3107</v>
      </c>
      <c r="AC23" s="532" t="s">
        <v>2866</v>
      </c>
      <c r="AD23" s="48" t="s">
        <v>3108</v>
      </c>
      <c r="AE23" s="34"/>
      <c r="AF23" s="35"/>
      <c r="AG23" s="35"/>
      <c r="AH23" s="48"/>
      <c r="AI23" s="532"/>
      <c r="AJ23" s="48"/>
      <c r="AK23" s="34"/>
      <c r="AL23" s="35"/>
      <c r="AM23" s="35"/>
      <c r="AN23" s="48"/>
      <c r="AO23" s="532"/>
      <c r="AP23" s="48"/>
      <c r="AQ23" s="34"/>
      <c r="AR23" s="35"/>
      <c r="AS23" s="35"/>
      <c r="AT23" s="48"/>
      <c r="AU23" s="532"/>
      <c r="AV23" s="48"/>
    </row>
    <row r="24" spans="1:48" s="700" customFormat="1" ht="127.5" x14ac:dyDescent="0.2">
      <c r="A24" s="712"/>
      <c r="B24" s="712"/>
      <c r="C24" s="709" t="s">
        <v>3109</v>
      </c>
      <c r="D24" s="709" t="s">
        <v>3086</v>
      </c>
      <c r="E24" s="638" t="s">
        <v>2879</v>
      </c>
      <c r="F24" s="48" t="s">
        <v>2880</v>
      </c>
      <c r="G24" s="740" t="s">
        <v>3110</v>
      </c>
      <c r="H24" s="709" t="s">
        <v>2987</v>
      </c>
      <c r="I24" s="741" t="s">
        <v>3011</v>
      </c>
      <c r="J24" s="740" t="s">
        <v>3111</v>
      </c>
      <c r="K24" s="638" t="s">
        <v>2989</v>
      </c>
      <c r="L24" s="717" t="str">
        <f>VLOOKUP(J24,'[22]2. Anexos'!$B$35:$G$41,(HLOOKUP(K24,'[22]2. Anexos'!$C$35:$G$36,2,0)),0)</f>
        <v>Alto</v>
      </c>
      <c r="M24" s="48" t="s">
        <v>3112</v>
      </c>
      <c r="N24" s="532" t="s">
        <v>2859</v>
      </c>
      <c r="O24" s="532" t="s">
        <v>2991</v>
      </c>
      <c r="P24" s="742" t="s">
        <v>2988</v>
      </c>
      <c r="Q24" s="638" t="s">
        <v>2989</v>
      </c>
      <c r="R24" s="717" t="str">
        <f>VLOOKUP(P24,'[22]2. Anexos'!$B$35:$G$41,(HLOOKUP(Q24,'[22]2. Anexos'!$C$35:$G$36,2,0)),0)</f>
        <v>Alto</v>
      </c>
      <c r="S24" s="730" t="s">
        <v>2860</v>
      </c>
      <c r="T24" s="48" t="s">
        <v>3112</v>
      </c>
      <c r="U24" s="48" t="s">
        <v>2881</v>
      </c>
      <c r="V24" s="48" t="s">
        <v>2882</v>
      </c>
      <c r="W24" s="532" t="s">
        <v>2883</v>
      </c>
      <c r="X24" s="706">
        <v>44682</v>
      </c>
      <c r="Y24" s="706">
        <v>44926</v>
      </c>
      <c r="Z24" s="34">
        <v>44658</v>
      </c>
      <c r="AA24" s="35"/>
      <c r="AB24" s="48" t="s">
        <v>3113</v>
      </c>
      <c r="AC24" s="638" t="s">
        <v>2866</v>
      </c>
      <c r="AD24" s="48" t="s">
        <v>3114</v>
      </c>
      <c r="AE24" s="34"/>
      <c r="AF24" s="35"/>
      <c r="AG24" s="35"/>
      <c r="AH24" s="48"/>
      <c r="AI24" s="532"/>
      <c r="AJ24" s="48"/>
      <c r="AK24" s="34"/>
      <c r="AL24" s="35"/>
      <c r="AM24" s="35"/>
      <c r="AN24" s="48"/>
      <c r="AO24" s="532"/>
      <c r="AP24" s="48"/>
      <c r="AQ24" s="34"/>
      <c r="AR24" s="35"/>
      <c r="AS24" s="35"/>
      <c r="AT24" s="48"/>
      <c r="AU24" s="532"/>
      <c r="AV24" s="48"/>
    </row>
    <row r="25" spans="1:48" s="700" customFormat="1" ht="140.25" x14ac:dyDescent="0.2">
      <c r="A25" s="719"/>
      <c r="B25" s="719"/>
      <c r="C25" s="719"/>
      <c r="D25" s="719"/>
      <c r="E25" s="639"/>
      <c r="F25" s="48" t="s">
        <v>2884</v>
      </c>
      <c r="G25" s="743"/>
      <c r="H25" s="719"/>
      <c r="I25" s="744"/>
      <c r="J25" s="743"/>
      <c r="K25" s="639"/>
      <c r="L25" s="724"/>
      <c r="M25" s="48" t="s">
        <v>3115</v>
      </c>
      <c r="N25" s="532" t="s">
        <v>2859</v>
      </c>
      <c r="O25" s="532" t="s">
        <v>2991</v>
      </c>
      <c r="P25" s="745"/>
      <c r="Q25" s="639"/>
      <c r="R25" s="724"/>
      <c r="S25" s="731"/>
      <c r="T25" s="48" t="s">
        <v>3115</v>
      </c>
      <c r="U25" s="48" t="s">
        <v>3116</v>
      </c>
      <c r="V25" s="726" t="s">
        <v>3117</v>
      </c>
      <c r="W25" s="746" t="s">
        <v>2885</v>
      </c>
      <c r="X25" s="706">
        <v>44669</v>
      </c>
      <c r="Y25" s="706">
        <v>44926</v>
      </c>
      <c r="Z25" s="34">
        <v>44658</v>
      </c>
      <c r="AA25" s="35"/>
      <c r="AB25" s="48" t="s">
        <v>3118</v>
      </c>
      <c r="AC25" s="639"/>
      <c r="AD25" s="48" t="s">
        <v>3114</v>
      </c>
      <c r="AE25" s="34"/>
      <c r="AF25" s="35"/>
      <c r="AG25" s="35"/>
      <c r="AH25" s="48"/>
      <c r="AI25" s="532"/>
      <c r="AJ25" s="48"/>
      <c r="AK25" s="34"/>
      <c r="AL25" s="35"/>
      <c r="AM25" s="35"/>
      <c r="AN25" s="48"/>
      <c r="AO25" s="532"/>
      <c r="AP25" s="48"/>
      <c r="AQ25" s="34"/>
      <c r="AR25" s="35"/>
      <c r="AS25" s="35"/>
      <c r="AT25" s="48"/>
      <c r="AU25" s="532"/>
      <c r="AV25" s="48"/>
    </row>
    <row r="26" spans="1:48" s="700" customFormat="1" ht="293.25" x14ac:dyDescent="0.2">
      <c r="A26" s="713" t="s">
        <v>3119</v>
      </c>
      <c r="B26" s="709" t="s">
        <v>3120</v>
      </c>
      <c r="C26" s="747" t="s">
        <v>3121</v>
      </c>
      <c r="D26" s="709" t="s">
        <v>3086</v>
      </c>
      <c r="E26" s="714" t="s">
        <v>2886</v>
      </c>
      <c r="F26" s="713" t="s">
        <v>2887</v>
      </c>
      <c r="G26" s="638" t="s">
        <v>3122</v>
      </c>
      <c r="H26" s="713" t="s">
        <v>2999</v>
      </c>
      <c r="I26" s="748" t="s">
        <v>3000</v>
      </c>
      <c r="J26" s="713" t="s">
        <v>3111</v>
      </c>
      <c r="K26" s="713" t="s">
        <v>2989</v>
      </c>
      <c r="L26" s="717" t="str">
        <f>VLOOKUP(J26,'[23]2. Anexos'!$B$35:$G$41,(HLOOKUP(K26,'[23]2. Anexos'!$C$35:$G$36,2,0)),0)</f>
        <v>Alto</v>
      </c>
      <c r="M26" s="749" t="s">
        <v>3123</v>
      </c>
      <c r="N26" s="532" t="s">
        <v>2859</v>
      </c>
      <c r="O26" s="532" t="s">
        <v>2991</v>
      </c>
      <c r="P26" s="713" t="s">
        <v>3036</v>
      </c>
      <c r="Q26" s="713" t="s">
        <v>2989</v>
      </c>
      <c r="R26" s="717" t="str">
        <f>VLOOKUP(P26,'[23]2. Anexos'!$B$35:$G$41,(HLOOKUP(Q26,'[23]2. Anexos'!$C$35:$G$36,2,0)),0)</f>
        <v>Alto</v>
      </c>
      <c r="S26" s="750" t="s">
        <v>2860</v>
      </c>
      <c r="T26" s="749" t="s">
        <v>3124</v>
      </c>
      <c r="U26" s="48" t="s">
        <v>3125</v>
      </c>
      <c r="V26" s="48" t="s">
        <v>3126</v>
      </c>
      <c r="W26" s="727">
        <v>1</v>
      </c>
      <c r="X26" s="751">
        <v>44620</v>
      </c>
      <c r="Y26" s="751">
        <v>44926</v>
      </c>
      <c r="Z26" s="533">
        <v>44655</v>
      </c>
      <c r="AA26" s="37">
        <v>0</v>
      </c>
      <c r="AB26" s="749" t="s">
        <v>3127</v>
      </c>
      <c r="AC26" s="532" t="s">
        <v>2866</v>
      </c>
      <c r="AD26" s="52" t="s">
        <v>3093</v>
      </c>
      <c r="AE26" s="34"/>
      <c r="AF26" s="35"/>
      <c r="AG26" s="35"/>
      <c r="AH26" s="48"/>
      <c r="AI26" s="532"/>
      <c r="AJ26" s="48"/>
      <c r="AK26" s="34"/>
      <c r="AL26" s="35"/>
      <c r="AM26" s="35"/>
      <c r="AN26" s="48"/>
      <c r="AO26" s="532"/>
      <c r="AP26" s="48"/>
      <c r="AQ26" s="34"/>
      <c r="AR26" s="35"/>
      <c r="AS26" s="35"/>
      <c r="AT26" s="48"/>
      <c r="AU26" s="532"/>
      <c r="AV26" s="48"/>
    </row>
    <row r="27" spans="1:48" s="700" customFormat="1" ht="242.25" x14ac:dyDescent="0.2">
      <c r="A27" s="752"/>
      <c r="B27" s="712"/>
      <c r="C27" s="753"/>
      <c r="D27" s="712"/>
      <c r="E27" s="754"/>
      <c r="F27" s="752"/>
      <c r="G27" s="640"/>
      <c r="H27" s="752"/>
      <c r="I27" s="755"/>
      <c r="J27" s="752"/>
      <c r="K27" s="752"/>
      <c r="L27" s="756"/>
      <c r="M27" s="749" t="s">
        <v>3128</v>
      </c>
      <c r="N27" s="532" t="s">
        <v>2859</v>
      </c>
      <c r="O27" s="532" t="s">
        <v>2991</v>
      </c>
      <c r="P27" s="752"/>
      <c r="Q27" s="752"/>
      <c r="R27" s="756"/>
      <c r="S27" s="757"/>
      <c r="T27" s="749" t="s">
        <v>3128</v>
      </c>
      <c r="U27" s="48" t="s">
        <v>3129</v>
      </c>
      <c r="V27" s="48" t="s">
        <v>2888</v>
      </c>
      <c r="W27" s="727">
        <v>1</v>
      </c>
      <c r="X27" s="751">
        <v>44620</v>
      </c>
      <c r="Y27" s="751">
        <v>44926</v>
      </c>
      <c r="Z27" s="533">
        <v>44655</v>
      </c>
      <c r="AA27" s="37">
        <v>1</v>
      </c>
      <c r="AB27" s="749" t="s">
        <v>3130</v>
      </c>
      <c r="AC27" s="532" t="s">
        <v>2866</v>
      </c>
      <c r="AD27" s="52" t="s">
        <v>3093</v>
      </c>
      <c r="AE27" s="34"/>
      <c r="AF27" s="35"/>
      <c r="AG27" s="35"/>
      <c r="AH27" s="48"/>
      <c r="AI27" s="532"/>
      <c r="AJ27" s="48"/>
      <c r="AK27" s="34"/>
      <c r="AL27" s="35"/>
      <c r="AM27" s="35"/>
      <c r="AN27" s="48"/>
      <c r="AO27" s="532"/>
      <c r="AP27" s="48"/>
      <c r="AQ27" s="34"/>
      <c r="AR27" s="35"/>
      <c r="AS27" s="35"/>
      <c r="AT27" s="48"/>
      <c r="AU27" s="532"/>
      <c r="AV27" s="48"/>
    </row>
    <row r="28" spans="1:48" s="700" customFormat="1" ht="178.5" x14ac:dyDescent="0.2">
      <c r="A28" s="752"/>
      <c r="B28" s="712"/>
      <c r="C28" s="753"/>
      <c r="D28" s="712"/>
      <c r="E28" s="754"/>
      <c r="F28" s="752"/>
      <c r="G28" s="640"/>
      <c r="H28" s="752"/>
      <c r="I28" s="755"/>
      <c r="J28" s="752"/>
      <c r="K28" s="752"/>
      <c r="L28" s="756"/>
      <c r="M28" s="749" t="s">
        <v>3131</v>
      </c>
      <c r="N28" s="532" t="s">
        <v>2859</v>
      </c>
      <c r="O28" s="532" t="s">
        <v>2991</v>
      </c>
      <c r="P28" s="752"/>
      <c r="Q28" s="752"/>
      <c r="R28" s="756"/>
      <c r="S28" s="757"/>
      <c r="T28" s="749" t="s">
        <v>3132</v>
      </c>
      <c r="U28" s="48" t="s">
        <v>3129</v>
      </c>
      <c r="V28" s="48" t="s">
        <v>3133</v>
      </c>
      <c r="W28" s="532">
        <v>1</v>
      </c>
      <c r="X28" s="751">
        <v>44620</v>
      </c>
      <c r="Y28" s="751">
        <v>44926</v>
      </c>
      <c r="Z28" s="533">
        <v>44655</v>
      </c>
      <c r="AA28" s="37">
        <v>0</v>
      </c>
      <c r="AB28" s="749" t="s">
        <v>3134</v>
      </c>
      <c r="AC28" s="532" t="s">
        <v>2866</v>
      </c>
      <c r="AD28" s="52" t="s">
        <v>3093</v>
      </c>
      <c r="AE28" s="34"/>
      <c r="AF28" s="35"/>
      <c r="AG28" s="35"/>
      <c r="AH28" s="48"/>
      <c r="AI28" s="532"/>
      <c r="AJ28" s="48"/>
      <c r="AK28" s="34"/>
      <c r="AL28" s="35"/>
      <c r="AM28" s="35"/>
      <c r="AN28" s="48"/>
      <c r="AO28" s="532"/>
      <c r="AP28" s="48"/>
      <c r="AQ28" s="34"/>
      <c r="AR28" s="35"/>
      <c r="AS28" s="35"/>
      <c r="AT28" s="48"/>
      <c r="AU28" s="532"/>
      <c r="AV28" s="48"/>
    </row>
    <row r="29" spans="1:48" s="700" customFormat="1" ht="165.75" x14ac:dyDescent="0.2">
      <c r="A29" s="752"/>
      <c r="B29" s="712"/>
      <c r="C29" s="753"/>
      <c r="D29" s="719"/>
      <c r="E29" s="721"/>
      <c r="F29" s="720"/>
      <c r="G29" s="639"/>
      <c r="H29" s="720"/>
      <c r="I29" s="758"/>
      <c r="J29" s="720"/>
      <c r="K29" s="720"/>
      <c r="L29" s="724"/>
      <c r="M29" s="749" t="s">
        <v>3135</v>
      </c>
      <c r="N29" s="532" t="s">
        <v>2859</v>
      </c>
      <c r="O29" s="532" t="s">
        <v>2991</v>
      </c>
      <c r="P29" s="720"/>
      <c r="Q29" s="720"/>
      <c r="R29" s="724"/>
      <c r="S29" s="759"/>
      <c r="T29" s="749" t="s">
        <v>3135</v>
      </c>
      <c r="U29" s="48" t="s">
        <v>3129</v>
      </c>
      <c r="V29" s="48" t="s">
        <v>3136</v>
      </c>
      <c r="W29" s="727">
        <v>1</v>
      </c>
      <c r="X29" s="751">
        <v>44620</v>
      </c>
      <c r="Y29" s="751">
        <v>44926</v>
      </c>
      <c r="Z29" s="533">
        <v>44655</v>
      </c>
      <c r="AA29" s="37">
        <v>1</v>
      </c>
      <c r="AB29" s="48" t="s">
        <v>3137</v>
      </c>
      <c r="AC29" s="532" t="s">
        <v>2866</v>
      </c>
      <c r="AD29" s="52" t="s">
        <v>3093</v>
      </c>
      <c r="AE29" s="34"/>
      <c r="AF29" s="35"/>
      <c r="AG29" s="35"/>
      <c r="AH29" s="48"/>
      <c r="AI29" s="532"/>
      <c r="AJ29" s="48"/>
      <c r="AK29" s="34"/>
      <c r="AL29" s="35"/>
      <c r="AM29" s="35"/>
      <c r="AN29" s="48"/>
      <c r="AO29" s="532"/>
      <c r="AP29" s="48"/>
      <c r="AQ29" s="34"/>
      <c r="AR29" s="35"/>
      <c r="AS29" s="35"/>
      <c r="AT29" s="48"/>
      <c r="AU29" s="532"/>
      <c r="AV29" s="48"/>
    </row>
    <row r="30" spans="1:48" s="700" customFormat="1" ht="255" x14ac:dyDescent="0.2">
      <c r="A30" s="752"/>
      <c r="B30" s="712"/>
      <c r="C30" s="690" t="s">
        <v>3138</v>
      </c>
      <c r="D30" s="47" t="s">
        <v>3086</v>
      </c>
      <c r="E30" s="701" t="s">
        <v>2889</v>
      </c>
      <c r="F30" s="47" t="s">
        <v>2890</v>
      </c>
      <c r="G30" s="49" t="s">
        <v>3139</v>
      </c>
      <c r="H30" s="51" t="s">
        <v>2999</v>
      </c>
      <c r="I30" s="760" t="s">
        <v>3011</v>
      </c>
      <c r="J30" s="761" t="s">
        <v>3001</v>
      </c>
      <c r="K30" s="51" t="s">
        <v>2989</v>
      </c>
      <c r="L30" s="708" t="str">
        <f>VLOOKUP(J30,'[23]2. Anexos'!$B$35:$G$41,(HLOOKUP(K30,'[23]2. Anexos'!$C$35:$G$36,2,0)),0)</f>
        <v>Alto</v>
      </c>
      <c r="M30" s="749" t="s">
        <v>3140</v>
      </c>
      <c r="N30" s="532" t="s">
        <v>2859</v>
      </c>
      <c r="O30" s="532" t="s">
        <v>2991</v>
      </c>
      <c r="P30" s="51" t="s">
        <v>2988</v>
      </c>
      <c r="Q30" s="51" t="s">
        <v>2989</v>
      </c>
      <c r="R30" s="708" t="str">
        <f>VLOOKUP(P30,'[23]2. Anexos'!$B$35:$G$41,(HLOOKUP(Q30,'[23]2. Anexos'!$C$35:$G$36,2,0)),0)</f>
        <v>Alto</v>
      </c>
      <c r="S30" s="762" t="s">
        <v>2860</v>
      </c>
      <c r="T30" s="749" t="s">
        <v>3140</v>
      </c>
      <c r="U30" s="48" t="s">
        <v>3125</v>
      </c>
      <c r="V30" s="50" t="s">
        <v>2891</v>
      </c>
      <c r="W30" s="727">
        <v>1</v>
      </c>
      <c r="X30" s="751">
        <v>44620</v>
      </c>
      <c r="Y30" s="751">
        <v>44926</v>
      </c>
      <c r="Z30" s="533">
        <v>44655</v>
      </c>
      <c r="AA30" s="37">
        <v>1</v>
      </c>
      <c r="AB30" s="48" t="s">
        <v>3141</v>
      </c>
      <c r="AC30" s="532" t="s">
        <v>2866</v>
      </c>
      <c r="AD30" s="52" t="s">
        <v>3093</v>
      </c>
      <c r="AE30" s="34"/>
      <c r="AF30" s="35"/>
      <c r="AG30" s="35"/>
      <c r="AH30" s="48"/>
      <c r="AI30" s="532"/>
      <c r="AJ30" s="48"/>
      <c r="AK30" s="34"/>
      <c r="AL30" s="35"/>
      <c r="AM30" s="35"/>
      <c r="AN30" s="48"/>
      <c r="AO30" s="532"/>
      <c r="AP30" s="48"/>
      <c r="AQ30" s="34"/>
      <c r="AR30" s="35"/>
      <c r="AS30" s="35"/>
      <c r="AT30" s="48"/>
      <c r="AU30" s="532"/>
      <c r="AV30" s="48"/>
    </row>
    <row r="31" spans="1:48" s="700" customFormat="1" ht="228.75" customHeight="1" x14ac:dyDescent="0.2">
      <c r="A31" s="720"/>
      <c r="B31" s="719"/>
      <c r="C31" s="47" t="s">
        <v>3142</v>
      </c>
      <c r="D31" s="47" t="s">
        <v>3086</v>
      </c>
      <c r="E31" s="701" t="s">
        <v>2892</v>
      </c>
      <c r="F31" s="48" t="s">
        <v>2893</v>
      </c>
      <c r="G31" s="532" t="s">
        <v>3143</v>
      </c>
      <c r="H31" s="51" t="s">
        <v>2999</v>
      </c>
      <c r="I31" s="760" t="s">
        <v>3000</v>
      </c>
      <c r="J31" s="761" t="s">
        <v>3001</v>
      </c>
      <c r="K31" s="51" t="s">
        <v>2989</v>
      </c>
      <c r="L31" s="708" t="str">
        <f>VLOOKUP(J31,'[23]2. Anexos'!$B$35:$G$41,(HLOOKUP(K31,'[23]2. Anexos'!$C$35:$G$36,2,0)),0)</f>
        <v>Alto</v>
      </c>
      <c r="M31" s="749" t="s">
        <v>3144</v>
      </c>
      <c r="N31" s="532" t="s">
        <v>2859</v>
      </c>
      <c r="O31" s="532" t="s">
        <v>2991</v>
      </c>
      <c r="P31" s="51" t="s">
        <v>2988</v>
      </c>
      <c r="Q31" s="51" t="s">
        <v>2989</v>
      </c>
      <c r="R31" s="708" t="str">
        <f>VLOOKUP(P31,'[23]2. Anexos'!$B$35:$G$41,(HLOOKUP(Q31,'[23]2. Anexos'!$C$35:$G$36,2,0)),0)</f>
        <v>Alto</v>
      </c>
      <c r="S31" s="762" t="s">
        <v>2860</v>
      </c>
      <c r="T31" s="749" t="s">
        <v>3144</v>
      </c>
      <c r="U31" s="48" t="s">
        <v>3129</v>
      </c>
      <c r="V31" s="48" t="s">
        <v>3145</v>
      </c>
      <c r="W31" s="727">
        <v>1</v>
      </c>
      <c r="X31" s="751">
        <v>44620</v>
      </c>
      <c r="Y31" s="751">
        <v>44926</v>
      </c>
      <c r="Z31" s="533">
        <v>44655</v>
      </c>
      <c r="AA31" s="37">
        <v>1</v>
      </c>
      <c r="AB31" s="48" t="s">
        <v>3146</v>
      </c>
      <c r="AC31" s="532" t="s">
        <v>2866</v>
      </c>
      <c r="AD31" s="52" t="s">
        <v>3093</v>
      </c>
      <c r="AE31" s="34"/>
      <c r="AF31" s="35"/>
      <c r="AG31" s="35"/>
      <c r="AH31" s="48"/>
      <c r="AI31" s="532"/>
      <c r="AJ31" s="48"/>
      <c r="AK31" s="34"/>
      <c r="AL31" s="35"/>
      <c r="AM31" s="35"/>
      <c r="AN31" s="48"/>
      <c r="AO31" s="532"/>
      <c r="AP31" s="48"/>
      <c r="AQ31" s="34"/>
      <c r="AR31" s="35"/>
      <c r="AS31" s="35"/>
      <c r="AT31" s="48"/>
      <c r="AU31" s="532"/>
      <c r="AV31" s="48"/>
    </row>
    <row r="32" spans="1:48" s="700" customFormat="1" ht="202.5" customHeight="1" x14ac:dyDescent="0.2">
      <c r="A32" s="638" t="s">
        <v>2894</v>
      </c>
      <c r="B32" s="709" t="s">
        <v>2895</v>
      </c>
      <c r="C32" s="48" t="s">
        <v>3147</v>
      </c>
      <c r="D32" s="532" t="s">
        <v>3023</v>
      </c>
      <c r="E32" s="707" t="s">
        <v>2896</v>
      </c>
      <c r="F32" s="48" t="s">
        <v>2897</v>
      </c>
      <c r="G32" s="763" t="s">
        <v>3148</v>
      </c>
      <c r="H32" s="48" t="s">
        <v>3149</v>
      </c>
      <c r="I32" s="710" t="s">
        <v>3000</v>
      </c>
      <c r="J32" s="48" t="s">
        <v>3078</v>
      </c>
      <c r="K32" s="48" t="s">
        <v>2989</v>
      </c>
      <c r="L32" s="708" t="str">
        <f>VLOOKUP(J32,'[24]2. Anexos'!$B$35:$G$41,(HLOOKUP(K32,'[24]2. Anexos'!$C$35:$G$36,2,0)),0)</f>
        <v>Alto</v>
      </c>
      <c r="M32" s="48" t="s">
        <v>3150</v>
      </c>
      <c r="N32" s="532" t="s">
        <v>2859</v>
      </c>
      <c r="O32" s="532" t="s">
        <v>2991</v>
      </c>
      <c r="P32" s="48" t="s">
        <v>3001</v>
      </c>
      <c r="Q32" s="48" t="s">
        <v>2989</v>
      </c>
      <c r="R32" s="708" t="str">
        <f>VLOOKUP(P32,'[24]2. Anexos'!$B$35:$G$41,(HLOOKUP(Q32,'[24]2. Anexos'!$C$35:$G$36,2,0)),0)</f>
        <v>Alto</v>
      </c>
      <c r="S32" s="704" t="s">
        <v>2860</v>
      </c>
      <c r="T32" s="48" t="s">
        <v>3151</v>
      </c>
      <c r="U32" s="48" t="s">
        <v>3152</v>
      </c>
      <c r="V32" s="48" t="s">
        <v>3153</v>
      </c>
      <c r="W32" s="711">
        <v>1</v>
      </c>
      <c r="X32" s="706">
        <v>44620</v>
      </c>
      <c r="Y32" s="706">
        <v>44926</v>
      </c>
      <c r="Z32" s="34">
        <v>44657</v>
      </c>
      <c r="AA32" s="37">
        <v>1</v>
      </c>
      <c r="AB32" s="48" t="s">
        <v>3154</v>
      </c>
      <c r="AC32" s="532" t="s">
        <v>2866</v>
      </c>
      <c r="AD32" s="48" t="s">
        <v>3155</v>
      </c>
      <c r="AE32" s="34"/>
      <c r="AF32" s="35"/>
      <c r="AG32" s="35"/>
      <c r="AH32" s="48"/>
      <c r="AI32" s="532"/>
      <c r="AJ32" s="48"/>
      <c r="AK32" s="34"/>
      <c r="AL32" s="35"/>
      <c r="AM32" s="35"/>
      <c r="AN32" s="48"/>
      <c r="AO32" s="532"/>
      <c r="AP32" s="48"/>
      <c r="AQ32" s="34"/>
      <c r="AR32" s="35"/>
      <c r="AS32" s="35"/>
      <c r="AT32" s="48"/>
      <c r="AU32" s="532"/>
      <c r="AV32" s="48"/>
    </row>
    <row r="33" spans="1:48" s="700" customFormat="1" ht="225" customHeight="1" x14ac:dyDescent="0.2">
      <c r="A33" s="640"/>
      <c r="B33" s="712"/>
      <c r="C33" s="48" t="s">
        <v>3156</v>
      </c>
      <c r="D33" s="532" t="s">
        <v>3023</v>
      </c>
      <c r="E33" s="763" t="s">
        <v>2898</v>
      </c>
      <c r="F33" s="48" t="s">
        <v>3157</v>
      </c>
      <c r="G33" s="763" t="s">
        <v>3158</v>
      </c>
      <c r="H33" s="48" t="s">
        <v>2999</v>
      </c>
      <c r="I33" s="764" t="s">
        <v>3000</v>
      </c>
      <c r="J33" s="48" t="s">
        <v>3078</v>
      </c>
      <c r="K33" s="48" t="s">
        <v>3012</v>
      </c>
      <c r="L33" s="708" t="str">
        <f>VLOOKUP(J33,'[24]2. Anexos'!$B$35:$G$41,(HLOOKUP(K33,'[24]2. Anexos'!$C$35:$G$36,2,0)),0)</f>
        <v>Alto</v>
      </c>
      <c r="M33" s="48" t="s">
        <v>3159</v>
      </c>
      <c r="N33" s="532" t="s">
        <v>2859</v>
      </c>
      <c r="O33" s="532" t="s">
        <v>2991</v>
      </c>
      <c r="P33" s="48" t="s">
        <v>3001</v>
      </c>
      <c r="Q33" s="48" t="s">
        <v>3012</v>
      </c>
      <c r="R33" s="708" t="str">
        <f>VLOOKUP(P33,'[24]2. Anexos'!$B$35:$G$41,(HLOOKUP(Q33,'[24]2. Anexos'!$C$35:$G$36,2,0)),0)</f>
        <v>Moderado</v>
      </c>
      <c r="S33" s="704" t="s">
        <v>2860</v>
      </c>
      <c r="T33" s="48" t="s">
        <v>3159</v>
      </c>
      <c r="U33" s="48" t="s">
        <v>3160</v>
      </c>
      <c r="V33" s="48" t="s">
        <v>3161</v>
      </c>
      <c r="W33" s="711">
        <v>1</v>
      </c>
      <c r="X33" s="706">
        <v>44620</v>
      </c>
      <c r="Y33" s="706">
        <v>44926</v>
      </c>
      <c r="Z33" s="34">
        <v>44657</v>
      </c>
      <c r="AA33" s="37">
        <v>0.25</v>
      </c>
      <c r="AB33" s="48" t="s">
        <v>3162</v>
      </c>
      <c r="AC33" s="532" t="s">
        <v>2866</v>
      </c>
      <c r="AD33" s="48" t="s">
        <v>3163</v>
      </c>
      <c r="AE33" s="34"/>
      <c r="AF33" s="35"/>
      <c r="AG33" s="35"/>
      <c r="AH33" s="48"/>
      <c r="AI33" s="532"/>
      <c r="AJ33" s="48"/>
      <c r="AK33" s="34"/>
      <c r="AL33" s="35"/>
      <c r="AM33" s="35"/>
      <c r="AN33" s="48"/>
      <c r="AO33" s="532"/>
      <c r="AP33" s="48"/>
      <c r="AQ33" s="34"/>
      <c r="AR33" s="35"/>
      <c r="AS33" s="35"/>
      <c r="AT33" s="48"/>
      <c r="AU33" s="532"/>
      <c r="AV33" s="48"/>
    </row>
    <row r="34" spans="1:48" s="700" customFormat="1" ht="208.5" customHeight="1" x14ac:dyDescent="0.2">
      <c r="A34" s="640"/>
      <c r="B34" s="712"/>
      <c r="C34" s="48" t="s">
        <v>3164</v>
      </c>
      <c r="D34" s="532" t="s">
        <v>3023</v>
      </c>
      <c r="E34" s="763" t="s">
        <v>2900</v>
      </c>
      <c r="F34" s="48" t="s">
        <v>3165</v>
      </c>
      <c r="G34" s="763" t="s">
        <v>3166</v>
      </c>
      <c r="H34" s="48" t="s">
        <v>2987</v>
      </c>
      <c r="I34" s="710" t="s">
        <v>3000</v>
      </c>
      <c r="J34" s="48" t="s">
        <v>3078</v>
      </c>
      <c r="K34" s="48" t="s">
        <v>3012</v>
      </c>
      <c r="L34" s="708" t="str">
        <f>VLOOKUP(J34,'[24]2. Anexos'!$B$35:$G$41,(HLOOKUP(K34,'[24]2. Anexos'!$C$35:$G$36,2,0)),0)</f>
        <v>Alto</v>
      </c>
      <c r="M34" s="48" t="s">
        <v>3167</v>
      </c>
      <c r="N34" s="532" t="s">
        <v>2859</v>
      </c>
      <c r="O34" s="532" t="s">
        <v>2991</v>
      </c>
      <c r="P34" s="48" t="s">
        <v>3001</v>
      </c>
      <c r="Q34" s="48" t="s">
        <v>3012</v>
      </c>
      <c r="R34" s="708" t="str">
        <f>VLOOKUP(P34,'[24]2. Anexos'!$B$35:$G$41,(HLOOKUP(Q34,'[24]2. Anexos'!$C$35:$G$36,2,0)),0)</f>
        <v>Moderado</v>
      </c>
      <c r="S34" s="704" t="s">
        <v>2860</v>
      </c>
      <c r="T34" s="48" t="s">
        <v>3168</v>
      </c>
      <c r="U34" s="48" t="s">
        <v>3169</v>
      </c>
      <c r="V34" s="48" t="s">
        <v>2901</v>
      </c>
      <c r="W34" s="711">
        <v>1</v>
      </c>
      <c r="X34" s="706">
        <v>44620</v>
      </c>
      <c r="Y34" s="706">
        <v>44926</v>
      </c>
      <c r="Z34" s="34">
        <v>44657</v>
      </c>
      <c r="AA34" s="37">
        <v>0.1</v>
      </c>
      <c r="AB34" s="48" t="s">
        <v>3170</v>
      </c>
      <c r="AC34" s="532" t="s">
        <v>2866</v>
      </c>
      <c r="AD34" s="48" t="s">
        <v>3163</v>
      </c>
      <c r="AE34" s="34"/>
      <c r="AF34" s="35"/>
      <c r="AG34" s="35"/>
      <c r="AH34" s="48"/>
      <c r="AI34" s="532"/>
      <c r="AJ34" s="48"/>
      <c r="AK34" s="34"/>
      <c r="AL34" s="35"/>
      <c r="AM34" s="35"/>
      <c r="AN34" s="48"/>
      <c r="AO34" s="532"/>
      <c r="AP34" s="48"/>
      <c r="AQ34" s="34"/>
      <c r="AR34" s="35"/>
      <c r="AS34" s="35"/>
      <c r="AT34" s="48"/>
      <c r="AU34" s="532"/>
      <c r="AV34" s="48"/>
    </row>
    <row r="35" spans="1:48" s="700" customFormat="1" ht="244.5" customHeight="1" x14ac:dyDescent="0.2">
      <c r="A35" s="640"/>
      <c r="B35" s="712"/>
      <c r="C35" s="709" t="s">
        <v>3156</v>
      </c>
      <c r="D35" s="638" t="s">
        <v>3023</v>
      </c>
      <c r="E35" s="765" t="s">
        <v>2902</v>
      </c>
      <c r="F35" s="709" t="s">
        <v>2903</v>
      </c>
      <c r="G35" s="765" t="s">
        <v>3171</v>
      </c>
      <c r="H35" s="713" t="s">
        <v>3149</v>
      </c>
      <c r="I35" s="765" t="s">
        <v>3000</v>
      </c>
      <c r="J35" s="709" t="s">
        <v>3078</v>
      </c>
      <c r="K35" s="709" t="s">
        <v>3012</v>
      </c>
      <c r="L35" s="717" t="str">
        <f>VLOOKUP(J35,'[24]2. Anexos'!$B$35:$G$41,(HLOOKUP(K35,'[24]2. Anexos'!$C$35:$G$36,2,0)),0)</f>
        <v>Alto</v>
      </c>
      <c r="M35" s="48" t="s">
        <v>3172</v>
      </c>
      <c r="N35" s="532" t="s">
        <v>2859</v>
      </c>
      <c r="O35" s="532" t="s">
        <v>2991</v>
      </c>
      <c r="P35" s="709" t="s">
        <v>2988</v>
      </c>
      <c r="Q35" s="709" t="s">
        <v>3012</v>
      </c>
      <c r="R35" s="717" t="str">
        <f>VLOOKUP(P35,'[24]2. Anexos'!$B$35:$G$41,(HLOOKUP(Q35,'[24]2. Anexos'!$C$35:$G$36,2,0)),0)</f>
        <v>Moderado</v>
      </c>
      <c r="S35" s="718" t="s">
        <v>2860</v>
      </c>
      <c r="T35" s="48" t="s">
        <v>3172</v>
      </c>
      <c r="U35" s="729" t="s">
        <v>3152</v>
      </c>
      <c r="V35" s="48" t="s">
        <v>3173</v>
      </c>
      <c r="W35" s="711">
        <v>1</v>
      </c>
      <c r="X35" s="706">
        <v>44620</v>
      </c>
      <c r="Y35" s="706">
        <v>44926</v>
      </c>
      <c r="Z35" s="34">
        <v>44657</v>
      </c>
      <c r="AA35" s="37">
        <v>0.18</v>
      </c>
      <c r="AB35" s="48" t="s">
        <v>3174</v>
      </c>
      <c r="AC35" s="638" t="s">
        <v>2866</v>
      </c>
      <c r="AD35" s="48" t="s">
        <v>3175</v>
      </c>
      <c r="AE35" s="34"/>
      <c r="AF35" s="35"/>
      <c r="AG35" s="35"/>
      <c r="AH35" s="48"/>
      <c r="AI35" s="532"/>
      <c r="AJ35" s="48"/>
      <c r="AK35" s="34"/>
      <c r="AL35" s="35"/>
      <c r="AM35" s="35"/>
      <c r="AN35" s="48"/>
      <c r="AO35" s="532"/>
      <c r="AP35" s="48"/>
      <c r="AQ35" s="34"/>
      <c r="AR35" s="35"/>
      <c r="AS35" s="35"/>
      <c r="AT35" s="48"/>
      <c r="AU35" s="532"/>
      <c r="AV35" s="48"/>
    </row>
    <row r="36" spans="1:48" ht="222.75" customHeight="1" x14ac:dyDescent="0.2">
      <c r="A36" s="639"/>
      <c r="B36" s="719"/>
      <c r="C36" s="719"/>
      <c r="D36" s="639"/>
      <c r="E36" s="766"/>
      <c r="F36" s="719"/>
      <c r="G36" s="766"/>
      <c r="H36" s="720"/>
      <c r="I36" s="766"/>
      <c r="J36" s="719"/>
      <c r="K36" s="719"/>
      <c r="L36" s="724"/>
      <c r="M36" s="48" t="s">
        <v>3176</v>
      </c>
      <c r="N36" s="532" t="s">
        <v>2859</v>
      </c>
      <c r="O36" s="532" t="s">
        <v>2991</v>
      </c>
      <c r="P36" s="719"/>
      <c r="Q36" s="719"/>
      <c r="R36" s="724"/>
      <c r="S36" s="725"/>
      <c r="T36" s="48" t="s">
        <v>3176</v>
      </c>
      <c r="U36" s="689" t="s">
        <v>3152</v>
      </c>
      <c r="V36" s="48" t="s">
        <v>3177</v>
      </c>
      <c r="W36" s="711">
        <v>1</v>
      </c>
      <c r="X36" s="706">
        <v>44620</v>
      </c>
      <c r="Y36" s="706">
        <v>44561</v>
      </c>
      <c r="Z36" s="34">
        <v>44657</v>
      </c>
      <c r="AA36" s="37">
        <v>0.18</v>
      </c>
      <c r="AB36" s="48" t="s">
        <v>3178</v>
      </c>
      <c r="AC36" s="639"/>
      <c r="AD36" s="48" t="s">
        <v>3179</v>
      </c>
      <c r="AE36" s="34"/>
      <c r="AF36" s="35"/>
      <c r="AG36" s="35"/>
      <c r="AH36" s="48"/>
      <c r="AI36" s="532"/>
      <c r="AJ36" s="48"/>
      <c r="AK36" s="34"/>
      <c r="AL36" s="35"/>
      <c r="AM36" s="35"/>
      <c r="AN36" s="48"/>
      <c r="AO36" s="532"/>
      <c r="AP36" s="48"/>
      <c r="AQ36" s="34"/>
      <c r="AR36" s="35"/>
      <c r="AS36" s="35"/>
      <c r="AT36" s="48"/>
      <c r="AU36" s="532"/>
      <c r="AV36" s="48"/>
    </row>
    <row r="37" spans="1:48" s="700" customFormat="1" ht="228.75" customHeight="1" x14ac:dyDescent="0.2">
      <c r="A37" s="767" t="s">
        <v>2905</v>
      </c>
      <c r="B37" s="709" t="s">
        <v>3180</v>
      </c>
      <c r="C37" s="768" t="s">
        <v>3181</v>
      </c>
      <c r="D37" s="740" t="s">
        <v>1671</v>
      </c>
      <c r="E37" s="638" t="s">
        <v>3182</v>
      </c>
      <c r="F37" s="48" t="s">
        <v>2906</v>
      </c>
      <c r="G37" s="769" t="s">
        <v>3183</v>
      </c>
      <c r="H37" s="709" t="s">
        <v>2987</v>
      </c>
      <c r="I37" s="715" t="s">
        <v>3184</v>
      </c>
      <c r="J37" s="709" t="s">
        <v>3078</v>
      </c>
      <c r="K37" s="709" t="s">
        <v>3012</v>
      </c>
      <c r="L37" s="717" t="str">
        <f>VLOOKUP(J37,'[25]2. Anexos'!$B$35:$G$41,(HLOOKUP(K37,'[25]2. Anexos'!$C$35:$G$36,2,0)),0)</f>
        <v>Alto</v>
      </c>
      <c r="M37" s="48" t="s">
        <v>2907</v>
      </c>
      <c r="N37" s="532" t="s">
        <v>2859</v>
      </c>
      <c r="O37" s="532" t="s">
        <v>2991</v>
      </c>
      <c r="P37" s="709" t="s">
        <v>2988</v>
      </c>
      <c r="Q37" s="709" t="s">
        <v>3012</v>
      </c>
      <c r="R37" s="717" t="str">
        <f>VLOOKUP(P37,'[25]2. Anexos'!$B$35:$G$41,(HLOOKUP(Q37,'[25]2. Anexos'!$C$35:$G$36,2,0)),0)</f>
        <v>Moderado</v>
      </c>
      <c r="S37" s="718" t="s">
        <v>2860</v>
      </c>
      <c r="T37" s="48" t="s">
        <v>2907</v>
      </c>
      <c r="U37" s="48" t="s">
        <v>2908</v>
      </c>
      <c r="V37" s="48" t="s">
        <v>2909</v>
      </c>
      <c r="W37" s="727">
        <v>1</v>
      </c>
      <c r="X37" s="706">
        <v>44620</v>
      </c>
      <c r="Y37" s="706">
        <v>44926</v>
      </c>
      <c r="Z37" s="533">
        <v>44658</v>
      </c>
      <c r="AA37" s="37">
        <v>0.25</v>
      </c>
      <c r="AB37" s="48" t="s">
        <v>3185</v>
      </c>
      <c r="AC37" s="638" t="s">
        <v>2866</v>
      </c>
      <c r="AD37" s="48" t="s">
        <v>3186</v>
      </c>
      <c r="AE37" s="34"/>
      <c r="AF37" s="35"/>
      <c r="AG37" s="35"/>
      <c r="AH37" s="48"/>
      <c r="AI37" s="532"/>
      <c r="AJ37" s="48"/>
      <c r="AK37" s="34"/>
      <c r="AL37" s="35"/>
      <c r="AM37" s="35"/>
      <c r="AN37" s="48"/>
      <c r="AO37" s="532"/>
      <c r="AP37" s="48"/>
      <c r="AQ37" s="34"/>
      <c r="AR37" s="35"/>
      <c r="AS37" s="35"/>
      <c r="AT37" s="48"/>
      <c r="AU37" s="532"/>
      <c r="AV37" s="48"/>
    </row>
    <row r="38" spans="1:48" s="700" customFormat="1" ht="186" customHeight="1" x14ac:dyDescent="0.2">
      <c r="A38" s="767"/>
      <c r="B38" s="719"/>
      <c r="C38" s="770"/>
      <c r="D38" s="743"/>
      <c r="E38" s="639"/>
      <c r="F38" s="48" t="s">
        <v>2910</v>
      </c>
      <c r="G38" s="771"/>
      <c r="H38" s="719"/>
      <c r="I38" s="722"/>
      <c r="J38" s="719"/>
      <c r="K38" s="719"/>
      <c r="L38" s="724"/>
      <c r="M38" s="48" t="s">
        <v>2911</v>
      </c>
      <c r="N38" s="532" t="s">
        <v>2859</v>
      </c>
      <c r="O38" s="532" t="s">
        <v>2991</v>
      </c>
      <c r="P38" s="719"/>
      <c r="Q38" s="719"/>
      <c r="R38" s="724"/>
      <c r="S38" s="725"/>
      <c r="T38" s="48" t="s">
        <v>2911</v>
      </c>
      <c r="U38" s="48" t="s">
        <v>3187</v>
      </c>
      <c r="V38" s="48" t="s">
        <v>2912</v>
      </c>
      <c r="W38" s="727">
        <v>1</v>
      </c>
      <c r="X38" s="706">
        <v>44620</v>
      </c>
      <c r="Y38" s="706">
        <v>44926</v>
      </c>
      <c r="Z38" s="533">
        <v>44658</v>
      </c>
      <c r="AA38" s="37">
        <v>0.25</v>
      </c>
      <c r="AB38" s="48" t="s">
        <v>3188</v>
      </c>
      <c r="AC38" s="639"/>
      <c r="AD38" s="48" t="s">
        <v>3186</v>
      </c>
      <c r="AE38" s="34"/>
      <c r="AF38" s="35"/>
      <c r="AG38" s="35"/>
      <c r="AH38" s="48"/>
      <c r="AI38" s="532"/>
      <c r="AJ38" s="48"/>
      <c r="AK38" s="34"/>
      <c r="AL38" s="35"/>
      <c r="AM38" s="35"/>
      <c r="AN38" s="48"/>
      <c r="AO38" s="532"/>
      <c r="AP38" s="48"/>
      <c r="AQ38" s="34"/>
      <c r="AR38" s="35"/>
      <c r="AS38" s="35"/>
      <c r="AT38" s="48"/>
      <c r="AU38" s="532"/>
      <c r="AV38" s="48"/>
    </row>
    <row r="39" spans="1:48" s="700" customFormat="1" ht="127.5" x14ac:dyDescent="0.2">
      <c r="A39" s="709" t="s">
        <v>3189</v>
      </c>
      <c r="B39" s="713" t="s">
        <v>3190</v>
      </c>
      <c r="C39" s="48" t="s">
        <v>3191</v>
      </c>
      <c r="D39" s="48" t="s">
        <v>1671</v>
      </c>
      <c r="E39" s="701" t="s">
        <v>2913</v>
      </c>
      <c r="F39" s="48" t="s">
        <v>3192</v>
      </c>
      <c r="G39" s="49" t="s">
        <v>3193</v>
      </c>
      <c r="H39" s="48" t="s">
        <v>3149</v>
      </c>
      <c r="I39" s="710" t="s">
        <v>3000</v>
      </c>
      <c r="J39" s="48" t="s">
        <v>3001</v>
      </c>
      <c r="K39" s="48" t="s">
        <v>3012</v>
      </c>
      <c r="L39" s="708" t="str">
        <f>VLOOKUP(J39,'[26]2. Anexos'!$B$35:$G$41,(HLOOKUP(K39,'[26]2. Anexos'!$C$35:$G$36,2,0)),0)</f>
        <v>Moderado</v>
      </c>
      <c r="M39" s="48" t="s">
        <v>3194</v>
      </c>
      <c r="N39" s="532" t="s">
        <v>2859</v>
      </c>
      <c r="O39" s="532" t="s">
        <v>2991</v>
      </c>
      <c r="P39" s="772" t="s">
        <v>2988</v>
      </c>
      <c r="Q39" s="772" t="s">
        <v>3012</v>
      </c>
      <c r="R39" s="708" t="str">
        <f>VLOOKUP(P39,'[26]2. Anexos'!$B$35:$G$41,(HLOOKUP(Q39,'[26]2. Anexos'!$C$35:$G$36,2,0)),0)</f>
        <v>Moderado</v>
      </c>
      <c r="S39" s="733" t="s">
        <v>2860</v>
      </c>
      <c r="T39" s="48" t="s">
        <v>3194</v>
      </c>
      <c r="U39" s="48" t="s">
        <v>2914</v>
      </c>
      <c r="V39" s="47" t="s">
        <v>3195</v>
      </c>
      <c r="W39" s="727">
        <v>1</v>
      </c>
      <c r="X39" s="706">
        <v>44620</v>
      </c>
      <c r="Y39" s="706">
        <v>44926</v>
      </c>
      <c r="Z39" s="34">
        <v>44650</v>
      </c>
      <c r="AA39" s="37">
        <v>0.25</v>
      </c>
      <c r="AB39" s="48" t="s">
        <v>3196</v>
      </c>
      <c r="AC39" s="532" t="s">
        <v>2866</v>
      </c>
      <c r="AD39" s="48" t="s">
        <v>3197</v>
      </c>
      <c r="AE39" s="34"/>
      <c r="AF39" s="35"/>
      <c r="AG39" s="35"/>
      <c r="AH39" s="48"/>
      <c r="AI39" s="532"/>
      <c r="AJ39" s="48"/>
      <c r="AK39" s="34"/>
      <c r="AL39" s="35"/>
      <c r="AM39" s="35"/>
      <c r="AN39" s="48"/>
      <c r="AO39" s="532"/>
      <c r="AP39" s="48"/>
      <c r="AQ39" s="34"/>
      <c r="AR39" s="35"/>
      <c r="AS39" s="35"/>
      <c r="AT39" s="48"/>
      <c r="AU39" s="532"/>
      <c r="AV39" s="48"/>
    </row>
    <row r="40" spans="1:48" s="700" customFormat="1" ht="178.5" x14ac:dyDescent="0.2">
      <c r="A40" s="712"/>
      <c r="B40" s="752"/>
      <c r="C40" s="48" t="s">
        <v>3198</v>
      </c>
      <c r="D40" s="48" t="s">
        <v>1671</v>
      </c>
      <c r="E40" s="701" t="s">
        <v>2915</v>
      </c>
      <c r="F40" s="47" t="s">
        <v>3199</v>
      </c>
      <c r="G40" s="773" t="s">
        <v>3200</v>
      </c>
      <c r="H40" s="48" t="s">
        <v>2999</v>
      </c>
      <c r="I40" s="710" t="s">
        <v>3000</v>
      </c>
      <c r="J40" s="48" t="s">
        <v>3078</v>
      </c>
      <c r="K40" s="48" t="s">
        <v>3012</v>
      </c>
      <c r="L40" s="708" t="str">
        <f>VLOOKUP(J40,'[26]2. Anexos'!$B$35:$G$41,(HLOOKUP(K40,'[26]2. Anexos'!$C$35:$G$36,2,0)),0)</f>
        <v>Alto</v>
      </c>
      <c r="M40" s="726" t="s">
        <v>3201</v>
      </c>
      <c r="N40" s="532" t="s">
        <v>2859</v>
      </c>
      <c r="O40" s="532" t="s">
        <v>2991</v>
      </c>
      <c r="P40" s="48" t="s">
        <v>3001</v>
      </c>
      <c r="Q40" s="48" t="s">
        <v>3012</v>
      </c>
      <c r="R40" s="708" t="str">
        <f>VLOOKUP(P40,'[26]2. Anexos'!$B$35:$G$41,(HLOOKUP(Q40,'[26]2. Anexos'!$C$35:$G$36,2,0)),0)</f>
        <v>Moderado</v>
      </c>
      <c r="S40" s="733" t="s">
        <v>2860</v>
      </c>
      <c r="T40" s="726" t="s">
        <v>3202</v>
      </c>
      <c r="U40" s="48" t="s">
        <v>2916</v>
      </c>
      <c r="V40" s="47" t="s">
        <v>3203</v>
      </c>
      <c r="W40" s="727">
        <v>1</v>
      </c>
      <c r="X40" s="706">
        <v>44620</v>
      </c>
      <c r="Y40" s="706">
        <v>44926</v>
      </c>
      <c r="Z40" s="34">
        <v>44650</v>
      </c>
      <c r="AA40" s="37">
        <v>0.5</v>
      </c>
      <c r="AB40" s="48" t="s">
        <v>3204</v>
      </c>
      <c r="AC40" s="532" t="s">
        <v>2866</v>
      </c>
      <c r="AD40" s="48" t="s">
        <v>3205</v>
      </c>
      <c r="AE40" s="34"/>
      <c r="AF40" s="35"/>
      <c r="AG40" s="35"/>
      <c r="AH40" s="48"/>
      <c r="AI40" s="532"/>
      <c r="AJ40" s="48"/>
      <c r="AK40" s="34"/>
      <c r="AL40" s="35"/>
      <c r="AM40" s="35"/>
      <c r="AN40" s="48"/>
      <c r="AO40" s="532"/>
      <c r="AP40" s="48"/>
      <c r="AQ40" s="34"/>
      <c r="AR40" s="35"/>
      <c r="AS40" s="35"/>
      <c r="AT40" s="48"/>
      <c r="AU40" s="532"/>
      <c r="AV40" s="48"/>
    </row>
    <row r="41" spans="1:48" s="700" customFormat="1" ht="243.75" customHeight="1" x14ac:dyDescent="0.2">
      <c r="A41" s="719"/>
      <c r="B41" s="720"/>
      <c r="C41" s="48" t="s">
        <v>3198</v>
      </c>
      <c r="D41" s="48" t="s">
        <v>1671</v>
      </c>
      <c r="E41" s="701" t="s">
        <v>2917</v>
      </c>
      <c r="F41" s="47" t="s">
        <v>2918</v>
      </c>
      <c r="G41" s="49" t="s">
        <v>3206</v>
      </c>
      <c r="H41" s="48" t="s">
        <v>3149</v>
      </c>
      <c r="I41" s="710" t="s">
        <v>3000</v>
      </c>
      <c r="J41" s="48" t="s">
        <v>3001</v>
      </c>
      <c r="K41" s="48" t="s">
        <v>3012</v>
      </c>
      <c r="L41" s="708" t="str">
        <f>VLOOKUP(J41,'[26]2. Anexos'!$B$35:$G$41,(HLOOKUP(K41,'[26]2. Anexos'!$C$35:$G$36,2,0)),0)</f>
        <v>Moderado</v>
      </c>
      <c r="M41" s="48" t="s">
        <v>3207</v>
      </c>
      <c r="N41" s="532" t="s">
        <v>2859</v>
      </c>
      <c r="O41" s="532" t="s">
        <v>2991</v>
      </c>
      <c r="P41" s="48" t="s">
        <v>2988</v>
      </c>
      <c r="Q41" s="772" t="s">
        <v>3012</v>
      </c>
      <c r="R41" s="708" t="str">
        <f>VLOOKUP(P41,'[26]2. Anexos'!$B$35:$G$41,(HLOOKUP(Q41,'[26]2. Anexos'!$C$35:$G$36,2,0)),0)</f>
        <v>Moderado</v>
      </c>
      <c r="S41" s="733" t="s">
        <v>2860</v>
      </c>
      <c r="T41" s="48" t="s">
        <v>3207</v>
      </c>
      <c r="U41" s="772" t="s">
        <v>3208</v>
      </c>
      <c r="V41" s="47" t="s">
        <v>3209</v>
      </c>
      <c r="W41" s="727">
        <v>1</v>
      </c>
      <c r="X41" s="706">
        <v>44620</v>
      </c>
      <c r="Y41" s="706">
        <v>44926</v>
      </c>
      <c r="Z41" s="34">
        <v>44650</v>
      </c>
      <c r="AA41" s="37">
        <v>1</v>
      </c>
      <c r="AB41" s="48" t="s">
        <v>3210</v>
      </c>
      <c r="AC41" s="532" t="s">
        <v>2866</v>
      </c>
      <c r="AD41" s="48" t="s">
        <v>3205</v>
      </c>
      <c r="AE41" s="34"/>
      <c r="AF41" s="35"/>
      <c r="AG41" s="35"/>
      <c r="AH41" s="48"/>
      <c r="AI41" s="532"/>
      <c r="AJ41" s="48"/>
      <c r="AK41" s="34"/>
      <c r="AL41" s="35"/>
      <c r="AM41" s="35"/>
      <c r="AN41" s="48"/>
      <c r="AO41" s="532"/>
      <c r="AP41" s="48"/>
      <c r="AQ41" s="34"/>
      <c r="AR41" s="35"/>
      <c r="AS41" s="35"/>
      <c r="AT41" s="48"/>
      <c r="AU41" s="532"/>
      <c r="AV41" s="48"/>
    </row>
    <row r="42" spans="1:48" s="700" customFormat="1" ht="216.75" x14ac:dyDescent="0.2">
      <c r="A42" s="767" t="s">
        <v>2919</v>
      </c>
      <c r="B42" s="709" t="s">
        <v>3211</v>
      </c>
      <c r="C42" s="713" t="s">
        <v>3212</v>
      </c>
      <c r="D42" s="709" t="s">
        <v>3086</v>
      </c>
      <c r="E42" s="714" t="s">
        <v>2920</v>
      </c>
      <c r="F42" s="48" t="s">
        <v>3213</v>
      </c>
      <c r="G42" s="747" t="s">
        <v>3214</v>
      </c>
      <c r="H42" s="709" t="s">
        <v>2987</v>
      </c>
      <c r="I42" s="715" t="s">
        <v>2863</v>
      </c>
      <c r="J42" s="709" t="s">
        <v>3078</v>
      </c>
      <c r="K42" s="709" t="s">
        <v>3012</v>
      </c>
      <c r="L42" s="717" t="str">
        <f>VLOOKUP(J42,'[27]2. Anexos'!$B$35:$G$41,(HLOOKUP(K42,'[27]2. Anexos'!$C$35:$G$36,2,0)),0)</f>
        <v>Alto</v>
      </c>
      <c r="M42" s="52" t="s">
        <v>3215</v>
      </c>
      <c r="N42" s="532" t="s">
        <v>2859</v>
      </c>
      <c r="O42" s="532" t="s">
        <v>2991</v>
      </c>
      <c r="P42" s="774" t="s">
        <v>3001</v>
      </c>
      <c r="Q42" s="709" t="s">
        <v>3012</v>
      </c>
      <c r="R42" s="717" t="str">
        <f>VLOOKUP(P42,'[27]2. Anexos'!$B$35:$G$41,(HLOOKUP(Q42,'[27]2. Anexos'!$C$35:$G$36,2,0)),0)</f>
        <v>Moderado</v>
      </c>
      <c r="S42" s="730" t="s">
        <v>2860</v>
      </c>
      <c r="T42" s="52" t="s">
        <v>3215</v>
      </c>
      <c r="U42" s="48" t="s">
        <v>3216</v>
      </c>
      <c r="V42" s="48" t="s">
        <v>2921</v>
      </c>
      <c r="W42" s="727">
        <v>1</v>
      </c>
      <c r="X42" s="706">
        <v>44620</v>
      </c>
      <c r="Y42" s="706">
        <v>44926</v>
      </c>
      <c r="Z42" s="34">
        <v>44658</v>
      </c>
      <c r="AA42" s="37">
        <v>1</v>
      </c>
      <c r="AB42" s="52" t="s">
        <v>3217</v>
      </c>
      <c r="AC42" s="532" t="s">
        <v>2866</v>
      </c>
      <c r="AD42" s="52" t="s">
        <v>3093</v>
      </c>
      <c r="AE42" s="34"/>
      <c r="AF42" s="35"/>
      <c r="AG42" s="35"/>
      <c r="AH42" s="48"/>
      <c r="AI42" s="532"/>
      <c r="AJ42" s="48"/>
      <c r="AK42" s="34"/>
      <c r="AL42" s="35"/>
      <c r="AM42" s="35"/>
      <c r="AN42" s="48"/>
      <c r="AO42" s="532"/>
      <c r="AP42" s="48"/>
      <c r="AQ42" s="34"/>
      <c r="AR42" s="35"/>
      <c r="AS42" s="35"/>
      <c r="AT42" s="48"/>
      <c r="AU42" s="532"/>
      <c r="AV42" s="48"/>
    </row>
    <row r="43" spans="1:48" s="700" customFormat="1" ht="153" x14ac:dyDescent="0.2">
      <c r="A43" s="767"/>
      <c r="B43" s="712"/>
      <c r="C43" s="752"/>
      <c r="D43" s="712"/>
      <c r="E43" s="754"/>
      <c r="F43" s="713" t="s">
        <v>3218</v>
      </c>
      <c r="G43" s="753"/>
      <c r="H43" s="712"/>
      <c r="I43" s="775"/>
      <c r="J43" s="712"/>
      <c r="K43" s="712"/>
      <c r="L43" s="756"/>
      <c r="M43" s="52" t="s">
        <v>3219</v>
      </c>
      <c r="N43" s="532" t="s">
        <v>2859</v>
      </c>
      <c r="O43" s="532" t="s">
        <v>2991</v>
      </c>
      <c r="P43" s="776"/>
      <c r="Q43" s="712"/>
      <c r="R43" s="756"/>
      <c r="S43" s="777"/>
      <c r="T43" s="52" t="s">
        <v>3219</v>
      </c>
      <c r="U43" s="48" t="s">
        <v>3220</v>
      </c>
      <c r="V43" s="48" t="s">
        <v>2922</v>
      </c>
      <c r="W43" s="727">
        <v>1</v>
      </c>
      <c r="X43" s="706">
        <v>44620</v>
      </c>
      <c r="Y43" s="706">
        <v>44926</v>
      </c>
      <c r="Z43" s="34">
        <v>44658</v>
      </c>
      <c r="AA43" s="37">
        <v>1</v>
      </c>
      <c r="AB43" s="52" t="s">
        <v>3221</v>
      </c>
      <c r="AC43" s="532" t="s">
        <v>2866</v>
      </c>
      <c r="AD43" s="52" t="s">
        <v>3093</v>
      </c>
      <c r="AE43" s="34"/>
      <c r="AF43" s="35"/>
      <c r="AG43" s="35"/>
      <c r="AH43" s="48"/>
      <c r="AI43" s="532"/>
      <c r="AJ43" s="48"/>
      <c r="AK43" s="34"/>
      <c r="AL43" s="35"/>
      <c r="AM43" s="35"/>
      <c r="AN43" s="48"/>
      <c r="AO43" s="532"/>
      <c r="AP43" s="48"/>
      <c r="AQ43" s="34"/>
      <c r="AR43" s="35"/>
      <c r="AS43" s="35"/>
      <c r="AT43" s="48"/>
      <c r="AU43" s="532"/>
      <c r="AV43" s="48"/>
    </row>
    <row r="44" spans="1:48" s="700" customFormat="1" ht="102" x14ac:dyDescent="0.2">
      <c r="A44" s="767"/>
      <c r="B44" s="712"/>
      <c r="C44" s="752"/>
      <c r="D44" s="719"/>
      <c r="E44" s="721"/>
      <c r="F44" s="720"/>
      <c r="G44" s="778"/>
      <c r="H44" s="719"/>
      <c r="I44" s="722"/>
      <c r="J44" s="719"/>
      <c r="K44" s="719"/>
      <c r="L44" s="724"/>
      <c r="M44" s="52" t="s">
        <v>3222</v>
      </c>
      <c r="N44" s="532" t="s">
        <v>2871</v>
      </c>
      <c r="O44" s="532" t="s">
        <v>2991</v>
      </c>
      <c r="P44" s="779"/>
      <c r="Q44" s="719"/>
      <c r="R44" s="724"/>
      <c r="S44" s="731"/>
      <c r="T44" s="52" t="s">
        <v>3222</v>
      </c>
      <c r="U44" s="48" t="s">
        <v>3220</v>
      </c>
      <c r="V44" s="48" t="s">
        <v>2923</v>
      </c>
      <c r="W44" s="727">
        <v>1</v>
      </c>
      <c r="X44" s="706">
        <v>44620</v>
      </c>
      <c r="Y44" s="706">
        <v>44926</v>
      </c>
      <c r="Z44" s="34">
        <v>44658</v>
      </c>
      <c r="AA44" s="37">
        <v>1</v>
      </c>
      <c r="AB44" s="52" t="s">
        <v>3223</v>
      </c>
      <c r="AC44" s="532" t="s">
        <v>2866</v>
      </c>
      <c r="AD44" s="52" t="s">
        <v>3093</v>
      </c>
      <c r="AE44" s="34"/>
      <c r="AF44" s="35"/>
      <c r="AG44" s="35"/>
      <c r="AH44" s="48"/>
      <c r="AI44" s="532"/>
      <c r="AJ44" s="48"/>
      <c r="AK44" s="34"/>
      <c r="AL44" s="35"/>
      <c r="AM44" s="35"/>
      <c r="AN44" s="48"/>
      <c r="AO44" s="532"/>
      <c r="AP44" s="48"/>
      <c r="AQ44" s="34"/>
      <c r="AR44" s="35"/>
      <c r="AS44" s="35"/>
      <c r="AT44" s="48"/>
      <c r="AU44" s="532"/>
      <c r="AV44" s="48"/>
    </row>
    <row r="45" spans="1:48" s="700" customFormat="1" ht="127.5" x14ac:dyDescent="0.2">
      <c r="A45" s="767"/>
      <c r="B45" s="719"/>
      <c r="C45" s="736" t="s">
        <v>3224</v>
      </c>
      <c r="D45" s="48" t="s">
        <v>3086</v>
      </c>
      <c r="E45" s="701" t="s">
        <v>2924</v>
      </c>
      <c r="F45" s="48" t="s">
        <v>2925</v>
      </c>
      <c r="G45" s="47" t="s">
        <v>3225</v>
      </c>
      <c r="H45" s="48" t="s">
        <v>2987</v>
      </c>
      <c r="I45" s="710" t="s">
        <v>2863</v>
      </c>
      <c r="J45" s="48" t="s">
        <v>2988</v>
      </c>
      <c r="K45" s="48" t="s">
        <v>2989</v>
      </c>
      <c r="L45" s="708" t="str">
        <f>VLOOKUP(J45,'[27]2. Anexos'!$B$35:$G$41,(HLOOKUP(K45,'[27]2. Anexos'!$C$35:$G$36,2,0)),0)</f>
        <v>Alto</v>
      </c>
      <c r="M45" s="52" t="s">
        <v>3226</v>
      </c>
      <c r="N45" s="532" t="s">
        <v>2859</v>
      </c>
      <c r="O45" s="532" t="s">
        <v>2991</v>
      </c>
      <c r="P45" s="47" t="s">
        <v>2988</v>
      </c>
      <c r="Q45" s="48" t="s">
        <v>2989</v>
      </c>
      <c r="R45" s="708" t="str">
        <f>VLOOKUP(P45,'[27]2. Anexos'!$B$35:$G$41,(HLOOKUP(Q45,'[27]2. Anexos'!$C$35:$G$36,2,0)),0)</f>
        <v>Alto</v>
      </c>
      <c r="S45" s="733" t="s">
        <v>2860</v>
      </c>
      <c r="T45" s="52" t="s">
        <v>3226</v>
      </c>
      <c r="U45" s="689" t="s">
        <v>3227</v>
      </c>
      <c r="V45" s="48" t="s">
        <v>2926</v>
      </c>
      <c r="W45" s="727">
        <v>1</v>
      </c>
      <c r="X45" s="706">
        <v>44620</v>
      </c>
      <c r="Y45" s="706">
        <v>44926</v>
      </c>
      <c r="Z45" s="34">
        <v>44658</v>
      </c>
      <c r="AA45" s="37">
        <v>0.92</v>
      </c>
      <c r="AB45" s="52" t="s">
        <v>3228</v>
      </c>
      <c r="AC45" s="532" t="s">
        <v>2866</v>
      </c>
      <c r="AD45" s="52" t="s">
        <v>3093</v>
      </c>
      <c r="AE45" s="34"/>
      <c r="AF45" s="35"/>
      <c r="AG45" s="35"/>
      <c r="AH45" s="48"/>
      <c r="AI45" s="532"/>
      <c r="AJ45" s="48"/>
      <c r="AK45" s="34"/>
      <c r="AL45" s="35"/>
      <c r="AM45" s="35"/>
      <c r="AN45" s="48"/>
      <c r="AO45" s="532"/>
      <c r="AP45" s="48"/>
      <c r="AQ45" s="34"/>
      <c r="AR45" s="35"/>
      <c r="AS45" s="35"/>
      <c r="AT45" s="48"/>
      <c r="AU45" s="532"/>
      <c r="AV45" s="48"/>
    </row>
    <row r="46" spans="1:48" s="700" customFormat="1" ht="303.75" customHeight="1" x14ac:dyDescent="0.2">
      <c r="A46" s="709" t="s">
        <v>116</v>
      </c>
      <c r="B46" s="709" t="s">
        <v>3229</v>
      </c>
      <c r="C46" s="689" t="s">
        <v>3230</v>
      </c>
      <c r="D46" s="532" t="s">
        <v>1671</v>
      </c>
      <c r="E46" s="735" t="s">
        <v>2927</v>
      </c>
      <c r="F46" s="689" t="s">
        <v>3231</v>
      </c>
      <c r="G46" s="51" t="s">
        <v>3232</v>
      </c>
      <c r="H46" s="689" t="s">
        <v>3149</v>
      </c>
      <c r="I46" s="692" t="s">
        <v>2863</v>
      </c>
      <c r="J46" s="689" t="s">
        <v>3078</v>
      </c>
      <c r="K46" s="689" t="s">
        <v>3002</v>
      </c>
      <c r="L46" s="708" t="str">
        <f>VLOOKUP(J46,'[28]2. Anexos'!$B$35:$G$41,(HLOOKUP(K46,'[28]2. Anexos'!$C$35:$G$36,2,0)),0)</f>
        <v>Moderado</v>
      </c>
      <c r="M46" s="689" t="s">
        <v>3233</v>
      </c>
      <c r="N46" s="695" t="s">
        <v>2859</v>
      </c>
      <c r="O46" s="695" t="s">
        <v>2991</v>
      </c>
      <c r="P46" s="695" t="s">
        <v>2988</v>
      </c>
      <c r="Q46" s="695" t="s">
        <v>3002</v>
      </c>
      <c r="R46" s="708" t="str">
        <f>VLOOKUP(P46,'[28]2. Anexos'!$B$35:$G$41,(HLOOKUP(Q46,'[28]2. Anexos'!$C$35:$G$36,2,0)),0)</f>
        <v>Moderado</v>
      </c>
      <c r="S46" s="780" t="s">
        <v>2860</v>
      </c>
      <c r="T46" s="689" t="s">
        <v>3233</v>
      </c>
      <c r="U46" s="689" t="s">
        <v>3234</v>
      </c>
      <c r="V46" s="48" t="s">
        <v>2928</v>
      </c>
      <c r="W46" s="738">
        <v>1</v>
      </c>
      <c r="X46" s="698">
        <v>44620</v>
      </c>
      <c r="Y46" s="698">
        <v>44926</v>
      </c>
      <c r="Z46" s="46">
        <v>44651</v>
      </c>
      <c r="AA46" s="36">
        <v>1</v>
      </c>
      <c r="AB46" s="689" t="s">
        <v>3235</v>
      </c>
      <c r="AC46" s="695" t="s">
        <v>2866</v>
      </c>
      <c r="AD46" s="689" t="s">
        <v>3236</v>
      </c>
      <c r="AE46" s="34"/>
      <c r="AF46" s="35"/>
      <c r="AG46" s="35"/>
      <c r="AH46" s="48"/>
      <c r="AI46" s="532"/>
      <c r="AJ46" s="48"/>
      <c r="AK46" s="34"/>
      <c r="AL46" s="35"/>
      <c r="AM46" s="35"/>
      <c r="AN46" s="48"/>
      <c r="AO46" s="532"/>
      <c r="AP46" s="48"/>
      <c r="AQ46" s="34"/>
      <c r="AR46" s="35"/>
      <c r="AS46" s="35"/>
      <c r="AT46" s="48"/>
      <c r="AU46" s="532"/>
      <c r="AV46" s="48"/>
    </row>
    <row r="47" spans="1:48" s="700" customFormat="1" ht="229.5" x14ac:dyDescent="0.2">
      <c r="A47" s="719"/>
      <c r="B47" s="719"/>
      <c r="C47" s="48" t="s">
        <v>3237</v>
      </c>
      <c r="D47" s="532" t="s">
        <v>1671</v>
      </c>
      <c r="E47" s="691" t="s">
        <v>2929</v>
      </c>
      <c r="F47" s="51" t="s">
        <v>3238</v>
      </c>
      <c r="G47" s="51" t="s">
        <v>3239</v>
      </c>
      <c r="H47" s="48" t="s">
        <v>2987</v>
      </c>
      <c r="I47" s="710" t="s">
        <v>3000</v>
      </c>
      <c r="J47" s="48" t="s">
        <v>3001</v>
      </c>
      <c r="K47" s="48" t="s">
        <v>2989</v>
      </c>
      <c r="L47" s="703" t="str">
        <f>VLOOKUP(J47,'[28]2. Anexos'!$B$35:$G$41,(HLOOKUP(K47,'[28]2. Anexos'!$C$35:$G$36,2,0)),0)</f>
        <v>Alto</v>
      </c>
      <c r="M47" s="48" t="s">
        <v>3240</v>
      </c>
      <c r="N47" s="532" t="s">
        <v>2859</v>
      </c>
      <c r="O47" s="532" t="s">
        <v>2991</v>
      </c>
      <c r="P47" s="48" t="s">
        <v>2988</v>
      </c>
      <c r="Q47" s="48" t="s">
        <v>3012</v>
      </c>
      <c r="R47" s="703" t="str">
        <f>VLOOKUP(P47,'[28]2. Anexos'!$B$35:$G$41,(HLOOKUP(Q47,'[28]2. Anexos'!$C$35:$G$36,2,0)),0)</f>
        <v>Moderado</v>
      </c>
      <c r="S47" s="704" t="s">
        <v>2860</v>
      </c>
      <c r="T47" s="48" t="s">
        <v>3240</v>
      </c>
      <c r="U47" s="48" t="s">
        <v>3241</v>
      </c>
      <c r="V47" s="48" t="s">
        <v>3242</v>
      </c>
      <c r="W47" s="37">
        <v>1</v>
      </c>
      <c r="X47" s="698">
        <v>44620</v>
      </c>
      <c r="Y47" s="698">
        <v>44926</v>
      </c>
      <c r="Z47" s="34">
        <v>44651</v>
      </c>
      <c r="AA47" s="37">
        <v>1</v>
      </c>
      <c r="AB47" s="48" t="s">
        <v>3243</v>
      </c>
      <c r="AC47" s="532" t="s">
        <v>2866</v>
      </c>
      <c r="AD47" s="48" t="s">
        <v>3244</v>
      </c>
      <c r="AE47" s="34"/>
      <c r="AF47" s="35"/>
      <c r="AG47" s="35"/>
      <c r="AH47" s="48"/>
      <c r="AI47" s="532"/>
      <c r="AJ47" s="48"/>
      <c r="AK47" s="34"/>
      <c r="AL47" s="35"/>
      <c r="AM47" s="35"/>
      <c r="AN47" s="48"/>
      <c r="AO47" s="532"/>
      <c r="AP47" s="48"/>
      <c r="AQ47" s="34"/>
      <c r="AR47" s="35"/>
      <c r="AS47" s="35"/>
      <c r="AT47" s="48"/>
      <c r="AU47" s="532"/>
      <c r="AV47" s="48"/>
    </row>
    <row r="48" spans="1:48" s="700" customFormat="1" ht="122.25" customHeight="1" x14ac:dyDescent="0.2">
      <c r="A48" s="638" t="s">
        <v>2930</v>
      </c>
      <c r="B48" s="638" t="s">
        <v>2931</v>
      </c>
      <c r="C48" s="709" t="s">
        <v>3245</v>
      </c>
      <c r="D48" s="638" t="s">
        <v>1671</v>
      </c>
      <c r="E48" s="638" t="s">
        <v>2932</v>
      </c>
      <c r="F48" s="747" t="s">
        <v>3246</v>
      </c>
      <c r="G48" s="638" t="s">
        <v>3247</v>
      </c>
      <c r="H48" s="713" t="s">
        <v>2987</v>
      </c>
      <c r="I48" s="765" t="s">
        <v>2933</v>
      </c>
      <c r="J48" s="638" t="s">
        <v>3078</v>
      </c>
      <c r="K48" s="638" t="s">
        <v>3012</v>
      </c>
      <c r="L48" s="717" t="str">
        <f>VLOOKUP(J48,'[29]2. Anexos'!$B$35:$G$41,(HLOOKUP(K48,'[29]2. Anexos'!$C$35:$G$36,2,0)),0)</f>
        <v>Alto</v>
      </c>
      <c r="M48" s="51" t="s">
        <v>3248</v>
      </c>
      <c r="N48" s="532" t="s">
        <v>2859</v>
      </c>
      <c r="O48" s="532" t="s">
        <v>2991</v>
      </c>
      <c r="P48" s="638" t="s">
        <v>2988</v>
      </c>
      <c r="Q48" s="638" t="s">
        <v>3012</v>
      </c>
      <c r="R48" s="717" t="str">
        <f>VLOOKUP(P48,'[29]2. Anexos'!$B$35:$G$41,(HLOOKUP(Q48,'[29]2. Anexos'!$C$35:$G$36,2,0)),0)</f>
        <v>Moderado</v>
      </c>
      <c r="S48" s="718" t="s">
        <v>2860</v>
      </c>
      <c r="T48" s="51" t="s">
        <v>3248</v>
      </c>
      <c r="U48" s="51" t="s">
        <v>2934</v>
      </c>
      <c r="V48" s="51" t="s">
        <v>3249</v>
      </c>
      <c r="W48" s="532" t="s">
        <v>3250</v>
      </c>
      <c r="X48" s="706">
        <v>44620</v>
      </c>
      <c r="Y48" s="706">
        <v>44926</v>
      </c>
      <c r="Z48" s="533" t="s">
        <v>3251</v>
      </c>
      <c r="AA48" s="37">
        <v>0.25</v>
      </c>
      <c r="AB48" s="47" t="s">
        <v>3252</v>
      </c>
      <c r="AC48" s="638" t="s">
        <v>2866</v>
      </c>
      <c r="AD48" s="48" t="s">
        <v>3253</v>
      </c>
      <c r="AE48" s="34"/>
      <c r="AF48" s="35"/>
      <c r="AG48" s="35"/>
      <c r="AH48" s="48"/>
      <c r="AI48" s="532"/>
      <c r="AJ48" s="48"/>
      <c r="AK48" s="34"/>
      <c r="AL48" s="35"/>
      <c r="AM48" s="35"/>
      <c r="AN48" s="48"/>
      <c r="AO48" s="532"/>
      <c r="AP48" s="48"/>
      <c r="AQ48" s="34"/>
      <c r="AR48" s="35"/>
      <c r="AS48" s="35"/>
      <c r="AT48" s="48"/>
      <c r="AU48" s="532"/>
      <c r="AV48" s="48"/>
    </row>
    <row r="49" spans="1:48" s="700" customFormat="1" ht="162.75" customHeight="1" x14ac:dyDescent="0.2">
      <c r="A49" s="640"/>
      <c r="B49" s="640"/>
      <c r="C49" s="719"/>
      <c r="D49" s="639"/>
      <c r="E49" s="639"/>
      <c r="F49" s="778"/>
      <c r="G49" s="639"/>
      <c r="H49" s="720"/>
      <c r="I49" s="766"/>
      <c r="J49" s="639"/>
      <c r="K49" s="639"/>
      <c r="L49" s="724"/>
      <c r="M49" s="51" t="s">
        <v>3254</v>
      </c>
      <c r="N49" s="532" t="s">
        <v>2859</v>
      </c>
      <c r="O49" s="532" t="s">
        <v>2991</v>
      </c>
      <c r="P49" s="639"/>
      <c r="Q49" s="639"/>
      <c r="R49" s="724"/>
      <c r="S49" s="725"/>
      <c r="T49" s="51" t="s">
        <v>3254</v>
      </c>
      <c r="U49" s="51" t="s">
        <v>2935</v>
      </c>
      <c r="V49" s="51" t="s">
        <v>3255</v>
      </c>
      <c r="W49" s="532" t="s">
        <v>3256</v>
      </c>
      <c r="X49" s="706">
        <v>44620</v>
      </c>
      <c r="Y49" s="706">
        <v>44926</v>
      </c>
      <c r="Z49" s="533" t="s">
        <v>3251</v>
      </c>
      <c r="AA49" s="37">
        <v>0.25</v>
      </c>
      <c r="AB49" s="48" t="s">
        <v>3257</v>
      </c>
      <c r="AC49" s="639"/>
      <c r="AD49" s="48" t="s">
        <v>3253</v>
      </c>
      <c r="AE49" s="34"/>
      <c r="AF49" s="35"/>
      <c r="AG49" s="35"/>
      <c r="AH49" s="48"/>
      <c r="AI49" s="532"/>
      <c r="AJ49" s="48"/>
      <c r="AK49" s="34"/>
      <c r="AL49" s="35"/>
      <c r="AM49" s="35"/>
      <c r="AN49" s="48"/>
      <c r="AO49" s="532"/>
      <c r="AP49" s="48"/>
      <c r="AQ49" s="34"/>
      <c r="AR49" s="35"/>
      <c r="AS49" s="35"/>
      <c r="AT49" s="48"/>
      <c r="AU49" s="532"/>
      <c r="AV49" s="48"/>
    </row>
    <row r="50" spans="1:48" s="700" customFormat="1" ht="180.75" customHeight="1" x14ac:dyDescent="0.2">
      <c r="A50" s="640"/>
      <c r="B50" s="640"/>
      <c r="C50" s="709" t="s">
        <v>3245</v>
      </c>
      <c r="D50" s="638" t="s">
        <v>1671</v>
      </c>
      <c r="E50" s="638" t="s">
        <v>2936</v>
      </c>
      <c r="F50" s="713" t="s">
        <v>3258</v>
      </c>
      <c r="G50" s="638" t="s">
        <v>3259</v>
      </c>
      <c r="H50" s="713" t="s">
        <v>2987</v>
      </c>
      <c r="I50" s="765" t="s">
        <v>2933</v>
      </c>
      <c r="J50" s="638" t="s">
        <v>3001</v>
      </c>
      <c r="K50" s="638" t="s">
        <v>3260</v>
      </c>
      <c r="L50" s="717" t="str">
        <f>VLOOKUP(J50,'[29]2. Anexos'!$B$35:$G$41,(HLOOKUP(K50,'[29]2. Anexos'!$C$35:$G$36,2,0)),0)</f>
        <v>Moderado</v>
      </c>
      <c r="M50" s="51" t="s">
        <v>3261</v>
      </c>
      <c r="N50" s="532" t="s">
        <v>2859</v>
      </c>
      <c r="O50" s="532" t="s">
        <v>2991</v>
      </c>
      <c r="P50" s="638" t="s">
        <v>2988</v>
      </c>
      <c r="Q50" s="638" t="s">
        <v>3260</v>
      </c>
      <c r="R50" s="717" t="str">
        <f>VLOOKUP(P50,'[29]2. Anexos'!$B$35:$G$41,(HLOOKUP(Q50,'[29]2. Anexos'!$C$35:$G$36,2,0)),0)</f>
        <v>Bajo</v>
      </c>
      <c r="S50" s="718" t="s">
        <v>2860</v>
      </c>
      <c r="T50" s="51" t="s">
        <v>3261</v>
      </c>
      <c r="U50" s="51" t="s">
        <v>2935</v>
      </c>
      <c r="V50" s="51" t="s">
        <v>3255</v>
      </c>
      <c r="W50" s="532" t="s">
        <v>3262</v>
      </c>
      <c r="X50" s="706">
        <v>44620</v>
      </c>
      <c r="Y50" s="706">
        <v>44926</v>
      </c>
      <c r="Z50" s="533" t="s">
        <v>3251</v>
      </c>
      <c r="AA50" s="37">
        <v>0.25</v>
      </c>
      <c r="AB50" s="48" t="s">
        <v>3263</v>
      </c>
      <c r="AC50" s="638" t="s">
        <v>2866</v>
      </c>
      <c r="AD50" s="48" t="s">
        <v>3253</v>
      </c>
      <c r="AE50" s="34"/>
      <c r="AF50" s="35"/>
      <c r="AG50" s="35"/>
      <c r="AH50" s="48"/>
      <c r="AI50" s="532"/>
      <c r="AJ50" s="48"/>
      <c r="AK50" s="34"/>
      <c r="AL50" s="35"/>
      <c r="AM50" s="35"/>
      <c r="AN50" s="48"/>
      <c r="AO50" s="532"/>
      <c r="AP50" s="48"/>
      <c r="AQ50" s="34"/>
      <c r="AR50" s="35"/>
      <c r="AS50" s="35"/>
      <c r="AT50" s="48"/>
      <c r="AU50" s="532"/>
      <c r="AV50" s="48"/>
    </row>
    <row r="51" spans="1:48" s="700" customFormat="1" ht="114" customHeight="1" x14ac:dyDescent="0.2">
      <c r="A51" s="640"/>
      <c r="B51" s="640"/>
      <c r="C51" s="719"/>
      <c r="D51" s="639"/>
      <c r="E51" s="639"/>
      <c r="F51" s="720"/>
      <c r="G51" s="639"/>
      <c r="H51" s="720"/>
      <c r="I51" s="766"/>
      <c r="J51" s="639"/>
      <c r="K51" s="639"/>
      <c r="L51" s="724"/>
      <c r="M51" s="51" t="s">
        <v>3264</v>
      </c>
      <c r="N51" s="532" t="s">
        <v>2859</v>
      </c>
      <c r="O51" s="532" t="s">
        <v>2991</v>
      </c>
      <c r="P51" s="639"/>
      <c r="Q51" s="639"/>
      <c r="R51" s="724"/>
      <c r="S51" s="725"/>
      <c r="T51" s="51" t="s">
        <v>3265</v>
      </c>
      <c r="U51" s="51" t="s">
        <v>2935</v>
      </c>
      <c r="V51" s="51" t="s">
        <v>3266</v>
      </c>
      <c r="W51" s="532" t="s">
        <v>3267</v>
      </c>
      <c r="X51" s="706">
        <v>44620</v>
      </c>
      <c r="Y51" s="706">
        <v>44926</v>
      </c>
      <c r="Z51" s="533" t="s">
        <v>3251</v>
      </c>
      <c r="AA51" s="37">
        <v>0.34</v>
      </c>
      <c r="AB51" s="48" t="s">
        <v>3268</v>
      </c>
      <c r="AC51" s="639"/>
      <c r="AD51" s="48" t="s">
        <v>3253</v>
      </c>
      <c r="AE51" s="34"/>
      <c r="AF51" s="35"/>
      <c r="AG51" s="35"/>
      <c r="AH51" s="48"/>
      <c r="AI51" s="532"/>
      <c r="AJ51" s="48"/>
      <c r="AK51" s="34"/>
      <c r="AL51" s="35"/>
      <c r="AM51" s="35"/>
      <c r="AN51" s="48"/>
      <c r="AO51" s="532"/>
      <c r="AP51" s="48"/>
      <c r="AQ51" s="34"/>
      <c r="AR51" s="35"/>
      <c r="AS51" s="35"/>
      <c r="AT51" s="48"/>
      <c r="AU51" s="532"/>
      <c r="AV51" s="48"/>
    </row>
    <row r="52" spans="1:48" s="700" customFormat="1" ht="140.25" x14ac:dyDescent="0.2">
      <c r="A52" s="640"/>
      <c r="B52" s="640"/>
      <c r="C52" s="709" t="s">
        <v>3245</v>
      </c>
      <c r="D52" s="638" t="s">
        <v>1671</v>
      </c>
      <c r="E52" s="638" t="s">
        <v>2937</v>
      </c>
      <c r="F52" s="713" t="s">
        <v>3269</v>
      </c>
      <c r="G52" s="638" t="s">
        <v>3270</v>
      </c>
      <c r="H52" s="713" t="s">
        <v>2987</v>
      </c>
      <c r="I52" s="765" t="s">
        <v>2933</v>
      </c>
      <c r="J52" s="638" t="s">
        <v>3001</v>
      </c>
      <c r="K52" s="638" t="s">
        <v>3012</v>
      </c>
      <c r="L52" s="717" t="str">
        <f>VLOOKUP(J52,'[29]2. Anexos'!$B$35:$G$41,(HLOOKUP(K52,'[29]2. Anexos'!$C$35:$G$36,2,0)),0)</f>
        <v>Moderado</v>
      </c>
      <c r="M52" s="51" t="s">
        <v>3271</v>
      </c>
      <c r="N52" s="532" t="s">
        <v>2859</v>
      </c>
      <c r="O52" s="532" t="s">
        <v>2991</v>
      </c>
      <c r="P52" s="638" t="s">
        <v>3036</v>
      </c>
      <c r="Q52" s="638" t="s">
        <v>3012</v>
      </c>
      <c r="R52" s="717" t="str">
        <f>VLOOKUP(P52,'[29]2. Anexos'!$B$35:$G$41,(HLOOKUP(Q52,'[29]2. Anexos'!$C$35:$G$36,2,0)),0)</f>
        <v>Moderado</v>
      </c>
      <c r="S52" s="718" t="s">
        <v>2860</v>
      </c>
      <c r="T52" s="51" t="s">
        <v>3271</v>
      </c>
      <c r="U52" s="51" t="s">
        <v>2934</v>
      </c>
      <c r="V52" s="51" t="s">
        <v>3272</v>
      </c>
      <c r="W52" s="532" t="s">
        <v>3250</v>
      </c>
      <c r="X52" s="706">
        <v>44620</v>
      </c>
      <c r="Y52" s="706">
        <v>44926</v>
      </c>
      <c r="Z52" s="533" t="s">
        <v>3251</v>
      </c>
      <c r="AA52" s="37">
        <v>0.25</v>
      </c>
      <c r="AB52" s="48" t="s">
        <v>3273</v>
      </c>
      <c r="AC52" s="638" t="s">
        <v>2866</v>
      </c>
      <c r="AD52" s="48" t="s">
        <v>3253</v>
      </c>
      <c r="AE52" s="34"/>
      <c r="AF52" s="35"/>
      <c r="AG52" s="35"/>
      <c r="AH52" s="48"/>
      <c r="AI52" s="532"/>
      <c r="AJ52" s="48"/>
      <c r="AK52" s="34"/>
      <c r="AL52" s="35"/>
      <c r="AM52" s="35"/>
      <c r="AN52" s="48"/>
      <c r="AO52" s="532"/>
      <c r="AP52" s="48"/>
      <c r="AQ52" s="34"/>
      <c r="AR52" s="35"/>
      <c r="AS52" s="35"/>
      <c r="AT52" s="48"/>
      <c r="AU52" s="532"/>
      <c r="AV52" s="48"/>
    </row>
    <row r="53" spans="1:48" s="700" customFormat="1" ht="150.75" customHeight="1" x14ac:dyDescent="0.2">
      <c r="A53" s="640"/>
      <c r="B53" s="640"/>
      <c r="C53" s="712"/>
      <c r="D53" s="640"/>
      <c r="E53" s="640"/>
      <c r="F53" s="752"/>
      <c r="G53" s="640"/>
      <c r="H53" s="752"/>
      <c r="I53" s="781"/>
      <c r="J53" s="640"/>
      <c r="K53" s="640"/>
      <c r="L53" s="756"/>
      <c r="M53" s="51" t="s">
        <v>3274</v>
      </c>
      <c r="N53" s="532" t="s">
        <v>2859</v>
      </c>
      <c r="O53" s="532" t="s">
        <v>2991</v>
      </c>
      <c r="P53" s="640"/>
      <c r="Q53" s="640"/>
      <c r="R53" s="756"/>
      <c r="S53" s="782"/>
      <c r="T53" s="51" t="s">
        <v>3274</v>
      </c>
      <c r="U53" s="51" t="s">
        <v>2935</v>
      </c>
      <c r="V53" s="51" t="s">
        <v>3275</v>
      </c>
      <c r="W53" s="532" t="s">
        <v>3276</v>
      </c>
      <c r="X53" s="706">
        <v>44620</v>
      </c>
      <c r="Y53" s="706">
        <v>44926</v>
      </c>
      <c r="Z53" s="533" t="s">
        <v>3251</v>
      </c>
      <c r="AA53" s="37">
        <v>0.25</v>
      </c>
      <c r="AB53" s="47" t="s">
        <v>3277</v>
      </c>
      <c r="AC53" s="640"/>
      <c r="AD53" s="48" t="s">
        <v>3253</v>
      </c>
      <c r="AE53" s="34"/>
      <c r="AF53" s="35"/>
      <c r="AG53" s="35"/>
      <c r="AH53" s="48"/>
      <c r="AI53" s="532"/>
      <c r="AJ53" s="48"/>
      <c r="AK53" s="34"/>
      <c r="AL53" s="35"/>
      <c r="AM53" s="35"/>
      <c r="AN53" s="48"/>
      <c r="AO53" s="532"/>
      <c r="AP53" s="48"/>
      <c r="AQ53" s="34"/>
      <c r="AR53" s="35"/>
      <c r="AS53" s="35"/>
      <c r="AT53" s="48"/>
      <c r="AU53" s="532"/>
      <c r="AV53" s="48"/>
    </row>
    <row r="54" spans="1:48" ht="113.25" customHeight="1" x14ac:dyDescent="0.2">
      <c r="A54" s="640"/>
      <c r="B54" s="640"/>
      <c r="C54" s="719"/>
      <c r="D54" s="639"/>
      <c r="E54" s="639"/>
      <c r="F54" s="720"/>
      <c r="G54" s="639"/>
      <c r="H54" s="720"/>
      <c r="I54" s="766"/>
      <c r="J54" s="639"/>
      <c r="K54" s="639"/>
      <c r="L54" s="724"/>
      <c r="M54" s="51" t="s">
        <v>3278</v>
      </c>
      <c r="N54" s="532" t="s">
        <v>2859</v>
      </c>
      <c r="O54" s="532" t="s">
        <v>2991</v>
      </c>
      <c r="P54" s="639"/>
      <c r="Q54" s="639"/>
      <c r="R54" s="724"/>
      <c r="S54" s="725"/>
      <c r="T54" s="51" t="s">
        <v>3278</v>
      </c>
      <c r="U54" s="51" t="s">
        <v>3279</v>
      </c>
      <c r="V54" s="51" t="s">
        <v>2938</v>
      </c>
      <c r="W54" s="532" t="s">
        <v>3280</v>
      </c>
      <c r="X54" s="706">
        <v>44620</v>
      </c>
      <c r="Y54" s="706">
        <v>44926</v>
      </c>
      <c r="Z54" s="533" t="s">
        <v>3251</v>
      </c>
      <c r="AA54" s="37"/>
      <c r="AB54" s="47" t="s">
        <v>3281</v>
      </c>
      <c r="AC54" s="639"/>
      <c r="AD54" s="48" t="s">
        <v>3253</v>
      </c>
      <c r="AE54" s="34"/>
      <c r="AF54" s="35"/>
      <c r="AG54" s="35"/>
      <c r="AH54" s="48"/>
      <c r="AI54" s="532"/>
      <c r="AJ54" s="48"/>
      <c r="AK54" s="34"/>
      <c r="AL54" s="35"/>
      <c r="AM54" s="35"/>
      <c r="AN54" s="48"/>
      <c r="AO54" s="532"/>
      <c r="AP54" s="48"/>
      <c r="AQ54" s="34"/>
      <c r="AR54" s="35"/>
      <c r="AS54" s="35"/>
      <c r="AT54" s="48"/>
      <c r="AU54" s="532"/>
      <c r="AV54" s="48"/>
    </row>
    <row r="55" spans="1:48" ht="150" customHeight="1" x14ac:dyDescent="0.2">
      <c r="A55" s="640"/>
      <c r="B55" s="640"/>
      <c r="C55" s="709" t="s">
        <v>3245</v>
      </c>
      <c r="D55" s="638" t="s">
        <v>1671</v>
      </c>
      <c r="E55" s="638" t="s">
        <v>2939</v>
      </c>
      <c r="F55" s="713" t="s">
        <v>3282</v>
      </c>
      <c r="G55" s="638" t="s">
        <v>3283</v>
      </c>
      <c r="H55" s="713" t="s">
        <v>2987</v>
      </c>
      <c r="I55" s="765" t="s">
        <v>2933</v>
      </c>
      <c r="J55" s="638" t="s">
        <v>2988</v>
      </c>
      <c r="K55" s="638" t="s">
        <v>3002</v>
      </c>
      <c r="L55" s="717" t="str">
        <f>VLOOKUP(J55,'[29]2. Anexos'!$B$35:$G$41,(HLOOKUP(K55,'[29]2. Anexos'!$C$35:$G$36,2,0)),0)</f>
        <v>Moderado</v>
      </c>
      <c r="M55" s="51" t="s">
        <v>3284</v>
      </c>
      <c r="N55" s="532" t="s">
        <v>2859</v>
      </c>
      <c r="O55" s="532" t="s">
        <v>2991</v>
      </c>
      <c r="P55" s="638" t="s">
        <v>3036</v>
      </c>
      <c r="Q55" s="638" t="s">
        <v>3012</v>
      </c>
      <c r="R55" s="717" t="str">
        <f>VLOOKUP(P55,'[29]2. Anexos'!$B$35:$G$41,(HLOOKUP(Q55,'[29]2. Anexos'!$C$35:$G$36,2,0)),0)</f>
        <v>Moderado</v>
      </c>
      <c r="S55" s="718" t="s">
        <v>2860</v>
      </c>
      <c r="T55" s="51" t="s">
        <v>3284</v>
      </c>
      <c r="U55" s="51" t="s">
        <v>2935</v>
      </c>
      <c r="V55" s="51" t="s">
        <v>3275</v>
      </c>
      <c r="W55" s="532" t="s">
        <v>3276</v>
      </c>
      <c r="X55" s="706">
        <v>44620</v>
      </c>
      <c r="Y55" s="706">
        <v>44926</v>
      </c>
      <c r="Z55" s="533" t="s">
        <v>3251</v>
      </c>
      <c r="AA55" s="37">
        <v>0.25</v>
      </c>
      <c r="AB55" s="47" t="s">
        <v>3285</v>
      </c>
      <c r="AC55" s="638" t="s">
        <v>2866</v>
      </c>
      <c r="AD55" s="48" t="s">
        <v>3253</v>
      </c>
      <c r="AE55" s="34"/>
      <c r="AF55" s="35"/>
      <c r="AG55" s="35"/>
      <c r="AH55" s="48"/>
      <c r="AI55" s="532"/>
      <c r="AJ55" s="48"/>
      <c r="AK55" s="34"/>
      <c r="AL55" s="35"/>
      <c r="AM55" s="35"/>
      <c r="AN55" s="48"/>
      <c r="AO55" s="532"/>
      <c r="AP55" s="48"/>
      <c r="AQ55" s="34"/>
      <c r="AR55" s="35"/>
      <c r="AS55" s="35"/>
      <c r="AT55" s="48"/>
      <c r="AU55" s="532"/>
      <c r="AV55" s="48"/>
    </row>
    <row r="56" spans="1:48" ht="140.25" customHeight="1" x14ac:dyDescent="0.2">
      <c r="A56" s="640"/>
      <c r="B56" s="640"/>
      <c r="C56" s="712"/>
      <c r="D56" s="640"/>
      <c r="E56" s="640"/>
      <c r="F56" s="752"/>
      <c r="G56" s="640"/>
      <c r="H56" s="752"/>
      <c r="I56" s="781"/>
      <c r="J56" s="640"/>
      <c r="K56" s="640"/>
      <c r="L56" s="756"/>
      <c r="M56" s="51" t="s">
        <v>3286</v>
      </c>
      <c r="N56" s="532" t="s">
        <v>2859</v>
      </c>
      <c r="O56" s="532" t="s">
        <v>2991</v>
      </c>
      <c r="P56" s="640"/>
      <c r="Q56" s="640"/>
      <c r="R56" s="756"/>
      <c r="S56" s="782"/>
      <c r="T56" s="51" t="s">
        <v>3286</v>
      </c>
      <c r="U56" s="51" t="s">
        <v>2940</v>
      </c>
      <c r="V56" s="51" t="s">
        <v>3287</v>
      </c>
      <c r="W56" s="532" t="s">
        <v>3280</v>
      </c>
      <c r="X56" s="706">
        <v>44620</v>
      </c>
      <c r="Y56" s="706">
        <v>44926</v>
      </c>
      <c r="Z56" s="533" t="s">
        <v>3251</v>
      </c>
      <c r="AA56" s="37"/>
      <c r="AB56" s="47" t="s">
        <v>3288</v>
      </c>
      <c r="AC56" s="640"/>
      <c r="AD56" s="48" t="s">
        <v>3253</v>
      </c>
      <c r="AE56" s="34"/>
      <c r="AF56" s="35"/>
      <c r="AG56" s="35"/>
      <c r="AH56" s="48"/>
      <c r="AI56" s="532"/>
      <c r="AJ56" s="48"/>
      <c r="AK56" s="34"/>
      <c r="AL56" s="35"/>
      <c r="AM56" s="35"/>
      <c r="AN56" s="48"/>
      <c r="AO56" s="532"/>
      <c r="AP56" s="48"/>
      <c r="AQ56" s="34"/>
      <c r="AR56" s="35"/>
      <c r="AS56" s="35"/>
      <c r="AT56" s="48"/>
      <c r="AU56" s="532"/>
      <c r="AV56" s="48"/>
    </row>
    <row r="57" spans="1:48" ht="130.5" customHeight="1" x14ac:dyDescent="0.2">
      <c r="A57" s="640"/>
      <c r="B57" s="640"/>
      <c r="C57" s="719"/>
      <c r="D57" s="639"/>
      <c r="E57" s="639"/>
      <c r="F57" s="720"/>
      <c r="G57" s="639"/>
      <c r="H57" s="720"/>
      <c r="I57" s="766"/>
      <c r="J57" s="639"/>
      <c r="K57" s="639"/>
      <c r="L57" s="724"/>
      <c r="M57" s="51" t="s">
        <v>3289</v>
      </c>
      <c r="N57" s="532" t="s">
        <v>2859</v>
      </c>
      <c r="O57" s="532" t="s">
        <v>2991</v>
      </c>
      <c r="P57" s="639"/>
      <c r="Q57" s="639"/>
      <c r="R57" s="724"/>
      <c r="S57" s="725"/>
      <c r="T57" s="51" t="s">
        <v>3289</v>
      </c>
      <c r="U57" s="51" t="s">
        <v>2934</v>
      </c>
      <c r="V57" s="51" t="s">
        <v>3290</v>
      </c>
      <c r="W57" s="532" t="s">
        <v>3250</v>
      </c>
      <c r="X57" s="706">
        <v>44620</v>
      </c>
      <c r="Y57" s="706">
        <v>44926</v>
      </c>
      <c r="Z57" s="533" t="s">
        <v>3251</v>
      </c>
      <c r="AA57" s="37">
        <v>0.28199999999999997</v>
      </c>
      <c r="AB57" s="47" t="s">
        <v>3291</v>
      </c>
      <c r="AC57" s="639"/>
      <c r="AD57" s="48" t="s">
        <v>3253</v>
      </c>
      <c r="AE57" s="34"/>
      <c r="AF57" s="35"/>
      <c r="AG57" s="35"/>
      <c r="AH57" s="48"/>
      <c r="AI57" s="532"/>
      <c r="AJ57" s="48"/>
      <c r="AK57" s="34"/>
      <c r="AL57" s="35"/>
      <c r="AM57" s="35"/>
      <c r="AN57" s="48"/>
      <c r="AO57" s="532"/>
      <c r="AP57" s="48"/>
      <c r="AQ57" s="34"/>
      <c r="AR57" s="35"/>
      <c r="AS57" s="35"/>
      <c r="AT57" s="48"/>
      <c r="AU57" s="532"/>
      <c r="AV57" s="48"/>
    </row>
    <row r="58" spans="1:48" ht="137.25" customHeight="1" x14ac:dyDescent="0.2">
      <c r="A58" s="640"/>
      <c r="B58" s="640"/>
      <c r="C58" s="709" t="s">
        <v>3245</v>
      </c>
      <c r="D58" s="638" t="s">
        <v>1671</v>
      </c>
      <c r="E58" s="638" t="s">
        <v>2941</v>
      </c>
      <c r="F58" s="713" t="s">
        <v>3292</v>
      </c>
      <c r="G58" s="638" t="s">
        <v>3293</v>
      </c>
      <c r="H58" s="713" t="s">
        <v>2987</v>
      </c>
      <c r="I58" s="765" t="s">
        <v>2933</v>
      </c>
      <c r="J58" s="638" t="s">
        <v>3001</v>
      </c>
      <c r="K58" s="638" t="s">
        <v>3012</v>
      </c>
      <c r="L58" s="717" t="str">
        <f>VLOOKUP(J58,'[29]2. Anexos'!$B$35:$G$41,(HLOOKUP(K58,'[29]2. Anexos'!$C$35:$G$36,2,0)),0)</f>
        <v>Moderado</v>
      </c>
      <c r="M58" s="51" t="s">
        <v>3294</v>
      </c>
      <c r="N58" s="532" t="s">
        <v>2859</v>
      </c>
      <c r="O58" s="532" t="s">
        <v>2991</v>
      </c>
      <c r="P58" s="638" t="s">
        <v>2988</v>
      </c>
      <c r="Q58" s="638" t="s">
        <v>3012</v>
      </c>
      <c r="R58" s="717" t="str">
        <f>VLOOKUP(P58,'[29]2. Anexos'!$B$35:$G$41,(HLOOKUP(Q58,'[29]2. Anexos'!$C$35:$G$36,2,0)),0)</f>
        <v>Moderado</v>
      </c>
      <c r="S58" s="718" t="s">
        <v>2860</v>
      </c>
      <c r="T58" s="51" t="s">
        <v>3295</v>
      </c>
      <c r="U58" s="51" t="s">
        <v>2935</v>
      </c>
      <c r="V58" s="51" t="s">
        <v>3275</v>
      </c>
      <c r="W58" s="532" t="s">
        <v>3276</v>
      </c>
      <c r="X58" s="706">
        <v>44620</v>
      </c>
      <c r="Y58" s="706">
        <v>44926</v>
      </c>
      <c r="Z58" s="533" t="s">
        <v>3251</v>
      </c>
      <c r="AA58" s="37">
        <v>0.25</v>
      </c>
      <c r="AB58" s="47" t="s">
        <v>3296</v>
      </c>
      <c r="AC58" s="638" t="s">
        <v>2866</v>
      </c>
      <c r="AD58" s="48" t="s">
        <v>3253</v>
      </c>
      <c r="AE58" s="34"/>
      <c r="AF58" s="35"/>
      <c r="AG58" s="35"/>
      <c r="AH58" s="48"/>
      <c r="AI58" s="532"/>
      <c r="AJ58" s="48"/>
      <c r="AK58" s="34"/>
      <c r="AL58" s="35"/>
      <c r="AM58" s="35"/>
      <c r="AN58" s="48"/>
      <c r="AO58" s="532"/>
      <c r="AP58" s="48"/>
      <c r="AQ58" s="34"/>
      <c r="AR58" s="35"/>
      <c r="AS58" s="35"/>
      <c r="AT58" s="48"/>
      <c r="AU58" s="532"/>
      <c r="AV58" s="48"/>
    </row>
    <row r="59" spans="1:48" ht="113.25" customHeight="1" x14ac:dyDescent="0.2">
      <c r="A59" s="640"/>
      <c r="B59" s="640"/>
      <c r="C59" s="719"/>
      <c r="D59" s="639"/>
      <c r="E59" s="639"/>
      <c r="F59" s="720"/>
      <c r="G59" s="639"/>
      <c r="H59" s="720"/>
      <c r="I59" s="766"/>
      <c r="J59" s="639"/>
      <c r="K59" s="639"/>
      <c r="L59" s="724"/>
      <c r="M59" s="51" t="s">
        <v>3297</v>
      </c>
      <c r="N59" s="532" t="s">
        <v>2859</v>
      </c>
      <c r="O59" s="532" t="s">
        <v>2991</v>
      </c>
      <c r="P59" s="639"/>
      <c r="Q59" s="639"/>
      <c r="R59" s="724"/>
      <c r="S59" s="725"/>
      <c r="T59" s="51" t="s">
        <v>3297</v>
      </c>
      <c r="U59" s="51" t="s">
        <v>2942</v>
      </c>
      <c r="V59" s="51" t="s">
        <v>3298</v>
      </c>
      <c r="W59" s="532" t="s">
        <v>3280</v>
      </c>
      <c r="X59" s="706">
        <v>44620</v>
      </c>
      <c r="Y59" s="706">
        <v>44926</v>
      </c>
      <c r="Z59" s="533" t="s">
        <v>3251</v>
      </c>
      <c r="AA59" s="37"/>
      <c r="AB59" s="47" t="s">
        <v>3299</v>
      </c>
      <c r="AC59" s="639"/>
      <c r="AD59" s="48" t="s">
        <v>3253</v>
      </c>
      <c r="AE59" s="34"/>
      <c r="AF59" s="35"/>
      <c r="AG59" s="35"/>
      <c r="AH59" s="48"/>
      <c r="AI59" s="532"/>
      <c r="AJ59" s="48"/>
      <c r="AK59" s="34"/>
      <c r="AL59" s="35"/>
      <c r="AM59" s="35"/>
      <c r="AN59" s="48"/>
      <c r="AO59" s="532"/>
      <c r="AP59" s="48"/>
      <c r="AQ59" s="34"/>
      <c r="AR59" s="35"/>
      <c r="AS59" s="35"/>
      <c r="AT59" s="48"/>
      <c r="AU59" s="532"/>
      <c r="AV59" s="48"/>
    </row>
    <row r="60" spans="1:48" ht="139.5" customHeight="1" x14ac:dyDescent="0.2">
      <c r="A60" s="640"/>
      <c r="B60" s="640"/>
      <c r="C60" s="709" t="s">
        <v>3245</v>
      </c>
      <c r="D60" s="638" t="s">
        <v>1671</v>
      </c>
      <c r="E60" s="638" t="s">
        <v>2943</v>
      </c>
      <c r="F60" s="713" t="s">
        <v>3300</v>
      </c>
      <c r="G60" s="638" t="s">
        <v>3301</v>
      </c>
      <c r="H60" s="713" t="s">
        <v>2987</v>
      </c>
      <c r="I60" s="765" t="s">
        <v>2933</v>
      </c>
      <c r="J60" s="638" t="s">
        <v>3001</v>
      </c>
      <c r="K60" s="638" t="s">
        <v>3260</v>
      </c>
      <c r="L60" s="717" t="str">
        <f>VLOOKUP(J60,'[29]2. Anexos'!$B$35:$G$41,(HLOOKUP(K60,'[29]2. Anexos'!$C$35:$G$36,2,0)),0)</f>
        <v>Moderado</v>
      </c>
      <c r="M60" s="51" t="s">
        <v>3302</v>
      </c>
      <c r="N60" s="532" t="s">
        <v>2859</v>
      </c>
      <c r="O60" s="532" t="s">
        <v>2991</v>
      </c>
      <c r="P60" s="638" t="s">
        <v>2988</v>
      </c>
      <c r="Q60" s="638" t="s">
        <v>3260</v>
      </c>
      <c r="R60" s="717" t="str">
        <f>VLOOKUP(P60,'[29]2. Anexos'!$B$35:$G$41,(HLOOKUP(Q60,'[29]2. Anexos'!$C$35:$G$36,2,0)),0)</f>
        <v>Bajo</v>
      </c>
      <c r="S60" s="718" t="s">
        <v>2860</v>
      </c>
      <c r="T60" s="51" t="s">
        <v>3302</v>
      </c>
      <c r="U60" s="51" t="s">
        <v>2934</v>
      </c>
      <c r="V60" s="51" t="s">
        <v>3303</v>
      </c>
      <c r="W60" s="532" t="s">
        <v>3250</v>
      </c>
      <c r="X60" s="706">
        <v>44620</v>
      </c>
      <c r="Y60" s="706">
        <v>44926</v>
      </c>
      <c r="Z60" s="533" t="s">
        <v>3251</v>
      </c>
      <c r="AA60" s="37">
        <v>0.25</v>
      </c>
      <c r="AB60" s="690" t="s">
        <v>3304</v>
      </c>
      <c r="AC60" s="638" t="s">
        <v>2866</v>
      </c>
      <c r="AD60" s="48" t="s">
        <v>3253</v>
      </c>
      <c r="AE60" s="34"/>
      <c r="AF60" s="35"/>
      <c r="AG60" s="35"/>
      <c r="AH60" s="48"/>
      <c r="AI60" s="532"/>
      <c r="AJ60" s="48"/>
      <c r="AK60" s="34"/>
      <c r="AL60" s="35"/>
      <c r="AM60" s="35"/>
      <c r="AN60" s="48"/>
      <c r="AO60" s="532"/>
      <c r="AP60" s="48"/>
      <c r="AQ60" s="34"/>
      <c r="AR60" s="35"/>
      <c r="AS60" s="35"/>
      <c r="AT60" s="48"/>
      <c r="AU60" s="532"/>
      <c r="AV60" s="48"/>
    </row>
    <row r="61" spans="1:48" ht="114" customHeight="1" x14ac:dyDescent="0.2">
      <c r="A61" s="640"/>
      <c r="B61" s="640"/>
      <c r="C61" s="712"/>
      <c r="D61" s="640"/>
      <c r="E61" s="640"/>
      <c r="F61" s="752"/>
      <c r="G61" s="640"/>
      <c r="H61" s="752"/>
      <c r="I61" s="781"/>
      <c r="J61" s="640"/>
      <c r="K61" s="640"/>
      <c r="L61" s="756"/>
      <c r="M61" s="736" t="s">
        <v>3305</v>
      </c>
      <c r="N61" s="532" t="s">
        <v>2859</v>
      </c>
      <c r="O61" s="532" t="s">
        <v>2991</v>
      </c>
      <c r="P61" s="640"/>
      <c r="Q61" s="640"/>
      <c r="R61" s="756"/>
      <c r="S61" s="782"/>
      <c r="T61" s="736" t="s">
        <v>3305</v>
      </c>
      <c r="U61" s="736" t="s">
        <v>2944</v>
      </c>
      <c r="V61" s="736" t="s">
        <v>2945</v>
      </c>
      <c r="W61" s="695" t="s">
        <v>3306</v>
      </c>
      <c r="X61" s="706">
        <v>44620</v>
      </c>
      <c r="Y61" s="706">
        <v>44926</v>
      </c>
      <c r="Z61" s="533" t="s">
        <v>3251</v>
      </c>
      <c r="AA61" s="37"/>
      <c r="AB61" s="690" t="s">
        <v>3307</v>
      </c>
      <c r="AC61" s="640"/>
      <c r="AD61" s="48" t="s">
        <v>3253</v>
      </c>
      <c r="AE61" s="34"/>
      <c r="AF61" s="35"/>
      <c r="AG61" s="35"/>
      <c r="AH61" s="48"/>
      <c r="AI61" s="532"/>
      <c r="AJ61" s="48"/>
      <c r="AK61" s="34"/>
      <c r="AL61" s="35"/>
      <c r="AM61" s="35"/>
      <c r="AN61" s="48"/>
      <c r="AO61" s="532"/>
      <c r="AP61" s="48"/>
      <c r="AQ61" s="34"/>
      <c r="AR61" s="35"/>
      <c r="AS61" s="35"/>
      <c r="AT61" s="48"/>
      <c r="AU61" s="532"/>
      <c r="AV61" s="48"/>
    </row>
    <row r="62" spans="1:48" ht="140.25" customHeight="1" x14ac:dyDescent="0.2">
      <c r="A62" s="639"/>
      <c r="B62" s="639"/>
      <c r="C62" s="719"/>
      <c r="D62" s="639"/>
      <c r="E62" s="639"/>
      <c r="F62" s="720"/>
      <c r="G62" s="639"/>
      <c r="H62" s="720"/>
      <c r="I62" s="766"/>
      <c r="J62" s="639"/>
      <c r="K62" s="639"/>
      <c r="L62" s="724"/>
      <c r="M62" s="51" t="s">
        <v>3308</v>
      </c>
      <c r="N62" s="532" t="s">
        <v>2859</v>
      </c>
      <c r="O62" s="532" t="s">
        <v>2991</v>
      </c>
      <c r="P62" s="639"/>
      <c r="Q62" s="639"/>
      <c r="R62" s="724"/>
      <c r="S62" s="725"/>
      <c r="T62" s="51" t="s">
        <v>3308</v>
      </c>
      <c r="U62" s="51" t="s">
        <v>2935</v>
      </c>
      <c r="V62" s="51" t="s">
        <v>3275</v>
      </c>
      <c r="W62" s="532" t="s">
        <v>3309</v>
      </c>
      <c r="X62" s="706">
        <v>44620</v>
      </c>
      <c r="Y62" s="706">
        <v>44926</v>
      </c>
      <c r="Z62" s="533" t="s">
        <v>3251</v>
      </c>
      <c r="AA62" s="37">
        <v>0.25</v>
      </c>
      <c r="AB62" s="47" t="s">
        <v>3310</v>
      </c>
      <c r="AC62" s="639"/>
      <c r="AD62" s="48" t="s">
        <v>3253</v>
      </c>
      <c r="AE62" s="34"/>
      <c r="AF62" s="35"/>
      <c r="AG62" s="35"/>
      <c r="AH62" s="48"/>
      <c r="AI62" s="532"/>
      <c r="AJ62" s="48"/>
      <c r="AK62" s="34"/>
      <c r="AL62" s="35"/>
      <c r="AM62" s="35"/>
      <c r="AN62" s="48"/>
      <c r="AO62" s="532"/>
      <c r="AP62" s="48"/>
      <c r="AQ62" s="34"/>
      <c r="AR62" s="35"/>
      <c r="AS62" s="35"/>
      <c r="AT62" s="48"/>
      <c r="AU62" s="532"/>
      <c r="AV62" s="48"/>
    </row>
    <row r="63" spans="1:48" s="700" customFormat="1" ht="270" x14ac:dyDescent="0.2">
      <c r="A63" s="709" t="s">
        <v>977</v>
      </c>
      <c r="B63" s="709" t="s">
        <v>3311</v>
      </c>
      <c r="C63" s="709" t="s">
        <v>3312</v>
      </c>
      <c r="D63" s="638" t="s">
        <v>3086</v>
      </c>
      <c r="E63" s="714" t="s">
        <v>2946</v>
      </c>
      <c r="F63" s="47" t="s">
        <v>2947</v>
      </c>
      <c r="G63" s="783" t="s">
        <v>3313</v>
      </c>
      <c r="H63" s="774" t="s">
        <v>2999</v>
      </c>
      <c r="I63" s="784" t="s">
        <v>3000</v>
      </c>
      <c r="J63" s="638" t="s">
        <v>3001</v>
      </c>
      <c r="K63" s="638" t="s">
        <v>3012</v>
      </c>
      <c r="L63" s="717" t="str">
        <f>VLOOKUP(J63,'[30]2. Anexos'!$B$35:$G$41,(HLOOKUP(K63,'[30]2. Anexos'!$C$35:$G$36,2,0)),0)</f>
        <v>Moderado</v>
      </c>
      <c r="M63" s="785" t="s">
        <v>3314</v>
      </c>
      <c r="N63" s="532" t="s">
        <v>2859</v>
      </c>
      <c r="O63" s="532" t="s">
        <v>2991</v>
      </c>
      <c r="P63" s="774" t="s">
        <v>3036</v>
      </c>
      <c r="Q63" s="774" t="s">
        <v>3012</v>
      </c>
      <c r="R63" s="717" t="str">
        <f>VLOOKUP(P63,'[30]2. Anexos'!$B$35:$G$41,(HLOOKUP(Q63,'[30]2. Anexos'!$C$35:$G$36,2,0)),0)</f>
        <v>Moderado</v>
      </c>
      <c r="S63" s="718" t="s">
        <v>2860</v>
      </c>
      <c r="T63" s="785" t="s">
        <v>3314</v>
      </c>
      <c r="U63" s="785" t="s">
        <v>2948</v>
      </c>
      <c r="V63" s="785" t="s">
        <v>2949</v>
      </c>
      <c r="W63" s="786">
        <v>0.3</v>
      </c>
      <c r="X63" s="706">
        <v>44620</v>
      </c>
      <c r="Y63" s="787">
        <v>44926</v>
      </c>
      <c r="Z63" s="34">
        <v>44658</v>
      </c>
      <c r="AA63" s="35">
        <v>0</v>
      </c>
      <c r="AB63" s="788" t="s">
        <v>3315</v>
      </c>
      <c r="AC63" s="742" t="s">
        <v>2866</v>
      </c>
      <c r="AD63" s="48" t="s">
        <v>3108</v>
      </c>
      <c r="AE63" s="34"/>
      <c r="AF63" s="35"/>
      <c r="AG63" s="35"/>
      <c r="AH63" s="48"/>
      <c r="AI63" s="532"/>
      <c r="AJ63" s="48"/>
      <c r="AK63" s="34"/>
      <c r="AL63" s="35"/>
      <c r="AM63" s="35"/>
      <c r="AN63" s="48"/>
      <c r="AO63" s="532"/>
      <c r="AP63" s="48"/>
      <c r="AQ63" s="34"/>
      <c r="AR63" s="35"/>
      <c r="AS63" s="35"/>
      <c r="AT63" s="48"/>
      <c r="AU63" s="532"/>
      <c r="AV63" s="48"/>
    </row>
    <row r="64" spans="1:48" s="700" customFormat="1" ht="173.25" customHeight="1" x14ac:dyDescent="0.2">
      <c r="A64" s="712"/>
      <c r="B64" s="712"/>
      <c r="C64" s="712"/>
      <c r="D64" s="640"/>
      <c r="E64" s="754"/>
      <c r="F64" s="47" t="s">
        <v>2950</v>
      </c>
      <c r="G64" s="789"/>
      <c r="H64" s="776"/>
      <c r="I64" s="790"/>
      <c r="J64" s="640"/>
      <c r="K64" s="640"/>
      <c r="L64" s="756"/>
      <c r="M64" s="785" t="s">
        <v>3316</v>
      </c>
      <c r="N64" s="532" t="s">
        <v>2859</v>
      </c>
      <c r="O64" s="532" t="s">
        <v>2991</v>
      </c>
      <c r="P64" s="776"/>
      <c r="Q64" s="776"/>
      <c r="R64" s="756"/>
      <c r="S64" s="782"/>
      <c r="T64" s="785" t="s">
        <v>3316</v>
      </c>
      <c r="U64" s="785" t="s">
        <v>2951</v>
      </c>
      <c r="V64" s="785" t="s">
        <v>3317</v>
      </c>
      <c r="W64" s="791">
        <v>1</v>
      </c>
      <c r="X64" s="706">
        <v>44620</v>
      </c>
      <c r="Y64" s="787">
        <v>44926</v>
      </c>
      <c r="Z64" s="34">
        <v>44658</v>
      </c>
      <c r="AA64" s="35">
        <v>0.5</v>
      </c>
      <c r="AB64" s="792" t="s">
        <v>3318</v>
      </c>
      <c r="AC64" s="793"/>
      <c r="AD64" s="48" t="s">
        <v>3319</v>
      </c>
      <c r="AE64" s="34"/>
      <c r="AF64" s="35"/>
      <c r="AG64" s="35"/>
      <c r="AH64" s="48"/>
      <c r="AI64" s="532"/>
      <c r="AJ64" s="48"/>
      <c r="AK64" s="34"/>
      <c r="AL64" s="35"/>
      <c r="AM64" s="35"/>
      <c r="AN64" s="48"/>
      <c r="AO64" s="532"/>
      <c r="AP64" s="48"/>
      <c r="AQ64" s="34"/>
      <c r="AR64" s="35"/>
      <c r="AS64" s="35"/>
      <c r="AT64" s="48"/>
      <c r="AU64" s="532"/>
      <c r="AV64" s="48"/>
    </row>
    <row r="65" spans="1:48" s="700" customFormat="1" ht="182.25" customHeight="1" x14ac:dyDescent="0.2">
      <c r="A65" s="712"/>
      <c r="B65" s="712"/>
      <c r="C65" s="712"/>
      <c r="D65" s="640"/>
      <c r="E65" s="754"/>
      <c r="F65" s="47" t="s">
        <v>2952</v>
      </c>
      <c r="G65" s="789"/>
      <c r="H65" s="776"/>
      <c r="I65" s="790"/>
      <c r="J65" s="640"/>
      <c r="K65" s="640"/>
      <c r="L65" s="756"/>
      <c r="M65" s="794" t="s">
        <v>3320</v>
      </c>
      <c r="N65" s="532" t="s">
        <v>2859</v>
      </c>
      <c r="O65" s="532" t="s">
        <v>2991</v>
      </c>
      <c r="P65" s="776"/>
      <c r="Q65" s="776"/>
      <c r="R65" s="756"/>
      <c r="S65" s="782"/>
      <c r="T65" s="794" t="s">
        <v>3320</v>
      </c>
      <c r="U65" s="794" t="s">
        <v>2953</v>
      </c>
      <c r="V65" s="794" t="s">
        <v>2954</v>
      </c>
      <c r="W65" s="795">
        <v>1</v>
      </c>
      <c r="X65" s="706">
        <v>44620</v>
      </c>
      <c r="Y65" s="796">
        <v>44926</v>
      </c>
      <c r="Z65" s="34">
        <v>44658</v>
      </c>
      <c r="AA65" s="35">
        <v>0.25</v>
      </c>
      <c r="AB65" s="792" t="s">
        <v>3321</v>
      </c>
      <c r="AC65" s="793"/>
      <c r="AD65" s="48" t="s">
        <v>3108</v>
      </c>
      <c r="AE65" s="34"/>
      <c r="AF65" s="35"/>
      <c r="AG65" s="35"/>
      <c r="AH65" s="48"/>
      <c r="AI65" s="532"/>
      <c r="AJ65" s="48"/>
      <c r="AK65" s="34"/>
      <c r="AL65" s="35"/>
      <c r="AM65" s="35"/>
      <c r="AN65" s="48"/>
      <c r="AO65" s="532"/>
      <c r="AP65" s="48"/>
      <c r="AQ65" s="34"/>
      <c r="AR65" s="35"/>
      <c r="AS65" s="35"/>
      <c r="AT65" s="48"/>
      <c r="AU65" s="532"/>
      <c r="AV65" s="48"/>
    </row>
    <row r="66" spans="1:48" s="700" customFormat="1" ht="215.25" customHeight="1" x14ac:dyDescent="0.2">
      <c r="A66" s="712"/>
      <c r="B66" s="712"/>
      <c r="C66" s="712"/>
      <c r="D66" s="640"/>
      <c r="E66" s="754"/>
      <c r="F66" s="47" t="s">
        <v>2955</v>
      </c>
      <c r="G66" s="789"/>
      <c r="H66" s="776"/>
      <c r="I66" s="790"/>
      <c r="J66" s="640"/>
      <c r="K66" s="640"/>
      <c r="L66" s="756"/>
      <c r="M66" s="749" t="s">
        <v>3322</v>
      </c>
      <c r="N66" s="532" t="s">
        <v>2859</v>
      </c>
      <c r="O66" s="532" t="s">
        <v>2991</v>
      </c>
      <c r="P66" s="776"/>
      <c r="Q66" s="776"/>
      <c r="R66" s="756"/>
      <c r="S66" s="782"/>
      <c r="T66" s="749" t="s">
        <v>3322</v>
      </c>
      <c r="U66" s="749" t="s">
        <v>2948</v>
      </c>
      <c r="V66" s="761" t="s">
        <v>3323</v>
      </c>
      <c r="W66" s="797">
        <v>1</v>
      </c>
      <c r="X66" s="706">
        <v>44620</v>
      </c>
      <c r="Y66" s="751">
        <v>44926</v>
      </c>
      <c r="Z66" s="34">
        <v>44658</v>
      </c>
      <c r="AA66" s="35">
        <v>0.5</v>
      </c>
      <c r="AB66" s="792" t="s">
        <v>3324</v>
      </c>
      <c r="AC66" s="793"/>
      <c r="AD66" s="48" t="s">
        <v>3108</v>
      </c>
      <c r="AE66" s="34"/>
      <c r="AF66" s="35"/>
      <c r="AG66" s="35"/>
      <c r="AH66" s="48"/>
      <c r="AI66" s="532"/>
      <c r="AJ66" s="48"/>
      <c r="AK66" s="34"/>
      <c r="AL66" s="35"/>
      <c r="AM66" s="35"/>
      <c r="AN66" s="48"/>
      <c r="AO66" s="532"/>
      <c r="AP66" s="48"/>
      <c r="AQ66" s="34"/>
      <c r="AR66" s="35"/>
      <c r="AS66" s="35"/>
      <c r="AT66" s="48"/>
      <c r="AU66" s="532"/>
      <c r="AV66" s="48"/>
    </row>
    <row r="67" spans="1:48" s="700" customFormat="1" ht="155.25" customHeight="1" x14ac:dyDescent="0.2">
      <c r="A67" s="719"/>
      <c r="B67" s="719"/>
      <c r="C67" s="719"/>
      <c r="D67" s="639"/>
      <c r="E67" s="721"/>
      <c r="F67" s="47" t="s">
        <v>2956</v>
      </c>
      <c r="G67" s="798"/>
      <c r="H67" s="779"/>
      <c r="I67" s="799"/>
      <c r="J67" s="639"/>
      <c r="K67" s="639"/>
      <c r="L67" s="724"/>
      <c r="M67" s="794" t="s">
        <v>3325</v>
      </c>
      <c r="N67" s="532" t="s">
        <v>2859</v>
      </c>
      <c r="O67" s="532" t="s">
        <v>2991</v>
      </c>
      <c r="P67" s="779"/>
      <c r="Q67" s="779"/>
      <c r="R67" s="724"/>
      <c r="S67" s="725"/>
      <c r="T67" s="794" t="s">
        <v>3325</v>
      </c>
      <c r="U67" s="794" t="s">
        <v>2948</v>
      </c>
      <c r="V67" s="794" t="s">
        <v>3326</v>
      </c>
      <c r="W67" s="795">
        <v>1</v>
      </c>
      <c r="X67" s="706">
        <v>44620</v>
      </c>
      <c r="Y67" s="796">
        <v>44926</v>
      </c>
      <c r="Z67" s="34">
        <v>44658</v>
      </c>
      <c r="AA67" s="35">
        <v>0.5</v>
      </c>
      <c r="AB67" s="800" t="s">
        <v>3327</v>
      </c>
      <c r="AC67" s="745"/>
      <c r="AD67" s="48" t="s">
        <v>3328</v>
      </c>
      <c r="AE67" s="34"/>
      <c r="AF67" s="35"/>
      <c r="AG67" s="35"/>
      <c r="AH67" s="48"/>
      <c r="AI67" s="532"/>
      <c r="AJ67" s="48"/>
      <c r="AK67" s="34"/>
      <c r="AL67" s="35"/>
      <c r="AM67" s="35"/>
      <c r="AN67" s="48"/>
      <c r="AO67" s="532"/>
      <c r="AP67" s="48"/>
      <c r="AQ67" s="34"/>
      <c r="AR67" s="35"/>
      <c r="AS67" s="35"/>
      <c r="AT67" s="48"/>
      <c r="AU67" s="532"/>
      <c r="AV67" s="48"/>
    </row>
    <row r="68" spans="1:48" s="700" customFormat="1" ht="190.5" customHeight="1" x14ac:dyDescent="0.2">
      <c r="A68" s="709" t="s">
        <v>2957</v>
      </c>
      <c r="B68" s="709" t="s">
        <v>3329</v>
      </c>
      <c r="C68" s="801" t="s">
        <v>3330</v>
      </c>
      <c r="D68" s="638" t="s">
        <v>3023</v>
      </c>
      <c r="E68" s="802" t="s">
        <v>2958</v>
      </c>
      <c r="F68" s="803" t="s">
        <v>2959</v>
      </c>
      <c r="G68" s="804" t="s">
        <v>3331</v>
      </c>
      <c r="H68" s="767" t="s">
        <v>2987</v>
      </c>
      <c r="I68" s="805" t="s">
        <v>3000</v>
      </c>
      <c r="J68" s="767" t="s">
        <v>2988</v>
      </c>
      <c r="K68" s="767" t="s">
        <v>3002</v>
      </c>
      <c r="L68" s="806" t="s">
        <v>2867</v>
      </c>
      <c r="M68" s="803" t="s">
        <v>3332</v>
      </c>
      <c r="N68" s="695" t="s">
        <v>2859</v>
      </c>
      <c r="O68" s="695" t="s">
        <v>2991</v>
      </c>
      <c r="P68" s="767" t="s">
        <v>2988</v>
      </c>
      <c r="Q68" s="767" t="s">
        <v>3002</v>
      </c>
      <c r="R68" s="806" t="s">
        <v>2867</v>
      </c>
      <c r="S68" s="718" t="s">
        <v>2860</v>
      </c>
      <c r="T68" s="803" t="s">
        <v>3332</v>
      </c>
      <c r="U68" s="807" t="s">
        <v>3333</v>
      </c>
      <c r="V68" s="808" t="s">
        <v>3334</v>
      </c>
      <c r="W68" s="738">
        <v>1</v>
      </c>
      <c r="X68" s="698">
        <v>44620</v>
      </c>
      <c r="Y68" s="698">
        <v>44926</v>
      </c>
      <c r="Z68" s="54">
        <v>44671</v>
      </c>
      <c r="AA68" s="699">
        <v>1</v>
      </c>
      <c r="AB68" s="53" t="s">
        <v>3335</v>
      </c>
      <c r="AC68" s="638" t="s">
        <v>2866</v>
      </c>
      <c r="AD68" s="689" t="s">
        <v>3336</v>
      </c>
      <c r="AE68" s="54"/>
      <c r="AF68" s="699"/>
      <c r="AG68" s="699"/>
      <c r="AH68" s="689"/>
      <c r="AI68" s="695"/>
      <c r="AJ68" s="689"/>
      <c r="AK68" s="54"/>
      <c r="AL68" s="699"/>
      <c r="AM68" s="699"/>
      <c r="AN68" s="689"/>
      <c r="AO68" s="695"/>
      <c r="AP68" s="689"/>
      <c r="AQ68" s="54"/>
      <c r="AR68" s="699"/>
      <c r="AS68" s="699"/>
      <c r="AT68" s="689"/>
      <c r="AU68" s="695"/>
      <c r="AV68" s="689"/>
    </row>
    <row r="69" spans="1:48" s="700" customFormat="1" ht="173.25" customHeight="1" x14ac:dyDescent="0.2">
      <c r="A69" s="712"/>
      <c r="B69" s="712"/>
      <c r="C69" s="801"/>
      <c r="D69" s="640"/>
      <c r="E69" s="802"/>
      <c r="F69" s="803" t="s">
        <v>3337</v>
      </c>
      <c r="G69" s="804"/>
      <c r="H69" s="767"/>
      <c r="I69" s="805"/>
      <c r="J69" s="767"/>
      <c r="K69" s="767"/>
      <c r="L69" s="806"/>
      <c r="M69" s="803" t="s">
        <v>3338</v>
      </c>
      <c r="N69" s="695" t="s">
        <v>2859</v>
      </c>
      <c r="O69" s="695" t="s">
        <v>2991</v>
      </c>
      <c r="P69" s="767"/>
      <c r="Q69" s="767"/>
      <c r="R69" s="806"/>
      <c r="S69" s="782"/>
      <c r="T69" s="803" t="s">
        <v>3338</v>
      </c>
      <c r="U69" s="807" t="s">
        <v>3339</v>
      </c>
      <c r="V69" s="803" t="s">
        <v>3340</v>
      </c>
      <c r="W69" s="738">
        <v>1</v>
      </c>
      <c r="X69" s="698">
        <v>44620</v>
      </c>
      <c r="Y69" s="698">
        <v>44926</v>
      </c>
      <c r="Z69" s="54">
        <v>44671</v>
      </c>
      <c r="AA69" s="699">
        <v>1</v>
      </c>
      <c r="AB69" s="809" t="s">
        <v>3341</v>
      </c>
      <c r="AC69" s="640"/>
      <c r="AD69" s="689" t="s">
        <v>3336</v>
      </c>
      <c r="AE69" s="54"/>
      <c r="AF69" s="699"/>
      <c r="AG69" s="699"/>
      <c r="AH69" s="689"/>
      <c r="AI69" s="695"/>
      <c r="AJ69" s="689"/>
      <c r="AK69" s="54"/>
      <c r="AL69" s="699"/>
      <c r="AM69" s="699"/>
      <c r="AN69" s="689"/>
      <c r="AO69" s="695"/>
      <c r="AP69" s="689"/>
      <c r="AQ69" s="54"/>
      <c r="AR69" s="699"/>
      <c r="AS69" s="699"/>
      <c r="AT69" s="689"/>
      <c r="AU69" s="695"/>
      <c r="AV69" s="689"/>
    </row>
    <row r="70" spans="1:48" s="700" customFormat="1" ht="202.5" customHeight="1" x14ac:dyDescent="0.2">
      <c r="A70" s="712"/>
      <c r="B70" s="712"/>
      <c r="C70" s="801"/>
      <c r="D70" s="639"/>
      <c r="E70" s="802"/>
      <c r="F70" s="810" t="s">
        <v>3342</v>
      </c>
      <c r="G70" s="804"/>
      <c r="H70" s="767"/>
      <c r="I70" s="805"/>
      <c r="J70" s="767"/>
      <c r="K70" s="767"/>
      <c r="L70" s="806"/>
      <c r="M70" s="811" t="s">
        <v>3343</v>
      </c>
      <c r="N70" s="695" t="s">
        <v>2859</v>
      </c>
      <c r="O70" s="695" t="s">
        <v>2991</v>
      </c>
      <c r="P70" s="767"/>
      <c r="Q70" s="767"/>
      <c r="R70" s="806"/>
      <c r="S70" s="725"/>
      <c r="T70" s="811" t="s">
        <v>3343</v>
      </c>
      <c r="U70" s="807" t="s">
        <v>3333</v>
      </c>
      <c r="V70" s="811" t="s">
        <v>3344</v>
      </c>
      <c r="W70" s="738">
        <v>1</v>
      </c>
      <c r="X70" s="698">
        <v>44620</v>
      </c>
      <c r="Y70" s="698">
        <v>44926</v>
      </c>
      <c r="Z70" s="54">
        <v>44671</v>
      </c>
      <c r="AA70" s="699">
        <v>0.25</v>
      </c>
      <c r="AB70" s="53" t="s">
        <v>3345</v>
      </c>
      <c r="AC70" s="639"/>
      <c r="AD70" s="689" t="s">
        <v>3336</v>
      </c>
      <c r="AE70" s="54"/>
      <c r="AF70" s="699"/>
      <c r="AG70" s="699"/>
      <c r="AH70" s="689"/>
      <c r="AI70" s="695"/>
      <c r="AJ70" s="689"/>
      <c r="AK70" s="54"/>
      <c r="AL70" s="699"/>
      <c r="AM70" s="699"/>
      <c r="AN70" s="689"/>
      <c r="AO70" s="695"/>
      <c r="AP70" s="689"/>
      <c r="AQ70" s="54"/>
      <c r="AR70" s="699"/>
      <c r="AS70" s="699"/>
      <c r="AT70" s="689"/>
      <c r="AU70" s="695"/>
      <c r="AV70" s="689"/>
    </row>
    <row r="71" spans="1:48" s="700" customFormat="1" ht="266.25" customHeight="1" x14ac:dyDescent="0.2">
      <c r="A71" s="719"/>
      <c r="B71" s="719"/>
      <c r="C71" s="690" t="s">
        <v>3346</v>
      </c>
      <c r="D71" s="532"/>
      <c r="E71" s="695" t="s">
        <v>3347</v>
      </c>
      <c r="F71" s="48" t="s">
        <v>3348</v>
      </c>
      <c r="G71" s="48" t="s">
        <v>3349</v>
      </c>
      <c r="H71" s="689" t="s">
        <v>2987</v>
      </c>
      <c r="I71" s="692" t="s">
        <v>3000</v>
      </c>
      <c r="J71" s="689" t="s">
        <v>2988</v>
      </c>
      <c r="K71" s="689" t="s">
        <v>3002</v>
      </c>
      <c r="L71" s="812" t="s">
        <v>2867</v>
      </c>
      <c r="M71" s="48" t="s">
        <v>3350</v>
      </c>
      <c r="N71" s="532" t="s">
        <v>2859</v>
      </c>
      <c r="O71" s="695" t="s">
        <v>2991</v>
      </c>
      <c r="P71" s="689" t="s">
        <v>3036</v>
      </c>
      <c r="Q71" s="689" t="s">
        <v>3002</v>
      </c>
      <c r="R71" s="708" t="str">
        <f>VLOOKUP(P71,'[31]2. Anexos'!$B$35:$G$41,(HLOOKUP(Q71,'[31]2. Anexos'!$C$35:$G$36,2,0)),0)</f>
        <v>Bajo</v>
      </c>
      <c r="S71" s="780" t="s">
        <v>2860</v>
      </c>
      <c r="T71" s="48" t="s">
        <v>3350</v>
      </c>
      <c r="U71" s="813" t="s">
        <v>3351</v>
      </c>
      <c r="V71" s="48" t="s">
        <v>3352</v>
      </c>
      <c r="W71" s="711">
        <v>1</v>
      </c>
      <c r="X71" s="698">
        <v>44620</v>
      </c>
      <c r="Y71" s="698">
        <v>44926</v>
      </c>
      <c r="Z71" s="54">
        <v>44671</v>
      </c>
      <c r="AA71" s="699">
        <v>0.25</v>
      </c>
      <c r="AB71" s="689" t="s">
        <v>3353</v>
      </c>
      <c r="AC71" s="695" t="s">
        <v>2866</v>
      </c>
      <c r="AD71" s="689" t="s">
        <v>3336</v>
      </c>
      <c r="AE71" s="54"/>
      <c r="AF71" s="699"/>
      <c r="AG71" s="699"/>
      <c r="AH71" s="689"/>
      <c r="AI71" s="695"/>
      <c r="AJ71" s="689"/>
      <c r="AK71" s="54"/>
      <c r="AL71" s="699"/>
      <c r="AM71" s="699"/>
      <c r="AN71" s="689"/>
      <c r="AO71" s="695"/>
      <c r="AP71" s="689"/>
      <c r="AQ71" s="54"/>
      <c r="AR71" s="699"/>
      <c r="AS71" s="699"/>
      <c r="AT71" s="689"/>
      <c r="AU71" s="695"/>
      <c r="AV71" s="689"/>
    </row>
    <row r="72" spans="1:48" s="700" customFormat="1" ht="317.25" customHeight="1" x14ac:dyDescent="0.2">
      <c r="A72" s="638" t="s">
        <v>2960</v>
      </c>
      <c r="B72" s="709" t="s">
        <v>3354</v>
      </c>
      <c r="C72" s="48" t="s">
        <v>3355</v>
      </c>
      <c r="D72" s="532" t="s">
        <v>3023</v>
      </c>
      <c r="E72" s="707" t="s">
        <v>2961</v>
      </c>
      <c r="F72" s="48" t="s">
        <v>2962</v>
      </c>
      <c r="G72" s="48" t="s">
        <v>3356</v>
      </c>
      <c r="H72" s="48" t="s">
        <v>2987</v>
      </c>
      <c r="I72" s="710" t="s">
        <v>2899</v>
      </c>
      <c r="J72" s="48" t="s">
        <v>3001</v>
      </c>
      <c r="K72" s="48" t="s">
        <v>3012</v>
      </c>
      <c r="L72" s="708" t="str">
        <f>VLOOKUP(J72,'[32]2. Anexos'!$B$35:$G$41,(HLOOKUP(K72,'[32]2. Anexos'!$C$35:$G$36,2,0)),0)</f>
        <v>Moderado</v>
      </c>
      <c r="M72" s="48" t="s">
        <v>3357</v>
      </c>
      <c r="N72" s="532" t="s">
        <v>2859</v>
      </c>
      <c r="O72" s="532" t="s">
        <v>2991</v>
      </c>
      <c r="P72" s="48" t="s">
        <v>2988</v>
      </c>
      <c r="Q72" s="48" t="s">
        <v>3012</v>
      </c>
      <c r="R72" s="708" t="str">
        <f>VLOOKUP(P72,'[32]2. Anexos'!$B$35:$G$41,(HLOOKUP(Q72,'[32]2. Anexos'!$C$35:$G$36,2,0)),0)</f>
        <v>Moderado</v>
      </c>
      <c r="S72" s="704" t="s">
        <v>2860</v>
      </c>
      <c r="T72" s="48" t="s">
        <v>3357</v>
      </c>
      <c r="U72" s="532" t="s">
        <v>2963</v>
      </c>
      <c r="V72" s="48" t="s">
        <v>3358</v>
      </c>
      <c r="W72" s="727" t="s">
        <v>3359</v>
      </c>
      <c r="X72" s="706">
        <v>44620</v>
      </c>
      <c r="Y72" s="706">
        <v>44926</v>
      </c>
      <c r="Z72" s="34">
        <v>44655</v>
      </c>
      <c r="AA72" s="37">
        <v>0.25</v>
      </c>
      <c r="AB72" s="48" t="s">
        <v>3360</v>
      </c>
      <c r="AC72" s="532" t="s">
        <v>2866</v>
      </c>
      <c r="AD72" s="48" t="s">
        <v>3361</v>
      </c>
      <c r="AE72" s="34"/>
      <c r="AF72" s="35"/>
      <c r="AG72" s="35"/>
      <c r="AH72" s="48"/>
      <c r="AI72" s="532"/>
      <c r="AJ72" s="48"/>
      <c r="AK72" s="34"/>
      <c r="AL72" s="35"/>
      <c r="AM72" s="35"/>
      <c r="AN72" s="48"/>
      <c r="AO72" s="532"/>
      <c r="AP72" s="48"/>
      <c r="AQ72" s="34"/>
      <c r="AR72" s="35"/>
      <c r="AS72" s="35"/>
      <c r="AT72" s="48"/>
      <c r="AU72" s="532"/>
      <c r="AV72" s="48"/>
    </row>
    <row r="73" spans="1:48" s="700" customFormat="1" ht="285.75" customHeight="1" x14ac:dyDescent="0.2">
      <c r="A73" s="639"/>
      <c r="B73" s="719"/>
      <c r="C73" s="48" t="s">
        <v>3362</v>
      </c>
      <c r="D73" s="532" t="s">
        <v>3023</v>
      </c>
      <c r="E73" s="707" t="s">
        <v>2964</v>
      </c>
      <c r="F73" s="48" t="s">
        <v>2965</v>
      </c>
      <c r="G73" s="48" t="s">
        <v>3363</v>
      </c>
      <c r="H73" s="48" t="s">
        <v>2987</v>
      </c>
      <c r="I73" s="710" t="s">
        <v>2899</v>
      </c>
      <c r="J73" s="48" t="s">
        <v>2988</v>
      </c>
      <c r="K73" s="48" t="s">
        <v>3002</v>
      </c>
      <c r="L73" s="708" t="str">
        <f>VLOOKUP(J73,'[32]2. Anexos'!$B$35:$G$41,(HLOOKUP(K73,'[32]2. Anexos'!$C$35:$G$36,2,0)),0)</f>
        <v>Moderado</v>
      </c>
      <c r="M73" s="48" t="s">
        <v>3364</v>
      </c>
      <c r="N73" s="532" t="s">
        <v>2859</v>
      </c>
      <c r="O73" s="532" t="s">
        <v>2991</v>
      </c>
      <c r="P73" s="48" t="s">
        <v>2988</v>
      </c>
      <c r="Q73" s="48" t="s">
        <v>3002</v>
      </c>
      <c r="R73" s="708" t="str">
        <f>VLOOKUP(P73,'[32]2. Anexos'!$B$35:$G$41,(HLOOKUP(Q73,'[32]2. Anexos'!$C$35:$G$36,2,0)),0)</f>
        <v>Moderado</v>
      </c>
      <c r="S73" s="704" t="s">
        <v>2860</v>
      </c>
      <c r="T73" s="48" t="s">
        <v>3365</v>
      </c>
      <c r="U73" s="532" t="s">
        <v>3366</v>
      </c>
      <c r="V73" s="48" t="s">
        <v>3367</v>
      </c>
      <c r="W73" s="532" t="s">
        <v>3368</v>
      </c>
      <c r="X73" s="706">
        <v>44620</v>
      </c>
      <c r="Y73" s="706">
        <v>44926</v>
      </c>
      <c r="Z73" s="34">
        <v>44655</v>
      </c>
      <c r="AA73" s="37">
        <v>0.25</v>
      </c>
      <c r="AB73" s="48" t="s">
        <v>3369</v>
      </c>
      <c r="AC73" s="532" t="s">
        <v>2866</v>
      </c>
      <c r="AD73" s="48" t="s">
        <v>3361</v>
      </c>
      <c r="AE73" s="34"/>
      <c r="AF73" s="35"/>
      <c r="AG73" s="35"/>
      <c r="AH73" s="48"/>
      <c r="AI73" s="532"/>
      <c r="AJ73" s="48"/>
      <c r="AK73" s="34"/>
      <c r="AL73" s="35"/>
      <c r="AM73" s="35"/>
      <c r="AN73" s="48"/>
      <c r="AO73" s="532"/>
      <c r="AP73" s="48"/>
      <c r="AQ73" s="34"/>
      <c r="AR73" s="35"/>
      <c r="AS73" s="35"/>
      <c r="AT73" s="48"/>
      <c r="AU73" s="532"/>
      <c r="AV73" s="48"/>
    </row>
    <row r="74" spans="1:48" s="700" customFormat="1" ht="280.5" customHeight="1" x14ac:dyDescent="0.2">
      <c r="A74" s="48" t="s">
        <v>39</v>
      </c>
      <c r="B74" s="48" t="s">
        <v>3370</v>
      </c>
      <c r="C74" s="47" t="s">
        <v>3371</v>
      </c>
      <c r="D74" s="48" t="s">
        <v>1908</v>
      </c>
      <c r="E74" s="701" t="s">
        <v>3372</v>
      </c>
      <c r="F74" s="48" t="s">
        <v>3373</v>
      </c>
      <c r="G74" s="48" t="s">
        <v>3374</v>
      </c>
      <c r="H74" s="48" t="s">
        <v>2999</v>
      </c>
      <c r="I74" s="710" t="s">
        <v>3000</v>
      </c>
      <c r="J74" s="48" t="s">
        <v>2988</v>
      </c>
      <c r="K74" s="48" t="s">
        <v>3012</v>
      </c>
      <c r="L74" s="708" t="str">
        <f>VLOOKUP(J74,'[33]2. Anexos'!$B$35:$G$41,(HLOOKUP(K74,'[33]2. Anexos'!$C$35:$G$36,2,0)),0)</f>
        <v>Moderado</v>
      </c>
      <c r="M74" s="48" t="s">
        <v>3375</v>
      </c>
      <c r="N74" s="532" t="s">
        <v>2859</v>
      </c>
      <c r="O74" s="532" t="s">
        <v>2991</v>
      </c>
      <c r="P74" s="48" t="s">
        <v>2988</v>
      </c>
      <c r="Q74" s="48" t="s">
        <v>3012</v>
      </c>
      <c r="R74" s="708" t="str">
        <f>VLOOKUP(P74,'[33]2. Anexos'!$B$35:$G$41,(HLOOKUP(Q74,'[33]2. Anexos'!$C$35:$G$36,2,0)),0)</f>
        <v>Moderado</v>
      </c>
      <c r="S74" s="704" t="s">
        <v>2860</v>
      </c>
      <c r="T74" s="48" t="s">
        <v>3375</v>
      </c>
      <c r="U74" s="47" t="s">
        <v>3376</v>
      </c>
      <c r="V74" s="48" t="s">
        <v>3377</v>
      </c>
      <c r="W74" s="532">
        <v>10</v>
      </c>
      <c r="X74" s="751">
        <v>44621</v>
      </c>
      <c r="Y74" s="751">
        <v>44926</v>
      </c>
      <c r="Z74" s="34">
        <v>44658</v>
      </c>
      <c r="AA74" s="37">
        <v>0.1</v>
      </c>
      <c r="AB74" s="48" t="s">
        <v>3378</v>
      </c>
      <c r="AC74" s="532" t="s">
        <v>2866</v>
      </c>
      <c r="AD74" s="48" t="s">
        <v>3379</v>
      </c>
      <c r="AE74" s="34"/>
      <c r="AF74" s="35"/>
      <c r="AG74" s="35"/>
      <c r="AH74" s="48"/>
      <c r="AI74" s="532"/>
      <c r="AJ74" s="48"/>
      <c r="AK74" s="34"/>
      <c r="AL74" s="35"/>
      <c r="AM74" s="35"/>
      <c r="AN74" s="48"/>
      <c r="AO74" s="532"/>
      <c r="AP74" s="48"/>
      <c r="AQ74" s="34"/>
      <c r="AR74" s="35"/>
      <c r="AS74" s="35"/>
      <c r="AT74" s="48"/>
      <c r="AU74" s="532"/>
      <c r="AV74" s="48"/>
    </row>
    <row r="75" spans="1:48" s="700" customFormat="1" ht="280.5" x14ac:dyDescent="0.2">
      <c r="A75" s="709" t="s">
        <v>2966</v>
      </c>
      <c r="B75" s="709" t="s">
        <v>3380</v>
      </c>
      <c r="C75" s="47" t="s">
        <v>3381</v>
      </c>
      <c r="D75" s="532" t="s">
        <v>3086</v>
      </c>
      <c r="E75" s="48" t="s">
        <v>2967</v>
      </c>
      <c r="F75" s="48" t="s">
        <v>2968</v>
      </c>
      <c r="G75" s="532" t="s">
        <v>3382</v>
      </c>
      <c r="H75" s="48" t="s">
        <v>2999</v>
      </c>
      <c r="I75" s="710" t="s">
        <v>3011</v>
      </c>
      <c r="J75" s="48" t="s">
        <v>3078</v>
      </c>
      <c r="K75" s="48" t="s">
        <v>3012</v>
      </c>
      <c r="L75" s="708" t="str">
        <f>VLOOKUP(J75,'[34]2. Anexos'!$B$35:$G$41,(HLOOKUP(K75,'[34]2. Anexos'!$C$35:$G$36,2,0)),0)</f>
        <v>Alto</v>
      </c>
      <c r="M75" s="749" t="s">
        <v>3383</v>
      </c>
      <c r="N75" s="532" t="s">
        <v>2859</v>
      </c>
      <c r="O75" s="532" t="s">
        <v>2991</v>
      </c>
      <c r="P75" s="48" t="s">
        <v>3001</v>
      </c>
      <c r="Q75" s="48" t="s">
        <v>3012</v>
      </c>
      <c r="R75" s="708" t="str">
        <f>VLOOKUP(P75,'[34]2. Anexos'!$B$35:$G$41,(HLOOKUP(Q75,'[34]2. Anexos'!$C$35:$G$36,2,0)),0)</f>
        <v>Moderado</v>
      </c>
      <c r="S75" s="704" t="s">
        <v>2860</v>
      </c>
      <c r="T75" s="749" t="s">
        <v>3383</v>
      </c>
      <c r="U75" s="48" t="s">
        <v>2969</v>
      </c>
      <c r="V75" s="48" t="s">
        <v>3384</v>
      </c>
      <c r="W75" s="711" t="s">
        <v>2970</v>
      </c>
      <c r="X75" s="706">
        <v>44620</v>
      </c>
      <c r="Y75" s="706">
        <v>44926</v>
      </c>
      <c r="Z75" s="34">
        <v>44651</v>
      </c>
      <c r="AA75" s="37">
        <f>+(5/5)*1</f>
        <v>1</v>
      </c>
      <c r="AB75" s="814" t="s">
        <v>3385</v>
      </c>
      <c r="AC75" s="532" t="s">
        <v>2866</v>
      </c>
      <c r="AD75" s="52" t="s">
        <v>3386</v>
      </c>
      <c r="AE75" s="34"/>
      <c r="AF75" s="35"/>
      <c r="AG75" s="35"/>
      <c r="AH75" s="48"/>
      <c r="AI75" s="532"/>
      <c r="AJ75" s="48"/>
      <c r="AK75" s="34"/>
      <c r="AL75" s="35"/>
      <c r="AM75" s="35"/>
      <c r="AN75" s="48"/>
      <c r="AO75" s="532"/>
      <c r="AP75" s="48"/>
      <c r="AQ75" s="34"/>
      <c r="AR75" s="35"/>
      <c r="AS75" s="35"/>
      <c r="AT75" s="48"/>
      <c r="AU75" s="532"/>
      <c r="AV75" s="48"/>
    </row>
    <row r="76" spans="1:48" s="700" customFormat="1" ht="247.5" customHeight="1" x14ac:dyDescent="0.2">
      <c r="A76" s="712"/>
      <c r="B76" s="712"/>
      <c r="C76" s="747" t="s">
        <v>3387</v>
      </c>
      <c r="D76" s="747" t="s">
        <v>3086</v>
      </c>
      <c r="E76" s="747" t="s">
        <v>2971</v>
      </c>
      <c r="F76" s="713" t="s">
        <v>2972</v>
      </c>
      <c r="G76" s="638" t="s">
        <v>3388</v>
      </c>
      <c r="H76" s="747" t="s">
        <v>2999</v>
      </c>
      <c r="I76" s="748" t="s">
        <v>3011</v>
      </c>
      <c r="J76" s="713" t="s">
        <v>2988</v>
      </c>
      <c r="K76" s="713" t="s">
        <v>2989</v>
      </c>
      <c r="L76" s="717" t="str">
        <f>VLOOKUP(J76,'[34]2. Anexos'!$B$35:$G$41,(HLOOKUP(K76,'[34]2. Anexos'!$C$35:$G$36,2,0)),0)</f>
        <v>Alto</v>
      </c>
      <c r="M76" s="749" t="s">
        <v>3389</v>
      </c>
      <c r="N76" s="815" t="s">
        <v>2859</v>
      </c>
      <c r="O76" s="815" t="s">
        <v>2991</v>
      </c>
      <c r="P76" s="742" t="s">
        <v>3036</v>
      </c>
      <c r="Q76" s="742" t="s">
        <v>2989</v>
      </c>
      <c r="R76" s="717" t="str">
        <f>VLOOKUP(P76,'[34]2. Anexos'!$B$35:$G$41,(HLOOKUP(Q76,'[34]2. Anexos'!$C$35:$G$36,2,0)),0)</f>
        <v>Alto</v>
      </c>
      <c r="S76" s="718" t="s">
        <v>2860</v>
      </c>
      <c r="T76" s="749" t="s">
        <v>3389</v>
      </c>
      <c r="U76" s="48" t="s">
        <v>3390</v>
      </c>
      <c r="V76" s="48" t="s">
        <v>3391</v>
      </c>
      <c r="W76" s="37">
        <v>1</v>
      </c>
      <c r="X76" s="706">
        <v>44620</v>
      </c>
      <c r="Y76" s="706">
        <v>44926</v>
      </c>
      <c r="Z76" s="34">
        <v>44651</v>
      </c>
      <c r="AA76" s="37">
        <v>1</v>
      </c>
      <c r="AB76" s="816" t="s">
        <v>3392</v>
      </c>
      <c r="AC76" s="638" t="s">
        <v>2866</v>
      </c>
      <c r="AD76" s="48" t="s">
        <v>3386</v>
      </c>
      <c r="AE76" s="34"/>
      <c r="AF76" s="35"/>
      <c r="AG76" s="35"/>
      <c r="AH76" s="48"/>
      <c r="AI76" s="532"/>
      <c r="AJ76" s="48"/>
      <c r="AK76" s="34"/>
      <c r="AL76" s="35"/>
      <c r="AM76" s="35"/>
      <c r="AN76" s="48"/>
      <c r="AO76" s="532"/>
      <c r="AP76" s="48"/>
      <c r="AQ76" s="34"/>
      <c r="AR76" s="35"/>
      <c r="AS76" s="35"/>
      <c r="AT76" s="48"/>
      <c r="AU76" s="532"/>
      <c r="AV76" s="48"/>
    </row>
    <row r="77" spans="1:48" s="700" customFormat="1" ht="135.6" customHeight="1" x14ac:dyDescent="0.2">
      <c r="A77" s="712"/>
      <c r="B77" s="712"/>
      <c r="C77" s="753"/>
      <c r="D77" s="753"/>
      <c r="E77" s="753"/>
      <c r="F77" s="752"/>
      <c r="G77" s="640"/>
      <c r="H77" s="753"/>
      <c r="I77" s="755"/>
      <c r="J77" s="752"/>
      <c r="K77" s="752"/>
      <c r="L77" s="756"/>
      <c r="M77" s="749" t="s">
        <v>3393</v>
      </c>
      <c r="N77" s="815" t="s">
        <v>2859</v>
      </c>
      <c r="O77" s="815" t="s">
        <v>2991</v>
      </c>
      <c r="P77" s="793"/>
      <c r="Q77" s="793"/>
      <c r="R77" s="756"/>
      <c r="S77" s="782"/>
      <c r="T77" s="749" t="s">
        <v>3394</v>
      </c>
      <c r="U77" s="48" t="s">
        <v>3390</v>
      </c>
      <c r="V77" s="48" t="s">
        <v>3395</v>
      </c>
      <c r="W77" s="37">
        <v>1</v>
      </c>
      <c r="X77" s="706">
        <v>44620</v>
      </c>
      <c r="Y77" s="706">
        <v>44926</v>
      </c>
      <c r="Z77" s="34">
        <v>44651</v>
      </c>
      <c r="AA77" s="37">
        <v>0</v>
      </c>
      <c r="AB77" s="48" t="s">
        <v>3396</v>
      </c>
      <c r="AC77" s="640"/>
      <c r="AD77" s="48" t="s">
        <v>3397</v>
      </c>
      <c r="AE77" s="34"/>
      <c r="AF77" s="35"/>
      <c r="AG77" s="35"/>
      <c r="AH77" s="48"/>
      <c r="AI77" s="532"/>
      <c r="AJ77" s="48"/>
      <c r="AK77" s="34"/>
      <c r="AL77" s="35"/>
      <c r="AM77" s="35"/>
      <c r="AN77" s="48"/>
      <c r="AO77" s="532"/>
      <c r="AP77" s="48"/>
      <c r="AQ77" s="34"/>
      <c r="AR77" s="35"/>
      <c r="AS77" s="35"/>
      <c r="AT77" s="48"/>
      <c r="AU77" s="532"/>
      <c r="AV77" s="48"/>
    </row>
    <row r="78" spans="1:48" s="700" customFormat="1" ht="157.5" customHeight="1" x14ac:dyDescent="0.2">
      <c r="A78" s="719"/>
      <c r="B78" s="719"/>
      <c r="C78" s="778"/>
      <c r="D78" s="778"/>
      <c r="E78" s="778"/>
      <c r="F78" s="720"/>
      <c r="G78" s="639"/>
      <c r="H78" s="778"/>
      <c r="I78" s="758"/>
      <c r="J78" s="720"/>
      <c r="K78" s="720"/>
      <c r="L78" s="756"/>
      <c r="M78" s="749" t="s">
        <v>3398</v>
      </c>
      <c r="N78" s="690" t="s">
        <v>2859</v>
      </c>
      <c r="O78" s="690" t="s">
        <v>2991</v>
      </c>
      <c r="P78" s="745"/>
      <c r="Q78" s="745"/>
      <c r="R78" s="724"/>
      <c r="S78" s="725"/>
      <c r="T78" s="749" t="s">
        <v>3398</v>
      </c>
      <c r="U78" s="48" t="s">
        <v>3390</v>
      </c>
      <c r="V78" s="48" t="s">
        <v>3399</v>
      </c>
      <c r="W78" s="727">
        <v>1</v>
      </c>
      <c r="X78" s="706">
        <v>44620</v>
      </c>
      <c r="Y78" s="706">
        <v>44926</v>
      </c>
      <c r="Z78" s="34">
        <v>44651</v>
      </c>
      <c r="AA78" s="37">
        <v>1</v>
      </c>
      <c r="AB78" s="48" t="s">
        <v>3400</v>
      </c>
      <c r="AC78" s="639"/>
      <c r="AD78" s="48" t="s">
        <v>3386</v>
      </c>
      <c r="AE78" s="34"/>
      <c r="AF78" s="35"/>
      <c r="AG78" s="35"/>
      <c r="AH78" s="48"/>
      <c r="AI78" s="532"/>
      <c r="AJ78" s="48"/>
      <c r="AK78" s="34"/>
      <c r="AL78" s="35"/>
      <c r="AM78" s="35"/>
      <c r="AN78" s="48"/>
      <c r="AO78" s="532"/>
      <c r="AP78" s="48"/>
      <c r="AQ78" s="34"/>
      <c r="AR78" s="35"/>
      <c r="AS78" s="35"/>
      <c r="AT78" s="48"/>
      <c r="AU78" s="532"/>
      <c r="AV78" s="48"/>
    </row>
    <row r="79" spans="1:48" s="700" customFormat="1" ht="41.25" customHeight="1" x14ac:dyDescent="0.2">
      <c r="A79" s="707"/>
      <c r="B79" s="707"/>
      <c r="C79" s="707"/>
      <c r="D79" s="707"/>
      <c r="E79" s="707"/>
      <c r="F79" s="48"/>
      <c r="G79" s="48"/>
      <c r="H79" s="48"/>
      <c r="I79" s="710"/>
      <c r="J79" s="48"/>
      <c r="K79" s="48"/>
      <c r="L79" s="708" t="e">
        <f>VLOOKUP(J79,'[16]2. Anexos'!$B$35:$G$41,(HLOOKUP(K79,'[16]2. Anexos'!$C$35:$G$36,2,0)),0)</f>
        <v>#N/A</v>
      </c>
      <c r="M79" s="48"/>
      <c r="N79" s="532"/>
      <c r="O79" s="532"/>
      <c r="P79" s="48"/>
      <c r="Q79" s="48"/>
      <c r="R79" s="708" t="e">
        <f>VLOOKUP(P79,'[16]2. Anexos'!$B$35:$G$41,(HLOOKUP(Q79,'[16]2. Anexos'!$C$35:$G$36,2,0)),0)</f>
        <v>#N/A</v>
      </c>
      <c r="S79" s="704"/>
      <c r="T79" s="48"/>
      <c r="U79" s="48"/>
      <c r="V79" s="47"/>
      <c r="W79" s="47"/>
      <c r="X79" s="532"/>
      <c r="Y79" s="532"/>
      <c r="Z79" s="34"/>
      <c r="AA79" s="35"/>
      <c r="AB79" s="48"/>
      <c r="AC79" s="532"/>
      <c r="AD79" s="48"/>
      <c r="AE79" s="34"/>
      <c r="AF79" s="35"/>
      <c r="AG79" s="35"/>
      <c r="AH79" s="48"/>
      <c r="AI79" s="532"/>
      <c r="AJ79" s="48"/>
      <c r="AK79" s="34"/>
      <c r="AL79" s="35"/>
      <c r="AM79" s="35"/>
      <c r="AN79" s="48"/>
      <c r="AO79" s="532"/>
      <c r="AP79" s="48"/>
      <c r="AQ79" s="34"/>
      <c r="AR79" s="35"/>
      <c r="AS79" s="35"/>
      <c r="AT79" s="48"/>
      <c r="AU79" s="532"/>
      <c r="AV79" s="48"/>
    </row>
    <row r="80" spans="1:48" x14ac:dyDescent="0.2">
      <c r="F80" s="700"/>
      <c r="G80" s="700"/>
    </row>
  </sheetData>
  <sheetProtection formatCells="0" formatColumns="0" formatRows="0" insertColumns="0" insertRows="0" insertHyperlinks="0" deleteColumns="0" deleteRows="0" sort="0" autoFilter="0" pivotTables="0"/>
  <mergeCells count="292">
    <mergeCell ref="P76:P78"/>
    <mergeCell ref="Q76:Q78"/>
    <mergeCell ref="R76:R78"/>
    <mergeCell ref="S76:S78"/>
    <mergeCell ref="AC76:AC78"/>
    <mergeCell ref="G76:G78"/>
    <mergeCell ref="H76:H78"/>
    <mergeCell ref="I76:I78"/>
    <mergeCell ref="J76:J78"/>
    <mergeCell ref="K76:K78"/>
    <mergeCell ref="L76:L78"/>
    <mergeCell ref="A75:A78"/>
    <mergeCell ref="B75:B78"/>
    <mergeCell ref="C76:C78"/>
    <mergeCell ref="D76:D78"/>
    <mergeCell ref="E76:E78"/>
    <mergeCell ref="F76:F78"/>
    <mergeCell ref="Q68:Q70"/>
    <mergeCell ref="R68:R70"/>
    <mergeCell ref="S68:S70"/>
    <mergeCell ref="AC68:AC70"/>
    <mergeCell ref="A72:A73"/>
    <mergeCell ref="B72:B73"/>
    <mergeCell ref="H68:H70"/>
    <mergeCell ref="I68:I70"/>
    <mergeCell ref="J68:J70"/>
    <mergeCell ref="K68:K70"/>
    <mergeCell ref="L68:L70"/>
    <mergeCell ref="P68:P70"/>
    <mergeCell ref="Q63:Q67"/>
    <mergeCell ref="R63:R67"/>
    <mergeCell ref="S63:S67"/>
    <mergeCell ref="AC63:AC67"/>
    <mergeCell ref="A68:A71"/>
    <mergeCell ref="B68:B71"/>
    <mergeCell ref="C68:C70"/>
    <mergeCell ref="D68:D70"/>
    <mergeCell ref="E68:E70"/>
    <mergeCell ref="G68:G70"/>
    <mergeCell ref="H63:H67"/>
    <mergeCell ref="I63:I67"/>
    <mergeCell ref="J63:J67"/>
    <mergeCell ref="K63:K67"/>
    <mergeCell ref="L63:L67"/>
    <mergeCell ref="P63:P67"/>
    <mergeCell ref="A63:A67"/>
    <mergeCell ref="B63:B67"/>
    <mergeCell ref="C63:C67"/>
    <mergeCell ref="D63:D67"/>
    <mergeCell ref="E63:E67"/>
    <mergeCell ref="G63:G67"/>
    <mergeCell ref="L60:L62"/>
    <mergeCell ref="P60:P62"/>
    <mergeCell ref="Q60:Q62"/>
    <mergeCell ref="R60:R62"/>
    <mergeCell ref="S60:S62"/>
    <mergeCell ref="AC60:AC62"/>
    <mergeCell ref="AC58:AC59"/>
    <mergeCell ref="C60:C62"/>
    <mergeCell ref="D60:D62"/>
    <mergeCell ref="E60:E62"/>
    <mergeCell ref="F60:F62"/>
    <mergeCell ref="G60:G62"/>
    <mergeCell ref="H60:H62"/>
    <mergeCell ref="I60:I62"/>
    <mergeCell ref="J60:J62"/>
    <mergeCell ref="K60:K62"/>
    <mergeCell ref="K58:K59"/>
    <mergeCell ref="L58:L59"/>
    <mergeCell ref="P58:P59"/>
    <mergeCell ref="Q58:Q59"/>
    <mergeCell ref="R58:R59"/>
    <mergeCell ref="S58:S59"/>
    <mergeCell ref="S55:S57"/>
    <mergeCell ref="AC55:AC57"/>
    <mergeCell ref="C58:C59"/>
    <mergeCell ref="D58:D59"/>
    <mergeCell ref="E58:E59"/>
    <mergeCell ref="F58:F59"/>
    <mergeCell ref="G58:G59"/>
    <mergeCell ref="H58:H59"/>
    <mergeCell ref="I58:I59"/>
    <mergeCell ref="J58:J59"/>
    <mergeCell ref="J55:J57"/>
    <mergeCell ref="K55:K57"/>
    <mergeCell ref="L55:L57"/>
    <mergeCell ref="P55:P57"/>
    <mergeCell ref="Q55:Q57"/>
    <mergeCell ref="R55:R57"/>
    <mergeCell ref="R52:R54"/>
    <mergeCell ref="S52:S54"/>
    <mergeCell ref="AC52:AC54"/>
    <mergeCell ref="C55:C57"/>
    <mergeCell ref="D55:D57"/>
    <mergeCell ref="E55:E57"/>
    <mergeCell ref="F55:F57"/>
    <mergeCell ref="G55:G57"/>
    <mergeCell ref="H55:H57"/>
    <mergeCell ref="I55:I57"/>
    <mergeCell ref="I52:I54"/>
    <mergeCell ref="J52:J54"/>
    <mergeCell ref="K52:K54"/>
    <mergeCell ref="L52:L54"/>
    <mergeCell ref="P52:P54"/>
    <mergeCell ref="Q52:Q54"/>
    <mergeCell ref="Q50:Q51"/>
    <mergeCell ref="R50:R51"/>
    <mergeCell ref="S50:S51"/>
    <mergeCell ref="AC50:AC51"/>
    <mergeCell ref="C52:C54"/>
    <mergeCell ref="D52:D54"/>
    <mergeCell ref="E52:E54"/>
    <mergeCell ref="F52:F54"/>
    <mergeCell ref="G52:G54"/>
    <mergeCell ref="H52:H54"/>
    <mergeCell ref="H50:H51"/>
    <mergeCell ref="I50:I51"/>
    <mergeCell ref="J50:J51"/>
    <mergeCell ref="K50:K51"/>
    <mergeCell ref="L50:L51"/>
    <mergeCell ref="P50:P51"/>
    <mergeCell ref="P48:P49"/>
    <mergeCell ref="Q48:Q49"/>
    <mergeCell ref="R48:R49"/>
    <mergeCell ref="S48:S49"/>
    <mergeCell ref="AC48:AC49"/>
    <mergeCell ref="C50:C51"/>
    <mergeCell ref="D50:D51"/>
    <mergeCell ref="E50:E51"/>
    <mergeCell ref="F50:F51"/>
    <mergeCell ref="G50:G51"/>
    <mergeCell ref="G48:G49"/>
    <mergeCell ref="H48:H49"/>
    <mergeCell ref="I48:I49"/>
    <mergeCell ref="J48:J49"/>
    <mergeCell ref="K48:K49"/>
    <mergeCell ref="L48:L49"/>
    <mergeCell ref="A48:A62"/>
    <mergeCell ref="B48:B62"/>
    <mergeCell ref="C48:C49"/>
    <mergeCell ref="D48:D49"/>
    <mergeCell ref="E48:E49"/>
    <mergeCell ref="F48:F49"/>
    <mergeCell ref="Q42:Q44"/>
    <mergeCell ref="R42:R44"/>
    <mergeCell ref="S42:S44"/>
    <mergeCell ref="F43:F44"/>
    <mergeCell ref="A46:A47"/>
    <mergeCell ref="B46:B47"/>
    <mergeCell ref="H42:H44"/>
    <mergeCell ref="I42:I44"/>
    <mergeCell ref="J42:J44"/>
    <mergeCell ref="K42:K44"/>
    <mergeCell ref="L42:L44"/>
    <mergeCell ref="P42:P44"/>
    <mergeCell ref="A42:A45"/>
    <mergeCell ref="B42:B45"/>
    <mergeCell ref="C42:C44"/>
    <mergeCell ref="D42:D44"/>
    <mergeCell ref="E42:E44"/>
    <mergeCell ref="G42:G44"/>
    <mergeCell ref="P37:P38"/>
    <mergeCell ref="Q37:Q38"/>
    <mergeCell ref="R37:R38"/>
    <mergeCell ref="S37:S38"/>
    <mergeCell ref="AC37:AC38"/>
    <mergeCell ref="A39:A41"/>
    <mergeCell ref="B39:B41"/>
    <mergeCell ref="G37:G38"/>
    <mergeCell ref="H37:H38"/>
    <mergeCell ref="I37:I38"/>
    <mergeCell ref="J37:J38"/>
    <mergeCell ref="K37:K38"/>
    <mergeCell ref="L37:L38"/>
    <mergeCell ref="P35:P36"/>
    <mergeCell ref="Q35:Q36"/>
    <mergeCell ref="R35:R36"/>
    <mergeCell ref="S35:S36"/>
    <mergeCell ref="AC35:AC36"/>
    <mergeCell ref="A37:A38"/>
    <mergeCell ref="B37:B38"/>
    <mergeCell ref="C37:C38"/>
    <mergeCell ref="D37:D38"/>
    <mergeCell ref="E37:E38"/>
    <mergeCell ref="G35:G36"/>
    <mergeCell ref="H35:H36"/>
    <mergeCell ref="I35:I36"/>
    <mergeCell ref="J35:J36"/>
    <mergeCell ref="K35:K36"/>
    <mergeCell ref="L35:L36"/>
    <mergeCell ref="P26:P29"/>
    <mergeCell ref="Q26:Q29"/>
    <mergeCell ref="R26:R29"/>
    <mergeCell ref="S26:S29"/>
    <mergeCell ref="A32:A36"/>
    <mergeCell ref="B32:B36"/>
    <mergeCell ref="C35:C36"/>
    <mergeCell ref="D35:D36"/>
    <mergeCell ref="E35:E36"/>
    <mergeCell ref="F35:F36"/>
    <mergeCell ref="G26:G29"/>
    <mergeCell ref="H26:H29"/>
    <mergeCell ref="I26:I29"/>
    <mergeCell ref="J26:J29"/>
    <mergeCell ref="K26:K29"/>
    <mergeCell ref="L26:L29"/>
    <mergeCell ref="Q24:Q25"/>
    <mergeCell ref="R24:R25"/>
    <mergeCell ref="S24:S25"/>
    <mergeCell ref="AC24:AC25"/>
    <mergeCell ref="A26:A31"/>
    <mergeCell ref="B26:B31"/>
    <mergeCell ref="C26:C29"/>
    <mergeCell ref="D26:D29"/>
    <mergeCell ref="E26:E29"/>
    <mergeCell ref="F26:F29"/>
    <mergeCell ref="H24:H25"/>
    <mergeCell ref="I24:I25"/>
    <mergeCell ref="J24:J25"/>
    <mergeCell ref="K24:K25"/>
    <mergeCell ref="L24:L25"/>
    <mergeCell ref="P24:P25"/>
    <mergeCell ref="A23:A25"/>
    <mergeCell ref="B23:B25"/>
    <mergeCell ref="C24:C25"/>
    <mergeCell ref="D24:D25"/>
    <mergeCell ref="E24:E25"/>
    <mergeCell ref="G24:G25"/>
    <mergeCell ref="P18:P19"/>
    <mergeCell ref="Q18:Q19"/>
    <mergeCell ref="R18:R19"/>
    <mergeCell ref="S18:S19"/>
    <mergeCell ref="AC18:AC19"/>
    <mergeCell ref="A21:A22"/>
    <mergeCell ref="B21:B22"/>
    <mergeCell ref="G18:G19"/>
    <mergeCell ref="H18:H19"/>
    <mergeCell ref="I18:I19"/>
    <mergeCell ref="J18:J19"/>
    <mergeCell ref="K18:K19"/>
    <mergeCell ref="L18:L19"/>
    <mergeCell ref="Q15:Q16"/>
    <mergeCell ref="R15:R16"/>
    <mergeCell ref="S15:S16"/>
    <mergeCell ref="AC15:AC16"/>
    <mergeCell ref="A18:A19"/>
    <mergeCell ref="B18:B19"/>
    <mergeCell ref="C18:C19"/>
    <mergeCell ref="D18:D19"/>
    <mergeCell ref="E18:E19"/>
    <mergeCell ref="F18:F19"/>
    <mergeCell ref="H15:H16"/>
    <mergeCell ref="I15:I16"/>
    <mergeCell ref="J15:J16"/>
    <mergeCell ref="K15:K16"/>
    <mergeCell ref="L15:L16"/>
    <mergeCell ref="P15:P16"/>
    <mergeCell ref="AK9:AP9"/>
    <mergeCell ref="AQ9:AV9"/>
    <mergeCell ref="A11:A13"/>
    <mergeCell ref="B11:B13"/>
    <mergeCell ref="A14:A16"/>
    <mergeCell ref="B14:B16"/>
    <mergeCell ref="C15:C16"/>
    <mergeCell ref="D15:D16"/>
    <mergeCell ref="E15:E16"/>
    <mergeCell ref="G15:G16"/>
    <mergeCell ref="O9:O10"/>
    <mergeCell ref="P9:R9"/>
    <mergeCell ref="S9:S10"/>
    <mergeCell ref="T9:Y9"/>
    <mergeCell ref="Z9:AD9"/>
    <mergeCell ref="AE9:AJ9"/>
    <mergeCell ref="G9:G10"/>
    <mergeCell ref="H9:H10"/>
    <mergeCell ref="I9:I10"/>
    <mergeCell ref="J9:L9"/>
    <mergeCell ref="M9:M10"/>
    <mergeCell ref="N9:N10"/>
    <mergeCell ref="A9:A10"/>
    <mergeCell ref="B9:B10"/>
    <mergeCell ref="C9:C10"/>
    <mergeCell ref="D9:D10"/>
    <mergeCell ref="E9:E10"/>
    <mergeCell ref="F9:F10"/>
    <mergeCell ref="A1:B4"/>
    <mergeCell ref="C1:AT4"/>
    <mergeCell ref="A5:AU5"/>
    <mergeCell ref="A6:B6"/>
    <mergeCell ref="A8:L8"/>
    <mergeCell ref="M8:Y8"/>
    <mergeCell ref="Z8:AV8"/>
  </mergeCells>
  <conditionalFormatting sqref="L11:L13 L79">
    <cfRule type="containsText" dxfId="199" priority="197" operator="containsText" text="Bajo">
      <formula>NOT(ISERROR(SEARCH("Bajo",L11)))</formula>
    </cfRule>
    <cfRule type="containsText" dxfId="198" priority="198" operator="containsText" text="Moderado">
      <formula>NOT(ISERROR(SEARCH("Moderado",L11)))</formula>
    </cfRule>
    <cfRule type="containsText" dxfId="197" priority="199" operator="containsText" text="Alto">
      <formula>NOT(ISERROR(SEARCH("Alto",L11)))</formula>
    </cfRule>
    <cfRule type="containsText" dxfId="196" priority="200" operator="containsText" text="Extremo">
      <formula>NOT(ISERROR(SEARCH("Extremo",L11)))</formula>
    </cfRule>
  </conditionalFormatting>
  <conditionalFormatting sqref="R79">
    <cfRule type="containsText" dxfId="195" priority="193" operator="containsText" text="Bajo">
      <formula>NOT(ISERROR(SEARCH("Bajo",R79)))</formula>
    </cfRule>
    <cfRule type="containsText" dxfId="194" priority="194" operator="containsText" text="Moderado">
      <formula>NOT(ISERROR(SEARCH("Moderado",R79)))</formula>
    </cfRule>
    <cfRule type="containsText" dxfId="193" priority="195" operator="containsText" text="Alto">
      <formula>NOT(ISERROR(SEARCH("Alto",R79)))</formula>
    </cfRule>
    <cfRule type="containsText" dxfId="192" priority="196" operator="containsText" text="Extremo">
      <formula>NOT(ISERROR(SEARCH("Extremo",R79)))</formula>
    </cfRule>
  </conditionalFormatting>
  <conditionalFormatting sqref="K13">
    <cfRule type="duplicateValues" dxfId="191" priority="192"/>
  </conditionalFormatting>
  <conditionalFormatting sqref="R12:R13">
    <cfRule type="containsText" dxfId="190" priority="188" operator="containsText" text="Bajo">
      <formula>NOT(ISERROR(SEARCH("Bajo",R12)))</formula>
    </cfRule>
    <cfRule type="containsText" dxfId="189" priority="189" operator="containsText" text="Moderado">
      <formula>NOT(ISERROR(SEARCH("Moderado",R12)))</formula>
    </cfRule>
    <cfRule type="containsText" dxfId="188" priority="190" operator="containsText" text="Alto">
      <formula>NOT(ISERROR(SEARCH("Alto",R12)))</formula>
    </cfRule>
    <cfRule type="containsText" dxfId="187" priority="191" operator="containsText" text="Extremo">
      <formula>NOT(ISERROR(SEARCH("Extremo",R12)))</formula>
    </cfRule>
  </conditionalFormatting>
  <conditionalFormatting sqref="R11">
    <cfRule type="containsText" dxfId="186" priority="184" operator="containsText" text="Bajo">
      <formula>NOT(ISERROR(SEARCH("Bajo",R11)))</formula>
    </cfRule>
    <cfRule type="containsText" dxfId="185" priority="185" operator="containsText" text="Moderado">
      <formula>NOT(ISERROR(SEARCH("Moderado",R11)))</formula>
    </cfRule>
    <cfRule type="containsText" dxfId="184" priority="186" operator="containsText" text="Alto">
      <formula>NOT(ISERROR(SEARCH("Alto",R11)))</formula>
    </cfRule>
    <cfRule type="containsText" dxfId="183" priority="187" operator="containsText" text="Extremo">
      <formula>NOT(ISERROR(SEARCH("Extremo",R11)))</formula>
    </cfRule>
  </conditionalFormatting>
  <conditionalFormatting sqref="L20">
    <cfRule type="containsText" dxfId="182" priority="180" operator="containsText" text="Bajo">
      <formula>NOT(ISERROR(SEARCH("Bajo",L20)))</formula>
    </cfRule>
    <cfRule type="containsText" dxfId="181" priority="181" operator="containsText" text="Moderado">
      <formula>NOT(ISERROR(SEARCH("Moderado",L20)))</formula>
    </cfRule>
    <cfRule type="containsText" dxfId="180" priority="182" operator="containsText" text="Alto">
      <formula>NOT(ISERROR(SEARCH("Alto",L20)))</formula>
    </cfRule>
    <cfRule type="containsText" dxfId="179" priority="183" operator="containsText" text="Extremo">
      <formula>NOT(ISERROR(SEARCH("Extremo",L20)))</formula>
    </cfRule>
  </conditionalFormatting>
  <conditionalFormatting sqref="R20">
    <cfRule type="containsText" dxfId="178" priority="176" operator="containsText" text="Bajo">
      <formula>NOT(ISERROR(SEARCH("Bajo",R20)))</formula>
    </cfRule>
    <cfRule type="containsText" dxfId="177" priority="177" operator="containsText" text="Moderado">
      <formula>NOT(ISERROR(SEARCH("Moderado",R20)))</formula>
    </cfRule>
    <cfRule type="containsText" dxfId="176" priority="178" operator="containsText" text="Alto">
      <formula>NOT(ISERROR(SEARCH("Alto",R20)))</formula>
    </cfRule>
    <cfRule type="containsText" dxfId="175" priority="179" operator="containsText" text="Extremo">
      <formula>NOT(ISERROR(SEARCH("Extremo",R20)))</formula>
    </cfRule>
  </conditionalFormatting>
  <conditionalFormatting sqref="L46">
    <cfRule type="containsText" dxfId="174" priority="172" operator="containsText" text="Bajo">
      <formula>NOT(ISERROR(SEARCH("Bajo",L46)))</formula>
    </cfRule>
    <cfRule type="containsText" dxfId="173" priority="173" operator="containsText" text="Moderado">
      <formula>NOT(ISERROR(SEARCH("Moderado",L46)))</formula>
    </cfRule>
    <cfRule type="containsText" dxfId="172" priority="174" operator="containsText" text="Alto">
      <formula>NOT(ISERROR(SEARCH("Alto",L46)))</formula>
    </cfRule>
    <cfRule type="containsText" dxfId="171" priority="175" operator="containsText" text="Extremo">
      <formula>NOT(ISERROR(SEARCH("Extremo",L46)))</formula>
    </cfRule>
  </conditionalFormatting>
  <conditionalFormatting sqref="R46">
    <cfRule type="containsText" dxfId="170" priority="168" operator="containsText" text="Bajo">
      <formula>NOT(ISERROR(SEARCH("Bajo",R46)))</formula>
    </cfRule>
    <cfRule type="containsText" dxfId="169" priority="169" operator="containsText" text="Moderado">
      <formula>NOT(ISERROR(SEARCH("Moderado",R46)))</formula>
    </cfRule>
    <cfRule type="containsText" dxfId="168" priority="170" operator="containsText" text="Alto">
      <formula>NOT(ISERROR(SEARCH("Alto",R46)))</formula>
    </cfRule>
    <cfRule type="containsText" dxfId="167" priority="171" operator="containsText" text="Extremo">
      <formula>NOT(ISERROR(SEARCH("Extremo",R46)))</formula>
    </cfRule>
  </conditionalFormatting>
  <conditionalFormatting sqref="L47">
    <cfRule type="containsText" dxfId="166" priority="164" operator="containsText" text="Bajo">
      <formula>NOT(ISERROR(SEARCH("Bajo",L47)))</formula>
    </cfRule>
    <cfRule type="containsText" dxfId="165" priority="165" operator="containsText" text="Moderado">
      <formula>NOT(ISERROR(SEARCH("Moderado",L47)))</formula>
    </cfRule>
    <cfRule type="containsText" dxfId="164" priority="166" operator="containsText" text="Alto">
      <formula>NOT(ISERROR(SEARCH("Alto",L47)))</formula>
    </cfRule>
    <cfRule type="containsText" dxfId="163" priority="167" operator="containsText" text="Extremo">
      <formula>NOT(ISERROR(SEARCH("Extremo",L47)))</formula>
    </cfRule>
  </conditionalFormatting>
  <conditionalFormatting sqref="R47">
    <cfRule type="containsText" dxfId="162" priority="160" operator="containsText" text="Bajo">
      <formula>NOT(ISERROR(SEARCH("Bajo",R47)))</formula>
    </cfRule>
    <cfRule type="containsText" dxfId="161" priority="161" operator="containsText" text="Moderado">
      <formula>NOT(ISERROR(SEARCH("Moderado",R47)))</formula>
    </cfRule>
    <cfRule type="containsText" dxfId="160" priority="162" operator="containsText" text="Alto">
      <formula>NOT(ISERROR(SEARCH("Alto",R47)))</formula>
    </cfRule>
    <cfRule type="containsText" dxfId="159" priority="163" operator="containsText" text="Extremo">
      <formula>NOT(ISERROR(SEARCH("Extremo",R47)))</formula>
    </cfRule>
  </conditionalFormatting>
  <conditionalFormatting sqref="R32 L32:L35 R35">
    <cfRule type="containsText" dxfId="158" priority="156" operator="containsText" text="Bajo">
      <formula>NOT(ISERROR(SEARCH("Bajo",L32)))</formula>
    </cfRule>
    <cfRule type="containsText" dxfId="157" priority="157" operator="containsText" text="Moderado">
      <formula>NOT(ISERROR(SEARCH("Moderado",L32)))</formula>
    </cfRule>
    <cfRule type="containsText" dxfId="156" priority="158" operator="containsText" text="Alto">
      <formula>NOT(ISERROR(SEARCH("Alto",L32)))</formula>
    </cfRule>
    <cfRule type="containsText" dxfId="155" priority="159" operator="containsText" text="Extremo">
      <formula>NOT(ISERROR(SEARCH("Extremo",L32)))</formula>
    </cfRule>
  </conditionalFormatting>
  <conditionalFormatting sqref="K34">
    <cfRule type="duplicateValues" dxfId="154" priority="155"/>
  </conditionalFormatting>
  <conditionalFormatting sqref="P32:Q32">
    <cfRule type="duplicateValues" dxfId="153" priority="154"/>
  </conditionalFormatting>
  <conditionalFormatting sqref="R33:R34">
    <cfRule type="containsText" dxfId="152" priority="150" operator="containsText" text="Bajo">
      <formula>NOT(ISERROR(SEARCH("Bajo",R33)))</formula>
    </cfRule>
    <cfRule type="containsText" dxfId="151" priority="151" operator="containsText" text="Moderado">
      <formula>NOT(ISERROR(SEARCH("Moderado",R33)))</formula>
    </cfRule>
    <cfRule type="containsText" dxfId="150" priority="152" operator="containsText" text="Alto">
      <formula>NOT(ISERROR(SEARCH("Alto",R33)))</formula>
    </cfRule>
    <cfRule type="containsText" dxfId="149" priority="153" operator="containsText" text="Extremo">
      <formula>NOT(ISERROR(SEARCH("Extremo",R33)))</formula>
    </cfRule>
  </conditionalFormatting>
  <conditionalFormatting sqref="L72:L73">
    <cfRule type="containsText" dxfId="148" priority="146" operator="containsText" text="Bajo">
      <formula>NOT(ISERROR(SEARCH("Bajo",L72)))</formula>
    </cfRule>
    <cfRule type="containsText" dxfId="147" priority="147" operator="containsText" text="Moderado">
      <formula>NOT(ISERROR(SEARCH("Moderado",L72)))</formula>
    </cfRule>
    <cfRule type="containsText" dxfId="146" priority="148" operator="containsText" text="Alto">
      <formula>NOT(ISERROR(SEARCH("Alto",L72)))</formula>
    </cfRule>
    <cfRule type="containsText" dxfId="145" priority="149" operator="containsText" text="Extremo">
      <formula>NOT(ISERROR(SEARCH("Extremo",L72)))</formula>
    </cfRule>
  </conditionalFormatting>
  <conditionalFormatting sqref="R72:R73">
    <cfRule type="containsText" dxfId="144" priority="142" operator="containsText" text="Bajo">
      <formula>NOT(ISERROR(SEARCH("Bajo",R72)))</formula>
    </cfRule>
    <cfRule type="containsText" dxfId="143" priority="143" operator="containsText" text="Moderado">
      <formula>NOT(ISERROR(SEARCH("Moderado",R72)))</formula>
    </cfRule>
    <cfRule type="containsText" dxfId="142" priority="144" operator="containsText" text="Alto">
      <formula>NOT(ISERROR(SEARCH("Alto",R72)))</formula>
    </cfRule>
    <cfRule type="containsText" dxfId="141" priority="145" operator="containsText" text="Extremo">
      <formula>NOT(ISERROR(SEARCH("Extremo",R72)))</formula>
    </cfRule>
  </conditionalFormatting>
  <conditionalFormatting sqref="P73:Q73">
    <cfRule type="duplicateValues" dxfId="140" priority="141"/>
  </conditionalFormatting>
  <conditionalFormatting sqref="L17">
    <cfRule type="containsText" dxfId="139" priority="137" operator="containsText" text="Bajo">
      <formula>NOT(ISERROR(SEARCH("Bajo",L17)))</formula>
    </cfRule>
    <cfRule type="containsText" dxfId="138" priority="138" operator="containsText" text="Moderado">
      <formula>NOT(ISERROR(SEARCH("Moderado",L17)))</formula>
    </cfRule>
    <cfRule type="containsText" dxfId="137" priority="139" operator="containsText" text="Alto">
      <formula>NOT(ISERROR(SEARCH("Alto",L17)))</formula>
    </cfRule>
    <cfRule type="containsText" dxfId="136" priority="140" operator="containsText" text="Extremo">
      <formula>NOT(ISERROR(SEARCH("Extremo",L17)))</formula>
    </cfRule>
  </conditionalFormatting>
  <conditionalFormatting sqref="R17">
    <cfRule type="containsText" dxfId="135" priority="133" operator="containsText" text="Bajo">
      <formula>NOT(ISERROR(SEARCH("Bajo",R17)))</formula>
    </cfRule>
    <cfRule type="containsText" dxfId="134" priority="134" operator="containsText" text="Moderado">
      <formula>NOT(ISERROR(SEARCH("Moderado",R17)))</formula>
    </cfRule>
    <cfRule type="containsText" dxfId="133" priority="135" operator="containsText" text="Alto">
      <formula>NOT(ISERROR(SEARCH("Alto",R17)))</formula>
    </cfRule>
    <cfRule type="containsText" dxfId="132" priority="136" operator="containsText" text="Extremo">
      <formula>NOT(ISERROR(SEARCH("Extremo",R17)))</formula>
    </cfRule>
  </conditionalFormatting>
  <conditionalFormatting sqref="L14:L15">
    <cfRule type="containsText" dxfId="131" priority="129" operator="containsText" text="Bajo">
      <formula>NOT(ISERROR(SEARCH("Bajo",L14)))</formula>
    </cfRule>
    <cfRule type="containsText" dxfId="130" priority="130" operator="containsText" text="Moderado">
      <formula>NOT(ISERROR(SEARCH("Moderado",L14)))</formula>
    </cfRule>
    <cfRule type="containsText" dxfId="129" priority="131" operator="containsText" text="Alto">
      <formula>NOT(ISERROR(SEARCH("Alto",L14)))</formula>
    </cfRule>
    <cfRule type="containsText" dxfId="128" priority="132" operator="containsText" text="Extremo">
      <formula>NOT(ISERROR(SEARCH("Extremo",L14)))</formula>
    </cfRule>
  </conditionalFormatting>
  <conditionalFormatting sqref="R14:R15">
    <cfRule type="containsText" dxfId="127" priority="125" operator="containsText" text="Bajo">
      <formula>NOT(ISERROR(SEARCH("Bajo",R14)))</formula>
    </cfRule>
    <cfRule type="containsText" dxfId="126" priority="126" operator="containsText" text="Moderado">
      <formula>NOT(ISERROR(SEARCH("Moderado",R14)))</formula>
    </cfRule>
    <cfRule type="containsText" dxfId="125" priority="127" operator="containsText" text="Alto">
      <formula>NOT(ISERROR(SEARCH("Alto",R14)))</formula>
    </cfRule>
    <cfRule type="containsText" dxfId="124" priority="128" operator="containsText" text="Extremo">
      <formula>NOT(ISERROR(SEARCH("Extremo",R14)))</formula>
    </cfRule>
  </conditionalFormatting>
  <conditionalFormatting sqref="P15:Q15">
    <cfRule type="duplicateValues" dxfId="123" priority="124"/>
  </conditionalFormatting>
  <conditionalFormatting sqref="L63 R63">
    <cfRule type="containsText" dxfId="122" priority="120" operator="containsText" text="Bajo">
      <formula>NOT(ISERROR(SEARCH("Bajo",L63)))</formula>
    </cfRule>
    <cfRule type="containsText" dxfId="121" priority="121" operator="containsText" text="Moderado">
      <formula>NOT(ISERROR(SEARCH("Moderado",L63)))</formula>
    </cfRule>
    <cfRule type="containsText" dxfId="120" priority="122" operator="containsText" text="Alto">
      <formula>NOT(ISERROR(SEARCH("Alto",L63)))</formula>
    </cfRule>
    <cfRule type="containsText" dxfId="119" priority="123" operator="containsText" text="Extremo">
      <formula>NOT(ISERROR(SEARCH("Extremo",L63)))</formula>
    </cfRule>
  </conditionalFormatting>
  <conditionalFormatting sqref="P63:Q63">
    <cfRule type="duplicateValues" dxfId="118" priority="119"/>
  </conditionalFormatting>
  <conditionalFormatting sqref="L68:L70">
    <cfRule type="containsText" dxfId="117" priority="115" operator="containsText" text="Bajo">
      <formula>NOT(ISERROR(SEARCH("Bajo",L68)))</formula>
    </cfRule>
    <cfRule type="containsText" dxfId="116" priority="116" operator="containsText" text="Moderado">
      <formula>NOT(ISERROR(SEARCH("Moderado",L68)))</formula>
    </cfRule>
    <cfRule type="containsText" dxfId="115" priority="117" operator="containsText" text="Alto">
      <formula>NOT(ISERROR(SEARCH("Alto",L68)))</formula>
    </cfRule>
    <cfRule type="containsText" dxfId="114" priority="118" operator="containsText" text="Extremo">
      <formula>NOT(ISERROR(SEARCH("Extremo",L68)))</formula>
    </cfRule>
  </conditionalFormatting>
  <conditionalFormatting sqref="L71">
    <cfRule type="containsText" dxfId="113" priority="111" operator="containsText" text="Bajo">
      <formula>NOT(ISERROR(SEARCH("Bajo",L71)))</formula>
    </cfRule>
    <cfRule type="containsText" dxfId="112" priority="112" operator="containsText" text="Moderado">
      <formula>NOT(ISERROR(SEARCH("Moderado",L71)))</formula>
    </cfRule>
    <cfRule type="containsText" dxfId="111" priority="113" operator="containsText" text="Alto">
      <formula>NOT(ISERROR(SEARCH("Alto",L71)))</formula>
    </cfRule>
    <cfRule type="containsText" dxfId="110" priority="114" operator="containsText" text="Extremo">
      <formula>NOT(ISERROR(SEARCH("Extremo",L71)))</formula>
    </cfRule>
  </conditionalFormatting>
  <conditionalFormatting sqref="R68:R70">
    <cfRule type="containsText" dxfId="109" priority="107" operator="containsText" text="Bajo">
      <formula>NOT(ISERROR(SEARCH("Bajo",R68)))</formula>
    </cfRule>
    <cfRule type="containsText" dxfId="108" priority="108" operator="containsText" text="Moderado">
      <formula>NOT(ISERROR(SEARCH("Moderado",R68)))</formula>
    </cfRule>
    <cfRule type="containsText" dxfId="107" priority="109" operator="containsText" text="Alto">
      <formula>NOT(ISERROR(SEARCH("Alto",R68)))</formula>
    </cfRule>
    <cfRule type="containsText" dxfId="106" priority="110" operator="containsText" text="Extremo">
      <formula>NOT(ISERROR(SEARCH("Extremo",R68)))</formula>
    </cfRule>
  </conditionalFormatting>
  <conditionalFormatting sqref="R71">
    <cfRule type="containsText" dxfId="105" priority="103" operator="containsText" text="Bajo">
      <formula>NOT(ISERROR(SEARCH("Bajo",R71)))</formula>
    </cfRule>
    <cfRule type="containsText" dxfId="104" priority="104" operator="containsText" text="Moderado">
      <formula>NOT(ISERROR(SEARCH("Moderado",R71)))</formula>
    </cfRule>
    <cfRule type="containsText" dxfId="103" priority="105" operator="containsText" text="Alto">
      <formula>NOT(ISERROR(SEARCH("Alto",R71)))</formula>
    </cfRule>
    <cfRule type="containsText" dxfId="102" priority="106" operator="containsText" text="Extremo">
      <formula>NOT(ISERROR(SEARCH("Extremo",R71)))</formula>
    </cfRule>
  </conditionalFormatting>
  <conditionalFormatting sqref="L74 R74">
    <cfRule type="containsText" dxfId="101" priority="99" operator="containsText" text="Bajo">
      <formula>NOT(ISERROR(SEARCH("Bajo",L74)))</formula>
    </cfRule>
    <cfRule type="containsText" dxfId="100" priority="100" operator="containsText" text="Moderado">
      <formula>NOT(ISERROR(SEARCH("Moderado",L74)))</formula>
    </cfRule>
    <cfRule type="containsText" dxfId="99" priority="101" operator="containsText" text="Alto">
      <formula>NOT(ISERROR(SEARCH("Alto",L74)))</formula>
    </cfRule>
    <cfRule type="containsText" dxfId="98" priority="102" operator="containsText" text="Extremo">
      <formula>NOT(ISERROR(SEARCH("Extremo",L74)))</formula>
    </cfRule>
  </conditionalFormatting>
  <conditionalFormatting sqref="P74:Q74">
    <cfRule type="duplicateValues" dxfId="97" priority="98"/>
  </conditionalFormatting>
  <conditionalFormatting sqref="L18">
    <cfRule type="containsText" dxfId="96" priority="94" operator="containsText" text="Bajo">
      <formula>NOT(ISERROR(SEARCH("Bajo",L18)))</formula>
    </cfRule>
    <cfRule type="containsText" dxfId="95" priority="95" operator="containsText" text="Moderado">
      <formula>NOT(ISERROR(SEARCH("Moderado",L18)))</formula>
    </cfRule>
    <cfRule type="containsText" dxfId="94" priority="96" operator="containsText" text="Alto">
      <formula>NOT(ISERROR(SEARCH("Alto",L18)))</formula>
    </cfRule>
    <cfRule type="containsText" dxfId="93" priority="97" operator="containsText" text="Extremo">
      <formula>NOT(ISERROR(SEARCH("Extremo",L18)))</formula>
    </cfRule>
  </conditionalFormatting>
  <conditionalFormatting sqref="R18">
    <cfRule type="containsText" dxfId="92" priority="90" operator="containsText" text="Bajo">
      <formula>NOT(ISERROR(SEARCH("Bajo",R18)))</formula>
    </cfRule>
    <cfRule type="containsText" dxfId="91" priority="91" operator="containsText" text="Moderado">
      <formula>NOT(ISERROR(SEARCH("Moderado",R18)))</formula>
    </cfRule>
    <cfRule type="containsText" dxfId="90" priority="92" operator="containsText" text="Alto">
      <formula>NOT(ISERROR(SEARCH("Alto",R18)))</formula>
    </cfRule>
    <cfRule type="containsText" dxfId="89" priority="93" operator="containsText" text="Extremo">
      <formula>NOT(ISERROR(SEARCH("Extremo",R18)))</formula>
    </cfRule>
  </conditionalFormatting>
  <conditionalFormatting sqref="L75:L76">
    <cfRule type="containsText" dxfId="88" priority="86" operator="containsText" text="Bajo">
      <formula>NOT(ISERROR(SEARCH("Bajo",L75)))</formula>
    </cfRule>
    <cfRule type="containsText" dxfId="87" priority="87" operator="containsText" text="Moderado">
      <formula>NOT(ISERROR(SEARCH("Moderado",L75)))</formula>
    </cfRule>
    <cfRule type="containsText" dxfId="86" priority="88" operator="containsText" text="Alto">
      <formula>NOT(ISERROR(SEARCH("Alto",L75)))</formula>
    </cfRule>
    <cfRule type="containsText" dxfId="85" priority="89" operator="containsText" text="Extremo">
      <formula>NOT(ISERROR(SEARCH("Extremo",L75)))</formula>
    </cfRule>
  </conditionalFormatting>
  <conditionalFormatting sqref="R75:R76">
    <cfRule type="containsText" dxfId="84" priority="82" operator="containsText" text="Bajo">
      <formula>NOT(ISERROR(SEARCH("Bajo",R75)))</formula>
    </cfRule>
    <cfRule type="containsText" dxfId="83" priority="83" operator="containsText" text="Moderado">
      <formula>NOT(ISERROR(SEARCH("Moderado",R75)))</formula>
    </cfRule>
    <cfRule type="containsText" dxfId="82" priority="84" operator="containsText" text="Alto">
      <formula>NOT(ISERROR(SEARCH("Alto",R75)))</formula>
    </cfRule>
    <cfRule type="containsText" dxfId="81" priority="85" operator="containsText" text="Extremo">
      <formula>NOT(ISERROR(SEARCH("Extremo",R75)))</formula>
    </cfRule>
  </conditionalFormatting>
  <conditionalFormatting sqref="P76:Q76">
    <cfRule type="duplicateValues" dxfId="80" priority="81"/>
  </conditionalFormatting>
  <conditionalFormatting sqref="L48 L50 L52 L55 L58 L60">
    <cfRule type="containsText" dxfId="79" priority="77" operator="containsText" text="Bajo">
      <formula>NOT(ISERROR(SEARCH("Bajo",L48)))</formula>
    </cfRule>
    <cfRule type="containsText" dxfId="78" priority="78" operator="containsText" text="Moderado">
      <formula>NOT(ISERROR(SEARCH("Moderado",L48)))</formula>
    </cfRule>
    <cfRule type="containsText" dxfId="77" priority="79" operator="containsText" text="Alto">
      <formula>NOT(ISERROR(SEARCH("Alto",L48)))</formula>
    </cfRule>
    <cfRule type="containsText" dxfId="76" priority="80" operator="containsText" text="Extremo">
      <formula>NOT(ISERROR(SEARCH("Extremo",L48)))</formula>
    </cfRule>
  </conditionalFormatting>
  <conditionalFormatting sqref="R48 R52 R55 R58 R60">
    <cfRule type="containsText" dxfId="75" priority="73" operator="containsText" text="Bajo">
      <formula>NOT(ISERROR(SEARCH("Bajo",R48)))</formula>
    </cfRule>
    <cfRule type="containsText" dxfId="74" priority="74" operator="containsText" text="Moderado">
      <formula>NOT(ISERROR(SEARCH("Moderado",R48)))</formula>
    </cfRule>
    <cfRule type="containsText" dxfId="73" priority="75" operator="containsText" text="Alto">
      <formula>NOT(ISERROR(SEARCH("Alto",R48)))</formula>
    </cfRule>
    <cfRule type="containsText" dxfId="72" priority="76" operator="containsText" text="Extremo">
      <formula>NOT(ISERROR(SEARCH("Extremo",R48)))</formula>
    </cfRule>
  </conditionalFormatting>
  <conditionalFormatting sqref="R50">
    <cfRule type="containsText" dxfId="71" priority="69" operator="containsText" text="Bajo">
      <formula>NOT(ISERROR(SEARCH("Bajo",R50)))</formula>
    </cfRule>
    <cfRule type="containsText" dxfId="70" priority="70" operator="containsText" text="Moderado">
      <formula>NOT(ISERROR(SEARCH("Moderado",R50)))</formula>
    </cfRule>
    <cfRule type="containsText" dxfId="69" priority="71" operator="containsText" text="Alto">
      <formula>NOT(ISERROR(SEARCH("Alto",R50)))</formula>
    </cfRule>
    <cfRule type="containsText" dxfId="68" priority="72" operator="containsText" text="Extremo">
      <formula>NOT(ISERROR(SEARCH("Extremo",R50)))</formula>
    </cfRule>
  </conditionalFormatting>
  <conditionalFormatting sqref="L37">
    <cfRule type="containsText" dxfId="67" priority="65" operator="containsText" text="Bajo">
      <formula>NOT(ISERROR(SEARCH("Bajo",L37)))</formula>
    </cfRule>
    <cfRule type="containsText" dxfId="66" priority="66" operator="containsText" text="Moderado">
      <formula>NOT(ISERROR(SEARCH("Moderado",L37)))</formula>
    </cfRule>
    <cfRule type="containsText" dxfId="65" priority="67" operator="containsText" text="Alto">
      <formula>NOT(ISERROR(SEARCH("Alto",L37)))</formula>
    </cfRule>
    <cfRule type="containsText" dxfId="64" priority="68" operator="containsText" text="Extremo">
      <formula>NOT(ISERROR(SEARCH("Extremo",L37)))</formula>
    </cfRule>
  </conditionalFormatting>
  <conditionalFormatting sqref="R37">
    <cfRule type="containsText" dxfId="63" priority="61" operator="containsText" text="Bajo">
      <formula>NOT(ISERROR(SEARCH("Bajo",R37)))</formula>
    </cfRule>
    <cfRule type="containsText" dxfId="62" priority="62" operator="containsText" text="Moderado">
      <formula>NOT(ISERROR(SEARCH("Moderado",R37)))</formula>
    </cfRule>
    <cfRule type="containsText" dxfId="61" priority="63" operator="containsText" text="Alto">
      <formula>NOT(ISERROR(SEARCH("Alto",R37)))</formula>
    </cfRule>
    <cfRule type="containsText" dxfId="60" priority="64" operator="containsText" text="Extremo">
      <formula>NOT(ISERROR(SEARCH("Extremo",R37)))</formula>
    </cfRule>
  </conditionalFormatting>
  <conditionalFormatting sqref="L39:L41">
    <cfRule type="containsText" dxfId="59" priority="57" operator="containsText" text="Bajo">
      <formula>NOT(ISERROR(SEARCH("Bajo",L39)))</formula>
    </cfRule>
    <cfRule type="containsText" dxfId="58" priority="58" operator="containsText" text="Moderado">
      <formula>NOT(ISERROR(SEARCH("Moderado",L39)))</formula>
    </cfRule>
    <cfRule type="containsText" dxfId="57" priority="59" operator="containsText" text="Alto">
      <formula>NOT(ISERROR(SEARCH("Alto",L39)))</formula>
    </cfRule>
    <cfRule type="containsText" dxfId="56" priority="60" operator="containsText" text="Extremo">
      <formula>NOT(ISERROR(SEARCH("Extremo",L39)))</formula>
    </cfRule>
  </conditionalFormatting>
  <conditionalFormatting sqref="R39:R40">
    <cfRule type="containsText" dxfId="55" priority="53" operator="containsText" text="Bajo">
      <formula>NOT(ISERROR(SEARCH("Bajo",R39)))</formula>
    </cfRule>
    <cfRule type="containsText" dxfId="54" priority="54" operator="containsText" text="Moderado">
      <formula>NOT(ISERROR(SEARCH("Moderado",R39)))</formula>
    </cfRule>
    <cfRule type="containsText" dxfId="53" priority="55" operator="containsText" text="Alto">
      <formula>NOT(ISERROR(SEARCH("Alto",R39)))</formula>
    </cfRule>
    <cfRule type="containsText" dxfId="52" priority="56" operator="containsText" text="Extremo">
      <formula>NOT(ISERROR(SEARCH("Extremo",R39)))</formula>
    </cfRule>
  </conditionalFormatting>
  <conditionalFormatting sqref="P40">
    <cfRule type="duplicateValues" dxfId="51" priority="52"/>
  </conditionalFormatting>
  <conditionalFormatting sqref="R41">
    <cfRule type="containsText" dxfId="50" priority="48" operator="containsText" text="Bajo">
      <formula>NOT(ISERROR(SEARCH("Bajo",R41)))</formula>
    </cfRule>
    <cfRule type="containsText" dxfId="49" priority="49" operator="containsText" text="Moderado">
      <formula>NOT(ISERROR(SEARCH("Moderado",R41)))</formula>
    </cfRule>
    <cfRule type="containsText" dxfId="48" priority="50" operator="containsText" text="Alto">
      <formula>NOT(ISERROR(SEARCH("Alto",R41)))</formula>
    </cfRule>
    <cfRule type="containsText" dxfId="47" priority="51" operator="containsText" text="Extremo">
      <formula>NOT(ISERROR(SEARCH("Extremo",R41)))</formula>
    </cfRule>
  </conditionalFormatting>
  <conditionalFormatting sqref="Q40">
    <cfRule type="duplicateValues" dxfId="46" priority="47"/>
  </conditionalFormatting>
  <conditionalFormatting sqref="L21">
    <cfRule type="containsText" dxfId="45" priority="43" operator="containsText" text="Bajo">
      <formula>NOT(ISERROR(SEARCH("Bajo",L21)))</formula>
    </cfRule>
    <cfRule type="containsText" dxfId="44" priority="44" operator="containsText" text="Moderado">
      <formula>NOT(ISERROR(SEARCH("Moderado",L21)))</formula>
    </cfRule>
    <cfRule type="containsText" dxfId="43" priority="45" operator="containsText" text="Alto">
      <formula>NOT(ISERROR(SEARCH("Alto",L21)))</formula>
    </cfRule>
    <cfRule type="containsText" dxfId="42" priority="46" operator="containsText" text="Extremo">
      <formula>NOT(ISERROR(SEARCH("Extremo",L21)))</formula>
    </cfRule>
  </conditionalFormatting>
  <conditionalFormatting sqref="R21">
    <cfRule type="containsText" dxfId="41" priority="39" operator="containsText" text="Bajo">
      <formula>NOT(ISERROR(SEARCH("Bajo",R21)))</formula>
    </cfRule>
    <cfRule type="containsText" dxfId="40" priority="40" operator="containsText" text="Moderado">
      <formula>NOT(ISERROR(SEARCH("Moderado",R21)))</formula>
    </cfRule>
    <cfRule type="containsText" dxfId="39" priority="41" operator="containsText" text="Alto">
      <formula>NOT(ISERROR(SEARCH("Alto",R21)))</formula>
    </cfRule>
    <cfRule type="containsText" dxfId="38" priority="42" operator="containsText" text="Extremo">
      <formula>NOT(ISERROR(SEARCH("Extremo",R21)))</formula>
    </cfRule>
  </conditionalFormatting>
  <conditionalFormatting sqref="L22">
    <cfRule type="containsText" dxfId="37" priority="35" operator="containsText" text="Bajo">
      <formula>NOT(ISERROR(SEARCH("Bajo",L22)))</formula>
    </cfRule>
    <cfRule type="containsText" dxfId="36" priority="36" operator="containsText" text="Moderado">
      <formula>NOT(ISERROR(SEARCH("Moderado",L22)))</formula>
    </cfRule>
    <cfRule type="containsText" dxfId="35" priority="37" operator="containsText" text="Alto">
      <formula>NOT(ISERROR(SEARCH("Alto",L22)))</formula>
    </cfRule>
    <cfRule type="containsText" dxfId="34" priority="38" operator="containsText" text="Extremo">
      <formula>NOT(ISERROR(SEARCH("Extremo",L22)))</formula>
    </cfRule>
  </conditionalFormatting>
  <conditionalFormatting sqref="R22">
    <cfRule type="containsText" dxfId="33" priority="31" operator="containsText" text="Bajo">
      <formula>NOT(ISERROR(SEARCH("Bajo",R22)))</formula>
    </cfRule>
    <cfRule type="containsText" dxfId="32" priority="32" operator="containsText" text="Moderado">
      <formula>NOT(ISERROR(SEARCH("Moderado",R22)))</formula>
    </cfRule>
    <cfRule type="containsText" dxfId="31" priority="33" operator="containsText" text="Alto">
      <formula>NOT(ISERROR(SEARCH("Alto",R22)))</formula>
    </cfRule>
    <cfRule type="containsText" dxfId="30" priority="34" operator="containsText" text="Extremo">
      <formula>NOT(ISERROR(SEARCH("Extremo",R22)))</formula>
    </cfRule>
  </conditionalFormatting>
  <conditionalFormatting sqref="L26 L30:L31">
    <cfRule type="containsText" dxfId="29" priority="27" operator="containsText" text="Bajo">
      <formula>NOT(ISERROR(SEARCH("Bajo",L26)))</formula>
    </cfRule>
    <cfRule type="containsText" dxfId="28" priority="28" operator="containsText" text="Moderado">
      <formula>NOT(ISERROR(SEARCH("Moderado",L26)))</formula>
    </cfRule>
    <cfRule type="containsText" dxfId="27" priority="29" operator="containsText" text="Alto">
      <formula>NOT(ISERROR(SEARCH("Alto",L26)))</formula>
    </cfRule>
    <cfRule type="containsText" dxfId="26" priority="30" operator="containsText" text="Extremo">
      <formula>NOT(ISERROR(SEARCH("Extremo",L26)))</formula>
    </cfRule>
  </conditionalFormatting>
  <conditionalFormatting sqref="R26 R30:R31">
    <cfRule type="containsText" dxfId="25" priority="23" operator="containsText" text="Bajo">
      <formula>NOT(ISERROR(SEARCH("Bajo",R26)))</formula>
    </cfRule>
    <cfRule type="containsText" dxfId="24" priority="24" operator="containsText" text="Moderado">
      <formula>NOT(ISERROR(SEARCH("Moderado",R26)))</formula>
    </cfRule>
    <cfRule type="containsText" dxfId="23" priority="25" operator="containsText" text="Alto">
      <formula>NOT(ISERROR(SEARCH("Alto",R26)))</formula>
    </cfRule>
    <cfRule type="containsText" dxfId="22" priority="26" operator="containsText" text="Extremo">
      <formula>NOT(ISERROR(SEARCH("Extremo",R26)))</formula>
    </cfRule>
  </conditionalFormatting>
  <conditionalFormatting sqref="L42 L45">
    <cfRule type="containsText" dxfId="21" priority="19" operator="containsText" text="Bajo">
      <formula>NOT(ISERROR(SEARCH("Bajo",L42)))</formula>
    </cfRule>
    <cfRule type="containsText" dxfId="20" priority="20" operator="containsText" text="Moderado">
      <formula>NOT(ISERROR(SEARCH("Moderado",L42)))</formula>
    </cfRule>
    <cfRule type="containsText" dxfId="19" priority="21" operator="containsText" text="Alto">
      <formula>NOT(ISERROR(SEARCH("Alto",L42)))</formula>
    </cfRule>
    <cfRule type="containsText" dxfId="18" priority="22" operator="containsText" text="Extremo">
      <formula>NOT(ISERROR(SEARCH("Extremo",L42)))</formula>
    </cfRule>
  </conditionalFormatting>
  <conditionalFormatting sqref="R42">
    <cfRule type="containsText" dxfId="17" priority="15" operator="containsText" text="Bajo">
      <formula>NOT(ISERROR(SEARCH("Bajo",R42)))</formula>
    </cfRule>
    <cfRule type="containsText" dxfId="16" priority="16" operator="containsText" text="Moderado">
      <formula>NOT(ISERROR(SEARCH("Moderado",R42)))</formula>
    </cfRule>
    <cfRule type="containsText" dxfId="15" priority="17" operator="containsText" text="Alto">
      <formula>NOT(ISERROR(SEARCH("Alto",R42)))</formula>
    </cfRule>
    <cfRule type="containsText" dxfId="14" priority="18" operator="containsText" text="Extremo">
      <formula>NOT(ISERROR(SEARCH("Extremo",R42)))</formula>
    </cfRule>
  </conditionalFormatting>
  <conditionalFormatting sqref="K45">
    <cfRule type="duplicateValues" dxfId="13" priority="14"/>
  </conditionalFormatting>
  <conditionalFormatting sqref="R45">
    <cfRule type="containsText" dxfId="12" priority="10" operator="containsText" text="Bajo">
      <formula>NOT(ISERROR(SEARCH("Bajo",R45)))</formula>
    </cfRule>
    <cfRule type="containsText" dxfId="11" priority="11" operator="containsText" text="Moderado">
      <formula>NOT(ISERROR(SEARCH("Moderado",R45)))</formula>
    </cfRule>
    <cfRule type="containsText" dxfId="10" priority="12" operator="containsText" text="Alto">
      <formula>NOT(ISERROR(SEARCH("Alto",R45)))</formula>
    </cfRule>
    <cfRule type="containsText" dxfId="9" priority="13" operator="containsText" text="Extremo">
      <formula>NOT(ISERROR(SEARCH("Extremo",R45)))</formula>
    </cfRule>
  </conditionalFormatting>
  <conditionalFormatting sqref="L23:L24">
    <cfRule type="containsText" dxfId="8" priority="6" operator="containsText" text="Bajo">
      <formula>NOT(ISERROR(SEARCH("Bajo",L23)))</formula>
    </cfRule>
    <cfRule type="containsText" dxfId="7" priority="7" operator="containsText" text="Moderado">
      <formula>NOT(ISERROR(SEARCH("Moderado",L23)))</formula>
    </cfRule>
    <cfRule type="containsText" dxfId="6" priority="8" operator="containsText" text="Alto">
      <formula>NOT(ISERROR(SEARCH("Alto",L23)))</formula>
    </cfRule>
    <cfRule type="containsText" dxfId="5" priority="9" operator="containsText" text="Extremo">
      <formula>NOT(ISERROR(SEARCH("Extremo",L23)))</formula>
    </cfRule>
  </conditionalFormatting>
  <conditionalFormatting sqref="R23:R24">
    <cfRule type="containsText" dxfId="4" priority="2" operator="containsText" text="Bajo">
      <formula>NOT(ISERROR(SEARCH("Bajo",R23)))</formula>
    </cfRule>
    <cfRule type="containsText" dxfId="3" priority="3" operator="containsText" text="Moderado">
      <formula>NOT(ISERROR(SEARCH("Moderado",R23)))</formula>
    </cfRule>
    <cfRule type="containsText" dxfId="2" priority="4" operator="containsText" text="Alto">
      <formula>NOT(ISERROR(SEARCH("Alto",R23)))</formula>
    </cfRule>
    <cfRule type="containsText" dxfId="1" priority="5" operator="containsText" text="Extremo">
      <formula>NOT(ISERROR(SEARCH("Extremo",R23)))</formula>
    </cfRule>
  </conditionalFormatting>
  <conditionalFormatting sqref="P24:Q24">
    <cfRule type="duplicateValues" dxfId="0" priority="1"/>
  </conditionalFormatting>
  <dataValidations count="33">
    <dataValidation allowBlank="1" showInputMessage="1" showErrorMessage="1" prompt="Seleccione de la lista desplegable el impacto estimado teniendo en cuenta que se refiere a la magnitud de los efectos en caso de materializarse el riesgo. Ver hoja anexos tabla 3. Recuerde que el impacto solamente se disminuye con controles correctivos." sqref="Q10" xr:uid="{5FA3E724-4E1F-439C-8DAB-73CF361455A4}"/>
    <dataValidation allowBlank="1" showInputMessage="1" showErrorMessage="1" prompt="Registre el nivel de avance acumulado desde el inicio de la actividad en la vigencia, hasta la fecha de monitoreo. En caso de ser una meta constante, corresponde al mismo avance del periodo." sqref="AG10 AM10 AS10" xr:uid="{F763D156-1CAB-47E0-ADF2-8778D186371C}"/>
    <dataValidation allowBlank="1" showInputMessage="1" showErrorMessage="1" prompt="Seleccione de la lista desplegable la forma como se ejecuta el control, dependiendo de que sea ejecutado por una persona (manual) o por un sistema (automático)." sqref="O9:O10" xr:uid="{23A6B843-2449-4BC7-BE18-6FFA54F36635}"/>
    <dataValidation allowBlank="1" showInputMessage="1" showErrorMessage="1" prompt="Describa, tal como se encuentra en la caracterización del proceso, la actividad donde existe evidencia o se tienen indicios de que pueden ocurrir eventos de riesgo." sqref="C9:C10" xr:uid="{2BF5CAA3-E3C8-43E4-8D8D-20D8B536410F}"/>
    <dataValidation allowBlank="1" showInputMessage="1" showErrorMessage="1" promptTitle="Riesgos de gestión" prompt="Registre en estos campos la información correspondiente al monitoreo trimestral para riesgos de gestión. No aplica para riesgos de corrupción." sqref="AQ9:AR9 AT9:AV9" xr:uid="{C535FAA2-CD2E-414F-AB1D-491E5EA657F7}"/>
    <dataValidation allowBlank="1" showInputMessage="1" showErrorMessage="1" promptTitle="Riesgos de gestión / corrupción" prompt="Registre en estos campos la información correspondiente al monitoreo trimestral para riesgos de gestión o cuatrimestral para riesgos de corrupción." sqref="AS9 Z9:AP9" xr:uid="{28E63304-C5FD-4620-894B-83E08DC47D76}"/>
    <dataValidation allowBlank="1" showInputMessage="1" showErrorMessage="1" promptTitle="Para cada causa identificada" prompt="registre la actividad de control de acuerdo con la estructura y variables definidas en el Lineamiento Administración de riesgos. Un control puede ser tan eficiente que mitigue varias causas, pero se debe registrar o asociar a cada causa por separado." sqref="M9:M10" xr:uid="{1239D9FA-88E5-476C-A290-73AECCE94501}"/>
    <dataValidation allowBlank="1" showInputMessage="1" showErrorMessage="1" prompt="Seleccione de la lista desplegable si los riesgos a identificar se categorizan como riesgos de Gestión o de Corrupción." sqref="A6:B6" xr:uid="{11947321-CECF-4EF8-908D-500203136447}"/>
    <dataValidation allowBlank="1" showInputMessage="1" showErrorMessage="1" prompt="Describa los avances en el cumplimiento de la actividad definida y relacione las evidencias que los soportan." sqref="AB10 AH10 AN10 AT10" xr:uid="{E5A535C3-C792-4AA5-B49D-887FE6CF91CC}"/>
    <dataValidation allowBlank="1" showInputMessage="1" showErrorMessage="1" prompt="Seleccione de la lista desplegable, la decisión tomada respecto al riesgo." sqref="S9:S10" xr:uid="{025AAF09-A203-414B-84AD-F7ADFD57BE7C}"/>
    <dataValidation allowBlank="1" showInputMessage="1" showErrorMessage="1" prompt="Registre las observaciones o resultados de la revisión al monitoreo reportado por la primera línea de defensa. Se diligencia por parte de la segunda línea de defensa al recibir el reporte del monitoreo." sqref="AD10 AP10 AJ10 AV10" xr:uid="{A24BC463-227F-477E-BDD9-53A8FEA6D93C}"/>
    <dataValidation allowBlank="1" showInputMessage="1" showErrorMessage="1" prompt="Registre la formula o criterio con el cual se calculará el avance porcentual en el cumplimiento de la actividad en cada periodo de monitoreo._x000a_Nota: En lo posible se sugiere que la fórmula arroje resultados acumulados en los periodos que se van reportando." sqref="V10" xr:uid="{0A809995-8B5C-46A9-8010-3975A83E76EE}"/>
    <dataValidation allowBlank="1" showInputMessage="1" showErrorMessage="1" prompt="Registre la fecha de inicio de la actividad a desarrollar, en el formato DD/MM/AAAA. Esta no puede ser menor a la fecha de oficialización del riesgo." sqref="X10" xr:uid="{14AA52B8-FA51-4FA7-917F-6D58CC3CBD46}"/>
    <dataValidation allowBlank="1" showInputMessage="1" showErrorMessage="1" prompt="Registre el nivel de avance en el cumplimiento de la actividad. Corresponde al resultado en términos porcentuales del indicador definido." sqref="AF10 AL10 AA10 AR10" xr:uid="{2B9CE970-38FC-4B1F-BFE2-E7EF710A71D9}"/>
    <dataValidation allowBlank="1" showInputMessage="1" showErrorMessage="1" prompt="Registre la fecha de realización del monitoreo, DD/MM/AAA." sqref="AQ10 AE10 AK10 Z10" xr:uid="{BB6B4EBE-0894-4922-A614-B4C25BDAAA99}"/>
    <dataValidation allowBlank="1" showInputMessage="1" showErrorMessage="1" prompt="Seleccione de la lista desplegable si durante el periodo se ha materializado el riesgo. En caso de materialización se debe diligenciar y remitir el Formato Plan de restablecimiento (FOR-GS-006)." sqref="AO10 AI10 AC10 AU10" xr:uid="{C15E991C-483A-402D-8D79-4F928BBA59BD}"/>
    <dataValidation allowBlank="1" showInputMessage="1" showErrorMessage="1" prompt="Registre la fecha de terminación de la actividad a desarrollar, en el formato DD/MM/AAAA. Esta fecha no podrá superar el 31 de diciembre de cada vigencia." sqref="Y10" xr:uid="{174026AA-FA4A-4603-A4FD-49E131996786}"/>
    <dataValidation allowBlank="1" showInputMessage="1" showErrorMessage="1" prompt="Registre el resultado que se pretende alcanzar, considerando el indicador o criterio de medición definido." sqref="W10" xr:uid="{D85D4CB3-7F2F-4B7E-AF45-CF424BBF3FC9}"/>
    <dataValidation allowBlank="1" showInputMessage="1" showErrorMessage="1" prompt="Registre el cargo o rol del responsable de ejecutar la actividad, en coherencia con la descripción en el diseño de la actividad de control._x000a_Nota: en cualquier caso, el responsable de coordinar y asegurar el cumplimiento es el líder del proceso." sqref="U10" xr:uid="{95036E6A-2B72-4F58-85BB-1C72CB66BF44}"/>
    <dataValidation allowBlank="1" showInputMessage="1" showErrorMessage="1" prompt="Registre las Actividades de Control sobre las cuales se realizará el monitoreo y revisión del riesgo. _x000a_Nota: En caso de definir acciones adicionales, se deberán registrar en una fila independiente." sqref="T10" xr:uid="{C6A19DF8-6C5E-4EFE-88AF-50E4C5242FD5}"/>
    <dataValidation allowBlank="1" showInputMessage="1" showErrorMessage="1" prompt="Seleccione de la lista desplegable la probabilidad residual, resultante en la columna &quot;R&quot; del formato Evaluación de actividades de control (FOR-SG-014)." sqref="P10" xr:uid="{84AA9114-870D-4167-98C6-1681DFCDBC65}"/>
    <dataValidation allowBlank="1" showInputMessage="1" showErrorMessage="1" prompt="Seleccione de la lista desplegable la naturaleza de la actividad de control." sqref="N9" xr:uid="{5F3ADF61-0D0B-435F-AC6E-45EB1D4F3EAF}"/>
    <dataValidation allowBlank="1" showInputMessage="1" showErrorMessage="1" prompt="Este resultado se genera automáticamente y es obtenido de la intersección entre la probabilidad y el impacto seleccionados." sqref="L10 R10" xr:uid="{D859798A-1837-4654-A52E-5965970F14AF}"/>
    <dataValidation allowBlank="1" showInputMessage="1" showErrorMessage="1" prompt="Seleccione de la lista desplegable el impacto estimado teniendo en cuenta que se refiere a la magnitud de los efectos en caso de materializarse el riesgo. Ver hoja anexos tabla 3." sqref="K10" xr:uid="{A3BCBEC4-6BD2-47CA-96E6-199AD1C5FE3F}"/>
    <dataValidation allowBlank="1" showInputMessage="1" showErrorMessage="1" prompt="Seleccione de la lista desplegable la probabilidad estimada teniendo en cuenta que se está considerando el número de veces que el riesgo se ha presentado en un determinado tiempo o puede presentarse. Ver hoja anexos tabla 2." sqref="J10" xr:uid="{B54ED26D-722D-4C68-812B-46E92C3FE27F}"/>
    <dataValidation allowBlank="1" showInputMessage="1" showErrorMessage="1" prompt="Seleccione de la lista desplegable la categoria a la que corresponda el riesgo, teniendo en cuenta los conceptos de la Tabla 1 (ver hoja anexos)." sqref="I9:I10" xr:uid="{A384C291-DD07-4B7F-93C2-DBA95F2AFD17}"/>
    <dataValidation allowBlank="1" showInputMessage="1" showErrorMessage="1" prompt="Registre los motivos o aspectos que puedan dar origen al riesgo y sobre los cuales se establecerán controles. Use las celdas que sean necesarias, una por cada causa." sqref="F9:F10" xr:uid="{8EE2920F-CCEF-4716-8BC6-7C5754E56149}"/>
    <dataValidation allowBlank="1" showInputMessage="1" showErrorMessage="1" prompt="Registre el objetivo del proceso conforme a lo definido en su caracterización." sqref="B9:B10" xr:uid="{B29C3432-0452-4C06-843D-AE9F6F2EFC8C}"/>
    <dataValidation allowBlank="1" showInputMessage="1" showErrorMessage="1" prompt="Registre el código asignado al riesgo. Se incluye por parte de la Subdirección de Diseño, Evaluación y Sistematización al momento de avalar la versión final del riesgo." sqref="E9:E10" xr:uid="{ADF49460-B03B-4A01-AC9D-30B75571699C}"/>
    <dataValidation allowBlank="1" showInputMessage="1" showErrorMessage="1" prompt="Registre la circular y fecha de creación o actualización del riesgo. Se incluye por parte de la Subdirección de Diseño, Evaluación y Sistematización al momento de contar con circular de oficialización del riesgo." sqref="D9:D10" xr:uid="{8439A4AD-BCC7-459F-8787-72484D8839C1}"/>
    <dataValidation allowBlank="1" showInputMessage="1" showErrorMessage="1" prompt="Registre el nombre del proceso al cual está asociado el riesgo." sqref="A9:A10" xr:uid="{F4F5DF3E-9F30-4B8C-9C93-CFA1D459AB4F}"/>
    <dataValidation allowBlank="1" showInputMessage="1" showErrorMessage="1" prompt="Seleccione de la lista desplegable, el(los) aspectos institucionales que se ven impactados con la materialización del riesgo. Afectación en lo económico (presupuestal) y/o reputacional." sqref="H9:H10" xr:uid="{F1BA9AA3-0D83-4363-868D-5E17BC04B748}"/>
    <dataValidation allowBlank="1" showInputMessage="1" showErrorMessage="1" promptTitle="Posibilidad de..." prompt="Describa el posible evento identificado, incluyendo en la redacción: ¿qué? (impacto económico o reputacional), ¿cómo? (causa inmediata-situación evidente sobre la cual se presenta el riesgo) y ¿por qué? (breve referencia a las causas raiz)." sqref="G9:G10" xr:uid="{6CB01E9F-8613-43D2-BFC0-928C36150898}"/>
  </dataValidations>
  <pageMargins left="0.35433070866141736" right="0.35433070866141736" top="0.98425196850393704" bottom="0.98425196850393704" header="0" footer="0"/>
  <pageSetup scale="28" orientation="landscape" r:id="rId1"/>
  <headerFooter alignWithMargins="0"/>
  <colBreaks count="1" manualBreakCount="1">
    <brk id="25" max="3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Listas</vt:lpstr>
      <vt:lpstr>Menú</vt:lpstr>
      <vt:lpstr>Plan de Acción Institucional In</vt:lpstr>
      <vt:lpstr>Objetivos y metas proyectos</vt:lpstr>
      <vt:lpstr>Indicadores de Gestión</vt:lpstr>
      <vt:lpstr>Metas e indicadores PDD</vt:lpstr>
      <vt:lpstr>Presupuesto</vt:lpstr>
      <vt:lpstr>Mapa y plan de riesgos</vt:lpstr>
      <vt:lpstr>'Mapa y plan de riesgos'!Área_de_impresión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Quitian Alvarez</dc:creator>
  <cp:keywords/>
  <dc:description/>
  <cp:lastModifiedBy>Laura Saavedra</cp:lastModifiedBy>
  <cp:revision/>
  <dcterms:created xsi:type="dcterms:W3CDTF">2019-02-26T19:23:01Z</dcterms:created>
  <dcterms:modified xsi:type="dcterms:W3CDTF">2022-05-09T20:59:39Z</dcterms:modified>
  <cp:category/>
  <cp:contentStatus/>
</cp:coreProperties>
</file>