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F:\proceso de f y a PP\publicación informes politicas 2do semestre\version final para publicar\"/>
    </mc:Choice>
  </mc:AlternateContent>
  <bookViews>
    <workbookView showHorizontalScroll="0" showVerticalScroll="0" xWindow="0" yWindow="0" windowWidth="20490" windowHeight="6495"/>
  </bookViews>
  <sheets>
    <sheet name="Plan acciónPPDFHC-II semestre " sheetId="1" r:id="rId1"/>
    <sheet name="Validadores (2)" sheetId="3" state="hidden" r:id="rId2"/>
  </sheets>
  <definedNames>
    <definedName name="_01_Pilar_Igualdad_de_Calidad_de_Vida">'Validadores (2)'!$O$3:$O$11</definedName>
    <definedName name="_01_Prevención_y_atención_de_la_maternidad_y_la_paternidad_tempranas">'Validadores (2)'!$R$3</definedName>
    <definedName name="_02_Desarrollo_integral_desde_la_gestación_hasta_la_adolescencia">'Validadores (2)'!$S$3</definedName>
    <definedName name="_02_Pilar_Democracia_Urbana">'Validadores (2)'!$P$3:$P$4</definedName>
    <definedName name="_03_Pilar_Construcción_de_Comunidad_y_Cultura_Ciudadana">'Validadores (2)'!$Q$3:$Q$6</definedName>
    <definedName name="_04_Familias_protegidas_y_adaptadas_al_cambio_climático">'Validadores (2)'!$T$3</definedName>
    <definedName name="_05_Desarrollo_integral_para_la_felicidad_y_el_ejercicio_de_la_ciudadanía">'Validadores (2)'!$U$3:$U$4</definedName>
    <definedName name="_06_Calidad_educativa_para_todos">'Validadores (2)'!$V$3:$V$4</definedName>
    <definedName name="_07_Inclusión_educativa_para_la_equidad">'Validadores (2)'!$W$3</definedName>
    <definedName name="_08_Acceso_con_calidad_a_la_educación_superior">'Validadores (2)'!$X$3</definedName>
    <definedName name="_09_Atención_integral_y_eficiente_en_salud">'Validadores (2)'!$Y$3</definedName>
    <definedName name="_11_Mejores_oportunidades_para_el_desarrollo_a_través_de_la_cultura_la_recreación_y_el_deporte">'Validadores (2)'!$Z$3:$Z$5</definedName>
    <definedName name="_16_Integración_social_para_una_ciudad_de_oportunidades">'Validadores (2)'!$AA$3</definedName>
    <definedName name="_17_Espacio_público_derecho_de_todos">'Validadores (2)'!$AB$3</definedName>
    <definedName name="_19_Seguridad_y_convivencia_para_todos">'Validadores (2)'!$AC$3</definedName>
    <definedName name="_21_Justicia_para_todos_consolidación_del_sistema_distrital_de_justicia">'Validadores (2)'!$AD$3</definedName>
    <definedName name="_22_Bogotá_vive_los_derechos_humanos">'Validadores (2)'!$AE$3</definedName>
    <definedName name="_25_Cambio_cultural_y_construcción_del_tejido_social_para_la_vida">'Validadores (2)'!$AF$3:$AF$6</definedName>
    <definedName name="_xlnm._FilterDatabase" localSheetId="0" hidden="1">'Plan acciónPPDFHC-II semestre '!$A$10:$EO$136</definedName>
    <definedName name="_Pilar_Eje">'Validadores (2)'!$N$3:$N$5</definedName>
    <definedName name="_Sector_Ambiente">'Validadores (2)'!$BP$3:$BP$5</definedName>
    <definedName name="_Sector_Cultura_Recreación_y_Deporte">'Validadores (2)'!$BO$3:$BO$9</definedName>
    <definedName name="_Sector_Desarrollo_Económico_Industria_y_Turismo">'Validadores (2)'!$BK$3:$BK$6</definedName>
    <definedName name="_Sector_Educación">'Validadores (2)'!$BL$3:$BL$6</definedName>
    <definedName name="_Sector_Gestión_Jurídica">'Validadores (2)'!$BU$3</definedName>
    <definedName name="_Sector_Gestión_Pública">'Validadores (2)'!$BG$3:$BG$6</definedName>
    <definedName name="_Sector_Gobierno">'Validadores (2)'!$BH$3:$BH$25</definedName>
    <definedName name="_Sector_Hábitat">'Validadores (2)'!$BR$3:$BR$10</definedName>
    <definedName name="_Sector_Hacienda">'Validadores (2)'!$BI$3:$BI$6</definedName>
    <definedName name="_Sector_Integración_Social">'Validadores (2)'!$BN$3:$BN$4</definedName>
    <definedName name="_Sector_Movilidad">'Validadores (2)'!$BQ$3:$BQ$7</definedName>
    <definedName name="_Sector_Mujer">'Validadores (2)'!$BS$3</definedName>
    <definedName name="_Sector_Planeación">'Validadores (2)'!$BJ$3</definedName>
    <definedName name="_Sector_Salud">'Validadores (2)'!$BM$3:$BM$6</definedName>
    <definedName name="_Sector_Seguridad_Convivencia_y_Justicia">'Validadores (2)'!$BT$3:$BT$4</definedName>
    <definedName name="_xlnm.Print_Area" localSheetId="0">'Plan acciónPPDFHC-II semestre '!$A$1:$BG$140</definedName>
    <definedName name="Derecho_a_la_salud">'Validadores (2)'!$J$3:$J$11</definedName>
    <definedName name="Derecho_al_ambiente_sano_y_al_hábitat">'Validadores (2)'!$M$3:$M$15</definedName>
    <definedName name="Derecho_al_trabajo">'Validadores (2)'!$I$3:$I$14</definedName>
    <definedName name="Derechos_a_la_educación_y_la_tecnología">'Validadores (2)'!$H$3:$H$20</definedName>
    <definedName name="Derechos_a_la_equidad_y_no_discriminación">'Validadores (2)'!$G$3:$G$11</definedName>
    <definedName name="Derechos_a_la_participación_y_organización">'Validadores (2)'!$F$3:$F$13</definedName>
    <definedName name="Derechos_a_la_recreación_y_al_deporte">'Validadores (2)'!$L$3:$L$16</definedName>
    <definedName name="Derechos_a_la_vida_libertad_y_seguridad">'Validadores (2)'!$E$3:$E$11</definedName>
    <definedName name="Derechos_a_las_expresiones_culturales_artísticas_turísticas_y_del_patrimonio">'Validadores (2)'!$K$3:$K$12</definedName>
    <definedName name="Dimensiones">'Validadores (2)'!$D$3:$D$11</definedName>
    <definedName name="Periodo">'Validadores (2)'!$B$3:$B$5</definedName>
    <definedName name="Política_Pública">'Validadores (2)'!$C$3</definedName>
    <definedName name="Sector">'Validadores (2)'!$BF$3:$BF$17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226" i="1" l="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131" i="1"/>
  <c r="AT132" i="1"/>
  <c r="AT133" i="1"/>
  <c r="AT134" i="1"/>
  <c r="AT135" i="1"/>
  <c r="AT126" i="1"/>
  <c r="AT127" i="1"/>
  <c r="AT124" i="1"/>
  <c r="AT120" i="1"/>
  <c r="AT121" i="1"/>
  <c r="AT104" i="1"/>
  <c r="AT100" i="1"/>
  <c r="AT97" i="1"/>
  <c r="AT82" i="1"/>
  <c r="AT74" i="1"/>
  <c r="AT75" i="1"/>
  <c r="AT76" i="1"/>
  <c r="AT77" i="1"/>
  <c r="AT78" i="1"/>
  <c r="AT79" i="1"/>
  <c r="AT80" i="1"/>
  <c r="AT69" i="1"/>
  <c r="AT70" i="1"/>
  <c r="AT71" i="1"/>
  <c r="AT66" i="1"/>
  <c r="AT60" i="1"/>
  <c r="AT61" i="1"/>
  <c r="AT62" i="1"/>
  <c r="AT56" i="1"/>
  <c r="AT52" i="1"/>
  <c r="AT49" i="1"/>
  <c r="AT50" i="1"/>
  <c r="AT40" i="1"/>
  <c r="AT38" i="1"/>
  <c r="AT36" i="1"/>
  <c r="AT31" i="1"/>
  <c r="AT32" i="1"/>
  <c r="AT33" i="1"/>
  <c r="AT34" i="1"/>
  <c r="AT25" i="1"/>
  <c r="AT27" i="1"/>
  <c r="AT28" i="1"/>
  <c r="AT29" i="1"/>
  <c r="AT23" i="1"/>
  <c r="AT14" i="1"/>
  <c r="AT13" i="1"/>
  <c r="AT12" i="1"/>
  <c r="AM136" i="1"/>
  <c r="AK33" i="1"/>
  <c r="AJ33" i="1" s="1"/>
  <c r="AK32" i="1"/>
  <c r="AJ32" i="1" s="1"/>
  <c r="AK31" i="1"/>
  <c r="AJ31" i="1" s="1"/>
  <c r="AK30" i="1"/>
  <c r="AJ30" i="1" s="1"/>
  <c r="AK29" i="1"/>
  <c r="AJ29" i="1" s="1"/>
  <c r="AK28" i="1"/>
  <c r="AJ28" i="1" s="1"/>
  <c r="AJ80" i="1"/>
  <c r="AB45" i="1"/>
  <c r="AB38" i="1"/>
  <c r="BC31" i="1"/>
  <c r="BC29" i="1"/>
  <c r="BC28" i="1"/>
  <c r="BB104" i="1"/>
  <c r="BC49" i="1"/>
  <c r="BB42" i="1"/>
  <c r="AB36" i="1"/>
  <c r="AB34" i="1"/>
  <c r="AB26" i="1"/>
  <c r="AB25" i="1"/>
  <c r="AB24" i="1"/>
  <c r="AB23" i="1"/>
  <c r="AB22" i="1"/>
  <c r="AK92" i="1"/>
  <c r="V103" i="1"/>
  <c r="Z40" i="1"/>
  <c r="AK108" i="1"/>
  <c r="V86" i="1"/>
  <c r="Z39" i="1"/>
  <c r="AK27" i="1"/>
  <c r="Z69" i="1"/>
  <c r="AI113" i="1"/>
  <c r="AJ113" i="1"/>
  <c r="AI112" i="1"/>
  <c r="AJ112" i="1" s="1"/>
  <c r="AI104" i="1"/>
  <c r="AJ104" i="1" s="1"/>
  <c r="X39" i="1"/>
  <c r="AI54" i="1"/>
  <c r="V28" i="1"/>
  <c r="V29" i="1"/>
  <c r="V30" i="1"/>
  <c r="V31" i="1"/>
  <c r="V32" i="1"/>
  <c r="V33" i="1"/>
  <c r="V39" i="1"/>
  <c r="V40" i="1"/>
  <c r="W40" i="1" s="1"/>
  <c r="X40" i="1" s="1"/>
  <c r="V63" i="1"/>
  <c r="U69" i="1"/>
  <c r="U71" i="1"/>
  <c r="U72" i="1"/>
  <c r="U73" i="1"/>
  <c r="U104" i="1"/>
  <c r="U112" i="1"/>
  <c r="U113" i="1"/>
</calcChain>
</file>

<file path=xl/sharedStrings.xml><?xml version="1.0" encoding="utf-8"?>
<sst xmlns="http://schemas.openxmlformats.org/spreadsheetml/2006/main" count="5244" uniqueCount="1779">
  <si>
    <t>Política Pública</t>
  </si>
  <si>
    <t>Matriz de Seguimiento Políticas Públicas Poblacionales</t>
  </si>
  <si>
    <t>Entidad que diligencia</t>
  </si>
  <si>
    <t>Profesional que diligencia</t>
  </si>
  <si>
    <t>Fecha de entrega</t>
  </si>
  <si>
    <t xml:space="preserve">POLÍTICA PÚBLICA </t>
  </si>
  <si>
    <t>PLAN DE DESARROLLO DISTRITAL
Bogota para vivir mejor</t>
  </si>
  <si>
    <t>PRESUPUESTO ASOCIADO</t>
  </si>
  <si>
    <t>Acciones priorizadas segundo semestre 2020</t>
  </si>
  <si>
    <t xml:space="preserve">Observaciones </t>
  </si>
  <si>
    <t>Estructura de la Política</t>
  </si>
  <si>
    <t>Acciones Priorizadas</t>
  </si>
  <si>
    <t>Responsable reporte de Ejecución de cada acción de las políticas</t>
  </si>
  <si>
    <t>Tiempo de ejecución de la acción</t>
  </si>
  <si>
    <t>Indicador por cada acción de política</t>
  </si>
  <si>
    <t>Seguimiento Indicador</t>
  </si>
  <si>
    <t>Identificación Fuente de Financiación</t>
  </si>
  <si>
    <t>Ampliación de Tiempos de ejecución de la acción</t>
  </si>
  <si>
    <t>Indicador por acción de política</t>
  </si>
  <si>
    <t>Seguimiento indicador</t>
  </si>
  <si>
    <t>PLAN DE DESARROLLO DISTRITAL - UN NUEVO CONTRATO SOCIAL Y AMBIENTAL PARA LA BOGOTÁ DEL SIGLO XXI</t>
  </si>
  <si>
    <t>PRESUPUESTO ASOCIADO
Identificación Fuente de Financiación</t>
  </si>
  <si>
    <t>No.</t>
  </si>
  <si>
    <t>Componente</t>
  </si>
  <si>
    <t xml:space="preserve">Línea de acción </t>
  </si>
  <si>
    <t xml:space="preserve">Objetivo de la Línea de acción </t>
  </si>
  <si>
    <t>Acciones</t>
  </si>
  <si>
    <t>Importancia relativa de la acción (%)</t>
  </si>
  <si>
    <t>Sector Distrital
(Elegir sector al que reporta)</t>
  </si>
  <si>
    <t>Entidad del Distrito responsable del reporte de la ejecución</t>
  </si>
  <si>
    <t>Otro 
(Nivel Nacional, ONG, Sociedad Civil, por favor indicar el nombre)</t>
  </si>
  <si>
    <t xml:space="preserve">Contacto
</t>
  </si>
  <si>
    <t xml:space="preserve">Teléfono
</t>
  </si>
  <si>
    <t xml:space="preserve">Correo electrónico
</t>
  </si>
  <si>
    <t>Fecha de inicio</t>
  </si>
  <si>
    <t>Fecha de finalización</t>
  </si>
  <si>
    <t>Nombre Indicador</t>
  </si>
  <si>
    <t>Fórmula de cálculo</t>
  </si>
  <si>
    <t>Meta año 2017</t>
  </si>
  <si>
    <t>Meta año 2018</t>
  </si>
  <si>
    <t>Meta año 2019</t>
  </si>
  <si>
    <t>Meta año 2020</t>
  </si>
  <si>
    <t>Resultado indicador año 2017</t>
  </si>
  <si>
    <t>% de Avance Indicador año 2017</t>
  </si>
  <si>
    <t>Resultado indicador año 2018</t>
  </si>
  <si>
    <t>% de Avance Indicador año 2018</t>
  </si>
  <si>
    <t>Resultado indicador año 2019</t>
  </si>
  <si>
    <t>% de Avance Indicador año 2019</t>
  </si>
  <si>
    <t>Resultado indicador año 2020</t>
  </si>
  <si>
    <t>% de Avance Indicador año 2020</t>
  </si>
  <si>
    <t>Pilar o Eje 
Plan de Desarrollo Distrital</t>
  </si>
  <si>
    <t xml:space="preserve">Programa
Plan de Desarrollo Distrital </t>
  </si>
  <si>
    <t>Proyectos Estratégicos 
Plan de Desarrollo Distrital</t>
  </si>
  <si>
    <t xml:space="preserve">Código del Proyecto 
</t>
  </si>
  <si>
    <t xml:space="preserve">Nombre del Proyecto
 (si Aplica)
</t>
  </si>
  <si>
    <t>Meta del Proyecto</t>
  </si>
  <si>
    <t xml:space="preserve">Presupuesto programado </t>
  </si>
  <si>
    <t>Porcentaje del presupuesto programado para las acciones
(0 a 100)</t>
  </si>
  <si>
    <t xml:space="preserve">Presupuesto ejecutado  
acumulado
</t>
  </si>
  <si>
    <t xml:space="preserve">Acciones
</t>
  </si>
  <si>
    <t xml:space="preserve">Importancia relativa de la acción (%)
</t>
  </si>
  <si>
    <t xml:space="preserve">Fecha de finalización
</t>
  </si>
  <si>
    <t>Nombre
Indicador 
Segundo semestre
2020</t>
  </si>
  <si>
    <t xml:space="preserve">Fórmula del Indicador
</t>
  </si>
  <si>
    <t xml:space="preserve">Meta año 2020
Segundo semestre
</t>
  </si>
  <si>
    <t xml:space="preserve">Resultado indicador año 2020 
Segundo semestre
</t>
  </si>
  <si>
    <t xml:space="preserve">% de Avance Indicador año 2020 
Segundo semestre </t>
  </si>
  <si>
    <t xml:space="preserve">Propósito de ciudad
</t>
  </si>
  <si>
    <t xml:space="preserve">Logro de ciudad
</t>
  </si>
  <si>
    <t xml:space="preserve">Programa General
</t>
  </si>
  <si>
    <t xml:space="preserve">Meta
</t>
  </si>
  <si>
    <t xml:space="preserve">Meta del Proyecto
</t>
  </si>
  <si>
    <t xml:space="preserve">Presupuesto programado 
</t>
  </si>
  <si>
    <t xml:space="preserve">Presupuesto ejecutado 
</t>
  </si>
  <si>
    <t xml:space="preserve">Avances frente a la meta del Proyecto 
</t>
  </si>
  <si>
    <t>1.1</t>
  </si>
  <si>
    <t>1. Componente de Desarrollo Humano y Atención Social Integral</t>
  </si>
  <si>
    <t>1. Generación de conocimiento para la protección, prevención y atención integral</t>
  </si>
  <si>
    <t>Diseño e implementación de estrategias orientadas a la identificación y caracterización de las situaciones que conducen, mantienen y reproducen la habitabilidad en calle, con relación a las características de cada grupo poblacional, prioritariamente de niños, niñas, adolescentes y jóvenes en riesgo, alta permanencia o con vida en calle, en el marco de los enfoques diferencial, de género y territorial.</t>
  </si>
  <si>
    <t>Realizar una caracterización de mujeres habitantes de calle, que dé cuenta de la condición, situación y posición de las mujeres habitantes de calle del Distrito Capital.</t>
  </si>
  <si>
    <t>Mujer</t>
  </si>
  <si>
    <t>121 Secretaría Distrital de la Mujer</t>
  </si>
  <si>
    <t>No aplica</t>
  </si>
  <si>
    <t>Yenny Marcela Salazar Barreto</t>
  </si>
  <si>
    <t>macasaba@hotmail.com; ysalazar@sdmujer.gov.co</t>
  </si>
  <si>
    <t xml:space="preserve">Porcentaje de documento realizado que de cuenta de la condición, situación y posición de las mujeres habitantes de calle del Distrito Capital. </t>
  </si>
  <si>
    <t>(Sumatoria de fases del documento realizadas /Total de fases programadas) x 100 
Fases:
30 % creación de instrumento de caracterización como insumo para el documento
40% aplicación del instrumento
30% caracterización final</t>
  </si>
  <si>
    <t>N/A</t>
  </si>
  <si>
    <t xml:space="preserve">01  Igualdad de calidad de vida
</t>
  </si>
  <si>
    <t>12 Mujeres protagonistas, activas y empoderadas en el cierre de brechas de género</t>
  </si>
  <si>
    <t xml:space="preserve">129 - Mujeres protagonistas activas y empoderadas </t>
  </si>
  <si>
    <t>1067  Mujeres protagonistas, activas y empoderadas</t>
  </si>
  <si>
    <t>Fortalecer 500 mujeres que participen en instancias distritales</t>
  </si>
  <si>
    <t>N.A</t>
  </si>
  <si>
    <t>1.58</t>
  </si>
  <si>
    <t xml:space="preserve">2.Gestión social para el reconocimiento del Fenómeno de la Habitabilidad en Calle </t>
  </si>
  <si>
    <t>Implementar estrategias desde el enfoque diferencial y de género, orientadas a la transformación de imaginarios y prácticas sociales adversas que producen y reproducen el Fenómeno, a través de procesos de gestión social dirigidos al fortalecimiento de las capacidades de las personas, familias y comunidades e involucrando a la ciudadanía en general como parte de la problemática, para el reconocimiento social de los Ciudadanos y las Ciudadanas Habitantes de Calle como sujetos titulares de Derechos</t>
  </si>
  <si>
    <t>Formular e implementar un Plan indicativo de la Política Pública Distrital para el Fenómeno de habitabilidad en calle, con enfoque diferencial y de género.</t>
  </si>
  <si>
    <t>Integración Social</t>
  </si>
  <si>
    <t>122 Secretaría Distrital de Integración Social</t>
  </si>
  <si>
    <t>Yili María Rodríguez Correa</t>
  </si>
  <si>
    <t>yrodriguezr@sdis.gov.co</t>
  </si>
  <si>
    <t>Porcentaje de formulación e implementación del Plan Indicativo de la Política Pública Distrital para el Fenómeno de habitabilidad en calle</t>
  </si>
  <si>
    <t>(Sumatoria de fases de formulación e implementación del Plan Indicativo ejecutadas /Total  de fases de formulación e implementación del Plan Indicativo programadas) x 100
Formulación del Plan Indicativo (50%)
Implementación del Plan Indicativo (50%)</t>
  </si>
  <si>
    <t>No Aplica</t>
  </si>
  <si>
    <t xml:space="preserve">
01 Pilar Igualdad de calidad de vida
</t>
  </si>
  <si>
    <t>03 Igualdad y autonomía para una Bogotá incluyente</t>
  </si>
  <si>
    <t>1108  Prevención y atención integral del fenómeno de habitabilidad en calle</t>
  </si>
  <si>
    <t>Atender 10.181 personas en centros de atención transitoria para la inclusión social</t>
  </si>
  <si>
    <t xml:space="preserve"> Actualizar el Plan de Acción de la Política Pública Distrital para el Fenómeno de Habitabilidad en Calle </t>
  </si>
  <si>
    <t>Porcentaje de actualización del Plan de Acción de la Política Pública para el Fenómeno de Habitabilidad en Calle</t>
  </si>
  <si>
    <t xml:space="preserve">(Sumatoria de fases del proceso de actualización del Plan de Acción de la Politica pública para el Fenómeno de Habitabilidad en Calle ejecutadas/Total de las fases del proceso de actualización programadas) x100
Fase de Analisis Documental 10%
Fase de Estructuración del Problemas y alternativas de solución 35%
Fase de Participación 10% 
Fase proceso de evaluación 5%
Formulación del Plan de acción 40%
 </t>
  </si>
  <si>
    <t>1. Hacer un nuevo contrato social con igualdad de oportunidades para la inclusión social, productiva y política</t>
  </si>
  <si>
    <t>Reducir la pobreza monetaria, multidimensional y la feminización de la pobreza.</t>
  </si>
  <si>
    <t>Movilidad social integral</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</si>
  <si>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</si>
  <si>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Implementación de  estrategias y servicios integrales para el abordaje del fenómeno de habitabilidad en calle en Bogotá</t>
  </si>
  <si>
    <t>Desarrollar un (1) estrategia de seguimiento y monitoreo de las acciones que contribuyen con la implementación y articulación de la Política Pública Distrital para la Habitabilidad en Calle.</t>
  </si>
  <si>
    <t>Durante el segundo semestre de 2020, se avanzó en: aprobación de la actualización del plan de acción, por parte del CODFHC y del Comité Sectorial de integración social; conformación de la Mesa Técnica de Actualización, responsable del proceso; Definición y aprobación del Plan de Trabajo por el CODFHC; Análisis documental y de vacíos y concentraciones de la PPDFHC; Actualización del mapeo de actores; Desarrollo de la estrategia de participación; Análisis situacional de la PPDFHC.</t>
  </si>
  <si>
    <t>1.2</t>
  </si>
  <si>
    <t>3. Atención social de las ciudadanas y ciudadanos habitantes de calle para la dignificación de sus condiciones de vida</t>
  </si>
  <si>
    <t>Implementar una atención social integral orientada a la reducción de los daños y la mitigación de los riesgos asociados a la Habitabilidad en Calle, tendientes a lograr procesos de Desarrollo Humano, que contribuyan al restablecimiento y la realización de los Derechos para la inclusión social de las Ciudadanas y Ciudadanos Habitantes de Calle, en el marco de un enfoque diferencial y de género.</t>
  </si>
  <si>
    <t>Atender a las personas de los sectores LGBTI que son habitantes de calle a través de actividades en  los Centros de Atención Integral a la Diversidad Sexual y de Géneros en articulación con los equipos de la Subdirección para la Adultez.</t>
  </si>
  <si>
    <t>Carol Melo</t>
  </si>
  <si>
    <t>cmelo@sdis.gov.co</t>
  </si>
  <si>
    <t xml:space="preserve">Porcentaje de personas habitantes de calle  de los sectores sociales LGBTI atendidas en el marco de los procesos de Centros de Atención Integral a la Diversidad Sexual y de Géneros .
</t>
  </si>
  <si>
    <t>(Sumatoria de personas habitantes de calle  de los sectores sociales LGBTI atendidas en el marco de los procesos de Centros de Atención Integral a la Diversidad Sexual y de Géneros /Total de personas  habitantes de calle  de los sectores sociales LGBTI que cumplen los requisitos para recibir la atención)/* 100.</t>
  </si>
  <si>
    <t>1101  Distrito diverso</t>
  </si>
  <si>
    <t>Atender 13.000 personas de los sectores sociales LGBTI, sus familias y redes de apoyo mediante las unidades operativas asociadas al servicio y los equipos locales.</t>
  </si>
  <si>
    <t xml:space="preserve">No aplica </t>
  </si>
  <si>
    <t>Atender en los servicios sociales de la Subdirección para AsuntosLGBTI, a las personas de los sectores LGBTI  habitantes de calle, referenciadas por la Subdirección para la Adultez</t>
  </si>
  <si>
    <t>Porcentaje de personas atendidas habitantes de calle, de los sectores LGBTI en los servicios sociales de la Subdirección para AsuntosLGBTI</t>
  </si>
  <si>
    <t>(Sumatoria de personas habitantes de calle  de los sectores sociales LGBTI atendidas en los servicios sociales de la Subdirección para Asuntos LGBTI /Total de personas  habitantes de calle  de los sectores sociales LGBTI que soliciten la atención)/* 100.</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</si>
  <si>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</si>
  <si>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Sistema Distrital de Cuidado</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</si>
  <si>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</si>
  <si>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Compromiso Social por la Diversidad en Bogotá</t>
  </si>
  <si>
    <t>Meta 5: Brindar atención a 16.000 personas de los sectores LGBTI, sus familias y redes de apoyo desde los servicios sociales de la subdirección para asuntos LGBTI,  y La Estrategia Territorial Integral Social</t>
  </si>
  <si>
    <t>Se atendieron doce (12) personas de los sectores LGBTI que son habitantes de calle, a través de actividades en  los Centros de Atención Integral a la Diversidad Sexual y de Géneros en articulación con los equipos de la Subdirección para la Adultez.
Así mismo, se realizaron acciones en el marco de la Estrategia de Cuidado Mentrual para dar cumplimiento al mandato de la Corte Suprema, a través de la Sentencia T-398-2019 y el Auto 0001 de 2020  relacionados con la atención en "higiene menstrual" a una ciudadana habitante de calle. Es así, que en articulación con el Proyecto 7757 "Implementación de  estrategias y servicios integrales para el abordaje del fenómeno de habitabilidad en calle en Bogotá" de la Secretaría Distrital de Integración Social, la Secretaría Distrital de la Mujer, la Secretaría Distrital de Salud e IDIPRON se diseñó e implementó la Estrategia de Cuidado Menstrual para mujeres habitantes. Secretaría Distrital de Integración Social, Secretaría Distrital de la Mujer, Secretaría Distrital de Salud e IDIPRON pusieron en marcha una Estrategia de Cuidado Menstrual para mujeres habitantes.</t>
  </si>
  <si>
    <t>El presupuesto es global y corresponde a la Meta 5  del proyecto de inversión 7756 Compromiso Social por la Diversidad en Bogotá. Se hace necesario precisar que se presentó un ajuste al presupuesto asignado a la Meta 5 después de la  asignación presupuestal  aprobada por la Secretaría Distrital de Hacienda para la vigencia 2021, la que corresponde a $8.354.018.824 destinados para el cumplimiento de esta meta durante el cutrienio 2020-2024</t>
  </si>
  <si>
    <t>1.59</t>
  </si>
  <si>
    <t xml:space="preserve">Desarrollar jornadas de capacitación  para talento humano del Proyecto ( 4) actividades en el año, en temáticas correspondientes a enfoque de género y diferencial, </t>
  </si>
  <si>
    <t>Número de jornadas de capacitación realizadas</t>
  </si>
  <si>
    <t>Sumatoria de jornadas de capacitación realizadas</t>
  </si>
  <si>
    <t>Diseño de un proceso de cualificación dirigido a servidoras y servidores públicos, mujeres y hombres habitantes de calle y en riesgo, en identificación y abordaje de las violencias, la deconstrucción de roles y estereotipos de género, discriminación hacia la mujer, y estigmatización, que sustentan las violencias hacia las mujeres habitantes de calle.</t>
  </si>
  <si>
    <t>Porcentaje de avance en el diseño e implementación del proceso de cualificación</t>
  </si>
  <si>
    <t xml:space="preserve">(Sumatoria de fases del diseño e implementación del proceso de cualificación ejecutadas/Total de las fases del diseño e implementación del proceso de cualificación programadas) x100
Fase de diseño 50%
Fase de implementación 50%
</t>
  </si>
  <si>
    <t>Para el desarrollo del diagnóstico que corresponde a la fase de diseño del plan de cualificación, en los Centros de Atención –Hogares de Paso Carreteros y Animales de Compañía, Cra. 35, Los Mártires y Bakatá, Comunidades de Vida El Camino y Sasaima (El Rosario), Centro de Alta Dependencia Funcional y Centro de Atención Transitoria, se realizaron 28 talleres dirigidos a 208 mujeres y 614 hombres habitantes de calle sobre tipos de violencias, discriminación hacia la mujer, estereotipos de género, nuevas masculinidades, machismo y se efectuaron diferentes actividades de sensibilización con ocasión de la conmemoración del Día Internacional para la Eliminación de la Violencia contra la Mujer, entre julio a diciembre de 2020, en cada una de estas actividades se pudieron identificar la presencia de imaginarios relacionados con esteriotipos patriarcales y discriminación contra la mujer, los cuales orientaran el diseño del plan en el proximo semestre.
Por su parte, en el Hogar de Paso Bakatá se realizó una reunión virtual con el talento humano para socializar las rutas de atención para mujeres habitantes de calle víctimas de violencias en el marco de la pandemia, con el fin de brindar herramientas a servidores(as) públicas de abordaje frente a casos de violencia que se  puedan presentar en la Unidad Operativas, en agosto de 2020; De otra parte, se adelantó una conferencia y conversatorio con las y los servidoras/res públicos de los Centros de Atención y la Estrategia de Abordaje en Calle sobre cultura libre de sexismo en la atención a la población habitante de calle, lo cual permitió identificar vacios en diferentes temáticas que contribuiran con el diseño del plan, ademas de socializar conceptos básicos y necesarios para mejorar la atención desde los enfoques de género y diferencial en las diferentes modalidades de atención del proyecto.</t>
  </si>
  <si>
    <t xml:space="preserve">Dado que el presupuesto programado corresponde al global del la meta del proyecto de inversión, no es posible especificar el presupuesto ejecutado, correspondiente al desarrollo de la acción.
De otro, lado en la columna AT el número de fases implementadas corresponde a 0,5, toda vez que la fase de diseño se dividió en 2  fases con porcentajes de acuerdo a los establecidos en la formula del indicador, sin embargo la fase 1 de diseño, tiene dos sub fases la primera de ellas programada para el II semestre del 2020. Asi pues:
- fase de diseño 50%: dividida en dos sub fases : diagnostico (25%) y formulación (25%).
-fase de implementación 50 % , que no tiene ninguna división.
</t>
  </si>
  <si>
    <t>1.60</t>
  </si>
  <si>
    <t xml:space="preserve">Realizar Talleres de sensibilización  y  reconocimiento de las formas de violencia y rutas de atención para mujeres habitantes de calle, dirigido al talento humano del Proyecto de los cuatro hogares de paso, el Centro de Atención Transitoria y  la Comunidad de Vida El Camino
</t>
  </si>
  <si>
    <t>Número de talleres  de sensibilización  y  reconocimiento de las formas de violencia y rutas de atención para mujeres habitantes de calle, dirigido al talento humano del Proyecto realizados</t>
  </si>
  <si>
    <t>Sumatoria de talleres  de sensibilización  y  reconocimiento de las formas de violencia y rutas de atención para mujeres habitantes de calle, dirigido al talento humano del Proyecto  realizados</t>
  </si>
  <si>
    <t>1.61</t>
  </si>
  <si>
    <t>Brindar atención integral a las mujeres diversas que han sido víctima de violencia, que acudan a los hogares de paso del Proyecto 1108.</t>
  </si>
  <si>
    <t>Porcentaje de mujeres diversas que han sido víctima de violencia  atendidas</t>
  </si>
  <si>
    <t>(Sumatoria de  mujeres diversas que han sido víctima de violencia  atendidas  / Total de  mujeres diversas que han sido víctima de violencia y cumplen los criterios para ser atendidas) x 100</t>
  </si>
  <si>
    <t>1.62</t>
  </si>
  <si>
    <t>Desarrollar procesos de sensibilización con mujeres y hombres, sobre prevención de violencia hacia las mujeres y atención diferenciada para las mujeres víctimas de violencia en las modalidades de Atención Hogares de Paso, Centro de Atención Transitoria y Comunidades de Vida.</t>
  </si>
  <si>
    <t xml:space="preserve">Número de  procesos de sensibilización con mujeres y hombres, sobre prevención de violencia hacia las mujeres y atención diferenciada para las mujeres víctimas de violencia </t>
  </si>
  <si>
    <t>Sumatoria de  procesos de sensibilización con mujeres y hombres, sobre prevención de violencia hacia las mujeres y atención diferenciada para las mujeres víctimas de violencia</t>
  </si>
  <si>
    <t>1.63</t>
  </si>
  <si>
    <t>Poner en marcha un hogar de paso para mujeres diversas.</t>
  </si>
  <si>
    <t>Porcentaje de avance de implementación de hogar de paso para mujeres diversas</t>
  </si>
  <si>
    <t>(Sumatoria de fases de implementación  de hogar de paso para mujeres diversas programadas  /Sumatoria de fases de implementación  de hogar de paso para mujeres diversas implementadas) x 100</t>
  </si>
  <si>
    <t>1.3</t>
  </si>
  <si>
    <t>5. Prevención y atención social con personas en riesgo de habitar calle</t>
  </si>
  <si>
    <t>Implementar estrategias y acciones integrales, diferenciales, territoriales y transectoriales, dirigidas a poblaciones, personas y familias en riesgo de habitar calle, para la superación de las situaciones de vulnerabilidad y fragilidad social que conducen a la habitabilidad en calle.</t>
  </si>
  <si>
    <t xml:space="preserve">Brindar acompañamiento técnico en la formulación de guías metodológicas con enfoque diferencial pertenecientes a la estrategia de prevención de habitar en calle.
</t>
  </si>
  <si>
    <t>Porcentaje de guías orientadas técnicamente para la implementación del enfoque diferencial por orientación sexual e identidad de género</t>
  </si>
  <si>
    <t>(Sumatoria de guías orientadas técnicamente/Total de de guías programadas)x100</t>
  </si>
  <si>
    <t>1.4</t>
  </si>
  <si>
    <t>Capacitar a 450 personas del equipo de talento humano del Proyecto 1108 de SDIS, en la implementación del enfoque diferencial por orientación sexual e identidad de género, por parte del equipo de talento humano de la Subdirección de Asuntos LGBT de la SDIS.</t>
  </si>
  <si>
    <t>Número de personas del  talento humano del Proyecto 1108 de SDIS formadas en implementación del enfoque diferencial.</t>
  </si>
  <si>
    <t>Sumatoria de  personas del  talento humano del Proyecto 1108 de SDIS formadas.</t>
  </si>
  <si>
    <t>Desarrollar actividades dirigidas a 7050 personas que laboren en los sectores público, privado o mixto, para realizar procesos formación en atención diferencial por orientación sexual e identidad de género</t>
  </si>
  <si>
    <t>1.5</t>
  </si>
  <si>
    <t>Identificar y vincular a las personas de los sectores sociales LGBTI en riesgo a la estrategia de prevención de habitar calle.</t>
  </si>
  <si>
    <t>311 2161687</t>
  </si>
  <si>
    <t>Porcentaje de personas  de los sectores sociales LGBTI en riesgo de habitar calle, vinculadas a la estrategia de prevención.</t>
  </si>
  <si>
    <t>(Sumatoria de las personas de los sectores sociales LGBTI en riesgo de habitar calle, vinculadas a la estrategia de prevención. /Total de personas de los sectores sociales LGBTI que cumplen los requisitos para ser vinculados a la estrategia de prevención) x 100.</t>
  </si>
  <si>
    <t>1.6</t>
  </si>
  <si>
    <t>Atender personas habitantes de calle en centros de atención transitoria para la inclusión social</t>
  </si>
  <si>
    <t>Número de personas habitantes de calle atendidas.</t>
  </si>
  <si>
    <t>Sumatoria de  personas atendidas en centros de atención transitoria para la inclusión social</t>
  </si>
  <si>
    <t>1.7</t>
  </si>
  <si>
    <t>Atender personas habitantes de calle en comunidades de vida</t>
  </si>
  <si>
    <t>Sumatoria de  personas atendidas en comunidades de vida</t>
  </si>
  <si>
    <t>83.4%</t>
  </si>
  <si>
    <t>Atender 946 personas en comunidades de vida</t>
  </si>
  <si>
    <t xml:space="preserve">Atender personas habitantes de calle y en riesgo de habitar la calle en los servicios de atención de la subdirección para la adultez </t>
  </si>
  <si>
    <t>Numero de personas habitantes de  calle atendidas en los servicios de atención de la subdirección para la adultez</t>
  </si>
  <si>
    <t>Sumatoria de  personas habitantes de  calle atendidas en los servicios de atención de la subdirección para la adultez</t>
  </si>
  <si>
    <t>Atender 9795 ciudadanas y ciudadanos habitantes de calles y en riesgo de estarlo, para  la mitigación de riesgos y daños asociados al fenómeno de habitabilidad en calle.</t>
  </si>
  <si>
    <t>Durante el periodo junio - diciembre de 2020 se atendió a 1.951 ciudadanas y ciudadanos habitantes de calle y en riesgo de habitar calle, lo que corresponde a una ejecución de la meta del proyecto de inversión del 48%. Esta situación se presentó debido a la emergencia sanitaria por COVID 19, que impidió tener una cobertura completa en las unidades operativas atendiendo las recomendaciones de la Secretaría Distrital de Salud frente al distanciamiento social, lo cual implicó una disminución de la capacidad de atención de menos del 50%.
Adicionalmente, durante el periodo se presentaron brotes por COVID en los hogares de paso Bakatá, Cra 13, Carreteros y Animales de Compañía y los Mártires, así como en el CEDID:PV y en la Comunida de Vida El Camino, lo que implicó definir cercos epidemiológicos que impidieron el ingreso y rotación de personas nuevas. Frente a esta situación se realizó una estrecha articulación con la SDS que brindo asesoría y orientación constante frente al manejo de la situación. Para el mes de diciembre se generaron rebrotes en el Hogar de Paso Los Mártires y en el CEDID.
La restricción en el ingreso de personas nuevas a las unidades operativas afectó el cumplimiento de la meta por la imposibilidad de tener cupo completo y de permitir la rotación de las personas. Ante esto, se optó por movilizar parte del equipo a la atención directa en los territorios con el fin de suplir las necesidades que se presentaron en terreno. Así mismo adecuar la modalidad de autocuidado permitiendo la prestación de atención de bajo umbral buscando cubrir las necesidades básicas de las y los habitantes de calle que no ingresaron a otros servicios y que se vieron altamente vulnerados por la situación de emergencia sanitaria.
Por otra parte, en el marco de las acciones adelantadas, El Centro de Atención Transitoria, desde el proyecto de inversión 7757 se transformó en el Centro de Desarrollo Integral y Diferencial: Proyecto de vida, donde se estableció una importante apuesta por la atención diferencial y la ampliación de capacidades, así como la atención a población en alto riesgo de habitar la calle.
Así mismo se definió el eje de ampliación de capacidades y gestión de oportunidades con el fin de establecer una línea técnica a partir de tres estrategias: 1) estrategia transversal de las artes, 2) estrategia de generación de oportunidades y 3) estrategia socio-ocupacional.</t>
  </si>
  <si>
    <t>No reporta</t>
  </si>
  <si>
    <t>1.8</t>
  </si>
  <si>
    <t>Integrar personas ex habitantes de calle a procesos de enlace social y seguimiento.</t>
  </si>
  <si>
    <t>Número de personas ex habitantes de calle atendidas.</t>
  </si>
  <si>
    <t>Sumatoria de  personas integradas a procesos de enlace social y seguimiento.</t>
  </si>
  <si>
    <t>169.8%</t>
  </si>
  <si>
    <t>Integrar 970Personas a procesos de enlace social y seguimiento.</t>
  </si>
  <si>
    <t>1.9</t>
  </si>
  <si>
    <t>Atender personas habitantes de calle por medio de la estrategia de abordaje en calle</t>
  </si>
  <si>
    <t>Sumatoria de  personas atendidas en comunidades de vida por medio de la estrategia de abordaje en calle</t>
  </si>
  <si>
    <t>Atender 17500 personas por medio de la estrategia de abordaje en calle</t>
  </si>
  <si>
    <t>Atender ciudadanos y ciudadanas habitantes de calle por medio de la estrategia móvil de abordaje en calle</t>
  </si>
  <si>
    <t>Número de atenciones a  personas habitantes de calle atendidas por medio de la estrategia movil</t>
  </si>
  <si>
    <t>Sumatoria de atenciones a personas habitantes de  calle atendidas en los territorios y en los servicios sociales</t>
  </si>
  <si>
    <t>Implementar una estrategia móvil de abordaje en calle dirigida a ciudadanos y ciudadanas habitantes de calle acorde al contexto social y sanitario de la emergencia.</t>
  </si>
  <si>
    <t>Realizar 17.000 atenciones  a ciudadanos y ciudadanas habitantes de calle a través de la estrategia móvil de abordaje en calle</t>
  </si>
  <si>
    <t xml:space="preserve">Sin información </t>
  </si>
  <si>
    <t xml:space="preserve">Las atenciones se realizan a través de las jornadas móviles de autocuidado y escucha activa las cuales se realizan en las 19 localidades urbanas de la ciudad; en estas, la atención se fundamenta en la mitigación de los daños asociados a la habitabilidad en calle y la eliminación de las barreras de acceso a servicios básicos, acercando esta oferta al territorio específico donde se ubica la población, lo cual busca avanzar en la restitución de derechos. Para su desarrollo se contempla el acceso a servicios básicos como  higiene personal, alimentación y en general todos los aspectos relacionados con el cuidado de sí mismo. De igual modo, estos espacios están acompañados por el principio de  escucha activa, atención psicosocial, acciones pedagógicas y activación de rutas de atención a otros servicios o instituciones que requiere la población. Por otra parte, las atenciones están enmarcadas en los planes de atención individual, los cuales están centrados en el desarrollo de capacidades, entendido este como el proceso de expansión de las libertades reales que disfrutan los individuos. En este sentido la libertad se determina por la oportunidad de elegir eso que valoran ser, hacer y tener, como sujetos de derechos. </t>
  </si>
  <si>
    <t>1.10</t>
  </si>
  <si>
    <t>Atender a personas ex habitantes de calle con discapacidad, en centros crecer, centros de protección, centro renacer y centros integrarte.</t>
  </si>
  <si>
    <t>Jenny Elizabeth Tibocha</t>
  </si>
  <si>
    <t>jtibocha@sdis.gov.co</t>
  </si>
  <si>
    <t>Porcentaje de  personas ex habitantes de calle con discapacidad, atendidas en centros crecer, centros de protección, centro renacer y centros integrarte</t>
  </si>
  <si>
    <t>(Sumatoria de  personas ex habitantes de calle con discapacidad, atendidas en centros crecer, centros de protección, centro renacer y centros integrarte/ Total de personas  ex habitantes de calle con discapacidad, que soliicitan el servicio y cumplen con los criterios) x 100</t>
  </si>
  <si>
    <t>01 Pilar Igualdad de calidad de vida</t>
  </si>
  <si>
    <t>Por Una Ciudad Incluyente y Sin Barreras</t>
  </si>
  <si>
    <t>1113 Por una ciudad incluyente y sin barreras</t>
  </si>
  <si>
    <t>Atender 3,289 personas con discapacidad en centros crecer, centros de protección, centro renacer y centros integrarte</t>
  </si>
  <si>
    <t>Atender a personas ex habitantes de calle con discapacidad en Centros Integrarte de Atención Interna y Externa.</t>
  </si>
  <si>
    <t>Porcentaje de  personas ex habitantes de calle con discapacidad, atendidas en Centros Integrarte de Atención Interna y Externa</t>
  </si>
  <si>
    <t>(Sumatoria de  personas ex habitantes de calle con discapacidad, atendidas en Centros Integrarte de Atención Interna y Externa/ Total de  personas ex habitantes de calle con discapacidad, identificadas en Centros Integrarte de Atención Interna y Externa y que cumplen con los criterios) x 100</t>
  </si>
  <si>
    <t xml:space="preserve">Incrementar en 30% la atención de las personas  con discapacidad en Bogotá,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 </t>
  </si>
  <si>
    <t>Fortalecimiento de las oportunidades de inclusión de las personas con discapacidad, familias y sus cuidadores-as en Bogotá.</t>
  </si>
  <si>
    <t>Atender 4275 personas con discapacidad, sus familias y cuidadores-as en los servicios sociales a cargo del proyecto, a través de procesos de articulación transectorial.</t>
  </si>
  <si>
    <t>No aplica presupuesto específico, dado que el presupuesto de la meta está relacionado con la Política Pública de Discapacidad.</t>
  </si>
  <si>
    <t>1.11</t>
  </si>
  <si>
    <t>Aprobar a las personas fallecidas habitantes de calle y / o sus familiares, los subsidios de los servicios funerarios prestados en los cementerios de propiedad del Distrito Capital, conforme a la Resolución No. 121 de 2017 "Por la cual se reglamenta el Programa de Subsidios Funerarios en los Cementerios de propiedad del Distrito Capital".</t>
  </si>
  <si>
    <t>Hábitat</t>
  </si>
  <si>
    <t>228 Unidad Administrativa Especial de Servicios Públicos</t>
  </si>
  <si>
    <t>Natalia Lozano
Subdirección de Servicios Funerarios y Alumbrado Público
Jazmín Karime Flórez
Oficina Asesora de Planeación</t>
  </si>
  <si>
    <t>3102718974
3144706244</t>
  </si>
  <si>
    <t>natalia.lozano@uaesp.gov.co
jazmin.florez@uaesp.gov.co</t>
  </si>
  <si>
    <t>Porcentaje de subsidios funerarios aprobados a las personas fallecidas habitantes de calle y / o sus familiares, en cumplimiento de la PPFHC</t>
  </si>
  <si>
    <t>(Sumatoria de subsidios funerarios aprobados a las personas habitantes de calle fallecidas y/o sus familiares/ Total de solicitudes de subsidios funerarios de personas fallecidas habitantes de calle o sus familiares que cumplen con los requisitos)*100</t>
  </si>
  <si>
    <t>100%*</t>
  </si>
  <si>
    <t>02 Pilar Democracia urbana</t>
  </si>
  <si>
    <t>13 Infraestructura para el desarrollo del hábitat</t>
  </si>
  <si>
    <t>1048  Gestión para la ampliación y modernización de los servicios funerarios prestados en los cementerios de propiedad del Distrito Capital</t>
  </si>
  <si>
    <t>Entregar 4000 subsidios a la poblacion  vulnerable de Bogota</t>
  </si>
  <si>
    <t>0,002</t>
  </si>
  <si>
    <t>Otorgar subsidios funerarios (subvenciones) a la  población vulnerable en condición de habitante de calle que cumplan los requisitos para acceder a los servicios funerarios prestados en los cementerios de propiedad del Distrito.</t>
  </si>
  <si>
    <t>Porcentaje de subsidios (subvenciones) funerarios aprobados a las personas fallecidas habitantes de calle y / o sus familiares, en cumplimiento de la PPFHC</t>
  </si>
  <si>
    <t>(Sumatoria de subsidios (subvenciones) funerarios aprobados a las personas fallecidas habitantes de calle y / o sus familiares, en cumplimiento de la PPFHC/Total de solicitudes de subsidios funerarios de personas fallecidas habitantes de calle o sus familiares que cumplen con los requisitos)*100</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</si>
  <si>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</si>
  <si>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</si>
  <si>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Subsidios y transferencias para la equidad</t>
  </si>
  <si>
    <t>Otorgar 12.500 subvenciones y ayudas a la  población vulnerable que cumplan los requisitos, para acceder a los servicios funerarios del Distrito</t>
  </si>
  <si>
    <t>Mejoramiento subvenciones y ayudas para dar acceso a los servicios funerarios del Distrito destinadas a la población en condición de vulnerabilidad</t>
  </si>
  <si>
    <t>Otorgar 12.500 subvenciones y ayudas a la población vulnerable que cumplan los requisitos, para acceder a los servicios funerarios del Distrito</t>
  </si>
  <si>
    <t>No se reporta avance por falta de demanda del servicio, pese a la disponibilidad de la UAESP en la prestación del beneficio.</t>
  </si>
  <si>
    <t>Durante el segundo semestre no hubo solicitudes de subsidios, por parte de personas fallecidas habitantes de calle y / o sus familiares.</t>
  </si>
  <si>
    <t>1.12</t>
  </si>
  <si>
    <t>Realizar apoyos recreativos con la población habitante de calle participante de los centros de atención, con el fin de fortalecer los procesos de autocuidado y  bienestar mediante actividades recreativas.</t>
  </si>
  <si>
    <t>Cultura, Recreación y Deporte</t>
  </si>
  <si>
    <t>211 Instituto Distrital de Recreación y Deporte</t>
  </si>
  <si>
    <t xml:space="preserve">Mario Giovanni Monroy Hernández </t>
  </si>
  <si>
    <t xml:space="preserve">giovanni.monroy@idrd.gov.co </t>
  </si>
  <si>
    <t>Número de apoyos recreativos con la población habitante de calle participante de los centros de atención de la Secretaría Distrital de Integración social</t>
  </si>
  <si>
    <t>Sumatoria de apoyos recreativos con la población habitante de calle participante de los centros de atención de la Secretaría Distrital de Integración social</t>
  </si>
  <si>
    <t>Construcción De Comunidad</t>
  </si>
  <si>
    <t>Cambio cultural y construcción del tejido social para la vida</t>
  </si>
  <si>
    <t xml:space="preserve">Intervención integral en territorios priorizados a través de cultura, </t>
  </si>
  <si>
    <t>1146 Recreación activa 365</t>
  </si>
  <si>
    <t>Realizar 52.634 actividades recreativas articuladas con grupos poblacionales y/o territorios de Bogotá</t>
  </si>
  <si>
    <t>Realizar actividades de Recorriendo mi ciudad con la población habitante de calle para fomentar apropiación y cuidado de los espacios públicos recreativos.</t>
  </si>
  <si>
    <t xml:space="preserve">Número de actividades Recorriendo mi ciudad </t>
  </si>
  <si>
    <t xml:space="preserve">Sumatoria de actividades Recorriendo mi ciudad </t>
  </si>
  <si>
    <t>1.Hacer un nuevo contrato social con igualdad de oportunidades para la inclusión social, productiva y política.</t>
  </si>
  <si>
    <t>9. Promover la participación, la transformación cultural, deportiva, recreativa, patrimonial y artística que propicien espacios de encuentro, tejido social y reconocimiento del otro.</t>
  </si>
  <si>
    <t>20. Bogotá, referente en cultura, deporte, recreación y actividad física, con parques para el desarrollo y la salud</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</si>
  <si>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</si>
  <si>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Recreación y deporte para la formación ciudadana en Bogotá</t>
  </si>
  <si>
    <t>Desarrollar 7.500 acciones recreativas comunitarias que integren herramientas para la apropiación de los valores ciudadanos</t>
  </si>
  <si>
    <t>Se ejecutaron 55 actividades, presenciales y virtuales,  que benefician a 1789 personas.</t>
  </si>
  <si>
    <t xml:space="preserve">No reporta </t>
  </si>
  <si>
    <t>1.13</t>
  </si>
  <si>
    <t>Realizar  caminatas recreoecologicas con la población habitante de calle participante de los centros de atención, generando espacios de apropiación y sentido de pertenencia por la ciudad.</t>
  </si>
  <si>
    <t>Número de Caminatas recreativas realizadas  con la población habitante de calle participante de los centros de atención de la Secretaría Distrital de Integración social</t>
  </si>
  <si>
    <t>Sumatoria de Caminatas recreativas realizadas  con la población habitante de calle participante de los centros de atención de la Secretaría Distrital de Integración social</t>
  </si>
  <si>
    <t>Meta 2: Realizar 132.198 actividades recreativas dirigidas a grupos etarios.</t>
  </si>
  <si>
    <t>Realizar Ecoaventuras con la población habitante de calle, participantes de los Centros de atención.</t>
  </si>
  <si>
    <t xml:space="preserve">Número  de actividades de Ecoaventuras </t>
  </si>
  <si>
    <t xml:space="preserve">Sumatoria de actividades de Ecoaventuras </t>
  </si>
  <si>
    <t>Se ejecutaron 3 actividades de Ecoaventuras, virtuales, a través de las cuales se benefician 57 personas.</t>
  </si>
  <si>
    <t>1.14</t>
  </si>
  <si>
    <t>Realizar clases grupales de actividad física con la población habitante de calle participante de los centros de atencion</t>
  </si>
  <si>
    <t>Número de Clases grupales de actividad física realizadas con personas habitantes de calle participantes de los centros de atención de la Secretaría Distrital de Integración social</t>
  </si>
  <si>
    <t>Sumatoria de Clases grupales de actividad física realizadas con personas habitantes de calle participantes de los centros de atención de la Secretaría Distrital de Integración social</t>
  </si>
  <si>
    <t>Meta 1: Realizar 56.703  actividades recreativas masivas de carácter metropolitano..</t>
  </si>
  <si>
    <t>1.15</t>
  </si>
  <si>
    <t>Realizar actividades de activación sin limites con la población habitante de calle que presenta algún nivel de discapacidad  y que son participantes de los centros de atención.</t>
  </si>
  <si>
    <t>Número de actividades  de activación sin límites realizadas con la población habitante de calle que presenta algún nivel de discapacidad  y que son participantes de los centros de atención de la Secretaría Distrital de Integración social</t>
  </si>
  <si>
    <t>Sumatoria de actividades  de activación sin límites realizadas con la población habitante de calle que presenta algún nivel de discapacidad  y que son participantes de los centros de atención de la Secretaría Distrital de Integración social</t>
  </si>
  <si>
    <t>Realizar actividades de Reconociendo mis habilidades con la población habitante de calle para promover identificación de valores para la convivencia.</t>
  </si>
  <si>
    <t>Número de actividades  Reconociendo mis habilidades</t>
  </si>
  <si>
    <t>Sumatoria de actividades  Reconociendo mis habilidades</t>
  </si>
  <si>
    <t>Se ejecutaron 59 actividades de Reconociendo mis habilidades, que beneficiaron a 2004 personas.</t>
  </si>
  <si>
    <t>1.16</t>
  </si>
  <si>
    <t>Realizar actividades de recreolimpiadas con la población habitante de calle que presenta algún nivel de discapacidad  y que son participantes de los centros de atención.</t>
  </si>
  <si>
    <t>Número de actividades de recreolimpiadas realizadas con la población habitante de calle que presenta algún nivel de discapacidad  y que son participantes de los centros de atención  de la Secretaría Distrital de Integración social</t>
  </si>
  <si>
    <t>Sumatoria de actividades de recreolimpiadas realizadas con la población habitante de calle que presenta algún nivel de discapacidad  y que son participantes de los centros de atención  de la Secretaría Distrital de Integración social</t>
  </si>
  <si>
    <t>Realizar Recreolympíadas con la población habitantes de calle que participan en los centros de atención, para fomentar hábitos de vida saludable.</t>
  </si>
  <si>
    <t>Número  de Recreolympíadas</t>
  </si>
  <si>
    <t>Sumatoria de Recreolympíadas</t>
  </si>
  <si>
    <t>Se realizaron 95 actividades de Recreolympiadas, tanto presenciales como virtuales,  que benefician a 2796 personas.</t>
  </si>
  <si>
    <t>1.17</t>
  </si>
  <si>
    <t>Realizar ecoaventura con la población habitante de calle que presenta algún nivel de discapacidad  y que son participantes de los centros de atención.</t>
  </si>
  <si>
    <t>Número de jornadas de ecoaventuras realizadas con la población habitante de calle  que presenta algún nivel de discapacidad  y que son participantes de los centros de atención  de la Secretaría Distrital de Integración social</t>
  </si>
  <si>
    <t>Sumatoria de jornadas de ecoaventuras realizadas con la población habitante de calle  que presenta algún nivel de discapacidad  y que son participantes de los centros de atención  de la Secretaría Distrital de Integración social</t>
  </si>
  <si>
    <t>Realizar actividades Red sensibilizándonos con la población habitante de calle, líderes y orientadores de los Centros de atención.</t>
  </si>
  <si>
    <t>Número de actividades  Red sensibilizándonos</t>
  </si>
  <si>
    <t>Sumatoria de actividades  Red sensibilizándonos</t>
  </si>
  <si>
    <t>Se realizaron 56 actividades de Red sensibilizándonos, presenciales y virtuales, que benfician a 1582 personas.</t>
  </si>
  <si>
    <t xml:space="preserve">Atender y reportar personas mayores  habitantes de calle que asistan al servicio Centro Día.
</t>
  </si>
  <si>
    <t>Viviana Marcela Cajamarca Rodriguez</t>
  </si>
  <si>
    <t>vcajamarca@sdis.gov.co</t>
  </si>
  <si>
    <t xml:space="preserve">Porcentaje de personas mayores  habitantes de calle atendidas en  Centros Día.
</t>
  </si>
  <si>
    <t>(Sumatoria de personas mayores  habitantes de calle atendidas en  Centros Día/ Total de personas mayores habitantes de calle que solicitan y cumplen con los criterios del servicio Centro Día)*100</t>
  </si>
  <si>
    <t xml:space="preserve">01 Pilar Igualdad de calidad de vida
</t>
  </si>
  <si>
    <t>1099  Envejecimiento digno, activo y feliz</t>
  </si>
  <si>
    <t>Atender integralmente a 48.000 personas mayores en condición de fragilidad social en la ciudad de Bogotá  a través del servicio Centros Día.</t>
  </si>
  <si>
    <t>Porcentaje de personas mayores  habitantes de calle que asistan al servicio Centro Día.</t>
  </si>
  <si>
    <t xml:space="preserve">(Sumatoria de personas mayores habitantes de calle que asisten al Centro día/Total de personas mayores habitantes de calle que requieren el servicio y cumplen con los criterios)x100
</t>
  </si>
  <si>
    <t>Sistema Distrital del Cuidado</t>
  </si>
  <si>
    <t>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t>
  </si>
  <si>
    <t>Compromiso con el envejecimiento activo y una Bogotá cuidadora e incluyente.</t>
  </si>
  <si>
    <t>Vincular a 38300 personas mayores a procesos ocupacionales y de desarrollo humano a través de la atención integral en Centros Día</t>
  </si>
  <si>
    <t>El avance en el cumplimiento de la meta del proyecto durante el segundo semestre de la vigencia 2020, inició su avance consiguiendo la vicnulación a los procesos de los centros día a 240 personas mayores habitantes de calle, este seguimiento se continuarárealizando en el marco de las acciones del enque de derechos la población objetivo de la política pública</t>
  </si>
  <si>
    <t>1.19</t>
  </si>
  <si>
    <t>Diseñar e implementar una ruta de prevención de habitabilidad en calle para personas mayores en el Distrito Capital, en el marco del modelo distrital para el fenómeno de habitabilidad en calle.</t>
  </si>
  <si>
    <t>Andrea Torres </t>
  </si>
  <si>
    <t>320 8270154
3279797 ext 1933</t>
  </si>
  <si>
    <t>ytorresg@sdis.gov.co</t>
  </si>
  <si>
    <t>Ruta de prevención de habitabilidad en calle para personas mayores diseñada e implementada.</t>
  </si>
  <si>
    <t>Diseño Ruta de prevención de habitabilidad en calle para personas mayores (40%)
Implementación Ruta de prevención de habitabilidad en calle para personas mayores (60%)</t>
  </si>
  <si>
    <t>Implementar un Plan de Seguimiento del plan de acción de la Política Pública.</t>
  </si>
  <si>
    <t>NA</t>
  </si>
  <si>
    <t>1.20</t>
  </si>
  <si>
    <t xml:space="preserve">Atender y reportar personas mayores  habitantes de calle que asistan al servicio Centro de Protección Social.
</t>
  </si>
  <si>
    <t xml:space="preserve">Porcentaje de personas mayores  habitantes de calle atendidas en  Centros de Protección Social.
</t>
  </si>
  <si>
    <t>(Sumatoria de personas mayores  habitantes de calle atendidas en  Centro de Protección Social / Total de personas mayores habitantes de calle que solicitan y cumplen con los criterios del servicio Centro de Protección Social)*100</t>
  </si>
  <si>
    <t>Atender integralmente a 2.226 personas mayores en condición de fragilidad social en la ciudad de Bogotá a través del servicio Centro de Protección Social.</t>
  </si>
  <si>
    <t>Atender 2800 personas mayores en servicios de cuidado integral y protección en modalidad institucionalizada</t>
  </si>
  <si>
    <t>Para el segundo semestre de la vigencia 2020 se atendieron en los centros de protección social cinco personas mayores habitantes de calle que ingresaron al servicio tanto en modalidad de severos como de moderados.</t>
  </si>
  <si>
    <t>1.21</t>
  </si>
  <si>
    <t>Diseñar e implementar una ruta de superación de la habitabilidad en calle y sostenibilidad para personas mayores en el Distrito Capital,  en el marco del modelo distrital para el fenómeno de habitabilidad en calle.</t>
  </si>
  <si>
    <t>Ruta de superación de la habitabilidad en calle y sostenibilidad para personas mayores diseñada e implementada.</t>
  </si>
  <si>
    <t>Diseño Ruta de superación de la habitabilidad en calle y sostenibilidad para personas mayores  (40%)
Implementación Ruta de superación de la habitabilidad en calle y sostenibilidad para personas mayores  (60%)</t>
  </si>
  <si>
    <t>1.22</t>
  </si>
  <si>
    <t xml:space="preserve">Atender y reportar personas mayores  habitantes de calle que asistan al servicio Centro Noche.
</t>
  </si>
  <si>
    <t xml:space="preserve">Porcentaje de personas mayores  habitantes de calle atendidas en  Centros Noche.
</t>
  </si>
  <si>
    <t>(Sumatoria de personas mayores  habitantes de calle atendidas en  Centro Noche / Total de personas mayores habitantes de calle que solicitan y cumplen con los criterios del servicio Centro noche)*100</t>
  </si>
  <si>
    <t>Atender a 500 Personas mayores en situación de vulnerabilidad asociada a la falta de lugar estable para dormir  en el servicio Centro Noche.</t>
  </si>
  <si>
    <t>Atender 940 personas mayores en procesos de autocuidado y dignificación a través de servicios de cuidado transitorio (día-noche).</t>
  </si>
  <si>
    <t>Los centros noche atendieron durante segundo semestre de 2020 a 334 personas mayores, lo que significó un avance contundente para la meta en tan poco tiempo</t>
  </si>
  <si>
    <t>1.23</t>
  </si>
  <si>
    <t>4. Ampliación de oportunidades para la inclusión social</t>
  </si>
  <si>
    <t>Implementar estrategias transectoriales para la ampliación de oportunidades sociales, económicas, políticas y culturales para las Ciudadanas y Ciudadanos Habitantes de Calle, orientadas a la sostenibilidad de la inclusión social, la dignificación de la habitabilidad en calle, la protección integral o la superación de la habitabilidad, en el marco de un enfoque diferencial y de género.</t>
  </si>
  <si>
    <t>Generar los cupos a la población habitante de calle para la participación en los torneos interbarrios.</t>
  </si>
  <si>
    <t>Número de cupos otorgados a  personas habitantes de calle  participantes de los centros de atención de la Secretaría Distrital de Integración social para la participación en los torneos interbarrios</t>
  </si>
  <si>
    <t>Sumatoria de cupos otorgados a  personas habitantes de calle  participantes de los centros de atención de la Secretaría Distrital de Integración social para la participación en los torneos interbarrios</t>
  </si>
  <si>
    <t>Igualdad de calidad de vida</t>
  </si>
  <si>
    <t>Mejores oportunidades para el desarrollo a través de la cultura, la recreación y el deporte</t>
  </si>
  <si>
    <t>Formación para la transformación del ser</t>
  </si>
  <si>
    <t>1147
Deporte Mejor para Todos</t>
  </si>
  <si>
    <t>Realizar 4  Torneos Interbarriales en 4 deportes</t>
  </si>
  <si>
    <t>1.24</t>
  </si>
  <si>
    <t>Diseñar, implementar y sistematizar una estrategia de transformación social por medio de las artes con población habitante de calle desde un enfoque diferencial.</t>
  </si>
  <si>
    <t>222 Instituto Distrital de las Artes</t>
  </si>
  <si>
    <t>Astrid Liliana Angulo</t>
  </si>
  <si>
    <t>astrid.angulo@idartes.gov.co</t>
  </si>
  <si>
    <t>Porcentaje de Diseño implementación y sistematización de la Estrategia de transformación social por medio de las artes con población habitante de calle desde un enfoque diferencial.</t>
  </si>
  <si>
    <t>(Sumatoria de acciones ejecutadas para la población/ Total de acciones programadas para la población)*100</t>
  </si>
  <si>
    <t xml:space="preserve">
03 Pilar Construcción de comunidad y cultura ciudadana
</t>
  </si>
  <si>
    <t xml:space="preserve"> 25 Cambio cultural y construcción del tejido social para la vida</t>
  </si>
  <si>
    <t>157 - Intervención integral en territorios y poblaciones priorizadas a través de cultura, recreación y deporte</t>
  </si>
  <si>
    <t>Arte para la transformación social: Prácticas artísticas incluyentes, descentralizadas y al servicio de la comunidad</t>
  </si>
  <si>
    <t>Desarrollar 160 acciones de Reconocimiento de las prácticas artísticas de grupos poblacionales, pueblos y sectores sociales (cuatrienio)</t>
  </si>
  <si>
    <t>Generar espacios de encuentro para conocer sus historias de vida, realizar  laboratorios en artes escénicas y en audiovisuales con el fin de potencializar sus habilidades para la trasmisión de procesos de creativos frente a dinámicas como el reciclaje. Así como el fomento a las prácticas artísticas encaminadas a prevenir situaciones de vulneración de derechos de las personas habitantes de calle.</t>
  </si>
  <si>
    <t>Porcentaje de acciones realizadas para garantizar los derechos culturales de la población  habitante de calle.</t>
  </si>
  <si>
    <t>01 Hacer un nuevo contrato social con igualdad de oportunidades para la inclusión social, productiva y política</t>
  </si>
  <si>
    <t>Promover la participación, la transformación cultural, deportiva, recreativa, patrimonial y artística que propicien espacios de encuentro, tejido social y reconocimiento del otro.</t>
  </si>
  <si>
    <t>Creación y vida cotidiana: Apropiación ciudadana del arte, la cultura y el patrimonio, para la democracia cultural</t>
  </si>
  <si>
    <t>Formular 21 estrategias de transferencia de conocimiento que permitan fomentar, apoyar y fortalecer las manifestaciones artísticas, intercambio de experiencias y encuentros entre pares</t>
  </si>
  <si>
    <t>Fortalecimiento a las Artes, territorios y cotidianidades</t>
  </si>
  <si>
    <t>Realizar 8.580 Actividades de circulación artística y cultural</t>
  </si>
  <si>
    <t xml:space="preserve">Beca Bogota diversa categoria 5: Prácticas Artísitcas Orientadas  a Prevenir Situaciones de Vulneración de Derechos. </t>
  </si>
  <si>
    <t>1.64</t>
  </si>
  <si>
    <t>Diseñar e implementar la ruta de atención integral a las personas víctimas del conflicto armado en riesgo de habitabilidad en calle o Habitantes de calle, en el Distrito.</t>
  </si>
  <si>
    <t>Gestión Pública</t>
  </si>
  <si>
    <t>Alta Consejería para los Derechos de las Victimas la Paz y la Reconciliación (Secretaría General)</t>
  </si>
  <si>
    <t>Alexandra Cortés</t>
  </si>
  <si>
    <t>3813000 ext2620</t>
  </si>
  <si>
    <t xml:space="preserve">
acortesi@alcaldiabogota.gov.co</t>
  </si>
  <si>
    <t>Porcentaje de diseño e implememntación de la Ruta de atención integral a las personas víctimas del conflicto armado en riesgo de habitabilidad en calle o Habitantes de calle, en el Distrito.</t>
  </si>
  <si>
    <t xml:space="preserve">(Sumatoria de fases ejecutadas /fases programadas) x 100% 
40% Diseño de la Ruta
60% Implementación de la Ruta
 </t>
  </si>
  <si>
    <t xml:space="preserve">03 Pilar Construcción de comunidad y cultura ciudadana </t>
  </si>
  <si>
    <t>23 Bogotá mejor para las víctimas, la paz y la reconciliación</t>
  </si>
  <si>
    <t>Bogotá Mejor para las víctimas, la paz y la reconciliación</t>
  </si>
  <si>
    <t>Aplicar a 80000 personas planes integrales de atención (PIA) con seguimiento (PAS) en el D.C.</t>
  </si>
  <si>
    <t>1.65</t>
  </si>
  <si>
    <t>Garantizar y estimular las capacidades y el gusto por la lectura y la escritura desde la primera infancia y a lo largo de la vida</t>
  </si>
  <si>
    <t>Cultura, recreación y deporte</t>
  </si>
  <si>
    <t>119 Secretaría Distrital de Cultura, Recreación y Deporte</t>
  </si>
  <si>
    <t>Maria Consuelo Gaitan Gaitan</t>
  </si>
  <si>
    <t>3274850 Ext 766</t>
  </si>
  <si>
    <t>maria.gaitan@scrd.gov.co</t>
  </si>
  <si>
    <r>
      <rPr>
        <sz val="10"/>
        <rFont val="Calibri Light"/>
        <family val="2"/>
      </rPr>
      <t>1/03/2018</t>
    </r>
    <r>
      <rPr>
        <strike/>
        <sz val="10"/>
        <rFont val="Calibri Light"/>
        <family val="2"/>
      </rPr>
      <t xml:space="preserve">
</t>
    </r>
  </si>
  <si>
    <t># de sesiones de lectura</t>
  </si>
  <si>
    <t>sumatoria de encuentros realizados</t>
  </si>
  <si>
    <t>11 Mejores oportunidades para el desarrollo a través de la cultura, la recreación y el deporte</t>
  </si>
  <si>
    <t>1011 Lectura, escritura y redes de conocimiento</t>
  </si>
  <si>
    <t>Alcanzar 172,500.00 personas formadas en programas de lectura, escritura y uso de las bibliotecas públicas</t>
  </si>
  <si>
    <t>Número de actividades realizadas dirigidas para esta población</t>
  </si>
  <si>
    <t>Sumatoria de actividades realizadas dirigidas para esta población</t>
  </si>
  <si>
    <t>Hacer un nuevo contrato social con igualdad de oportunidades para la inclusión social, productiva y politica</t>
  </si>
  <si>
    <t>Cerrar las brechas digitales, de cobertura, calidad y competencias a lo largo del ciclo de la formación integral, desde la primera infancia hasta la educación superior y continua para la vida</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</si>
  <si>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</si>
  <si>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</si>
  <si>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Fortalecimiento de la inclusión a la Cultura Escrita de todos los habitantes de Bogotá</t>
  </si>
  <si>
    <t>Ofrecer de manera equitativa oportunidades de acceso a la cultura escrita a todos los habitantes de Bogotá.</t>
  </si>
  <si>
    <t>1.66</t>
  </si>
  <si>
    <t>Promover el ejercicio de una Ciudadanía Activa por parte de las Ciudadanas y Ciudadanos Habitantes de Calle, para el reconocimiento social e institucional de sus libertades, Derechos y deberes, alcanzando la reducción de las situaciones de inequidad, discriminación, segregación y exclusión social que los afectan así como la transformación de su relación con el entorno y los demás habitantes de la ciudad.</t>
  </si>
  <si>
    <t xml:space="preserve">Diseñar la estrategia de transformación cultural del Sector Cultura "Habitar Mis Historias". </t>
  </si>
  <si>
    <t>Victor Manuel Rodríguez Sarmiento
Yenny Orjuela</t>
  </si>
  <si>
    <t>3274850 Ext- 548
300 8338079</t>
  </si>
  <si>
    <t>victor.rodriguez@scrd.gov.co
yenny.orjuela@scrd.gov.co</t>
  </si>
  <si>
    <t># de documentos de diseño de la estrategia</t>
  </si>
  <si>
    <t>Sumatoria de documentos de diseño de la estrategia.</t>
  </si>
  <si>
    <t>03 Pilar Construcción de comunidad y cultura ciudadana</t>
  </si>
  <si>
    <t>25 Cambio cultural y construcción del tejido social para la vida</t>
  </si>
  <si>
    <t>Cultura Ciudadana para la Convivencia</t>
  </si>
  <si>
    <t>988 Saberes sociales para la cultura ciudadana y la transformación cultural</t>
  </si>
  <si>
    <t>Orientar, coordinar y hacer seguimiento al diseño y la implementación de iniciativas de cultura ciudadana y
transformación cultural públicas, privadas y comunitarias mediante la producción de conocimiento y saber social, la
implementación de la red de cultura ciudadana y democrática.</t>
  </si>
  <si>
    <t>1.67</t>
  </si>
  <si>
    <t>Acompañar la planeación e implementación y realizar el seguimiento de la estrategia de transformación cultural del Sector Cultura "Habitar Mis Historias".</t>
  </si>
  <si>
    <t>Henry Samuel Murran Knudson</t>
  </si>
  <si>
    <t>3274850 Ext 548</t>
  </si>
  <si>
    <t>henry.murrain@scrd.gov.co</t>
  </si>
  <si>
    <t># de mesas de articulación institucional</t>
  </si>
  <si>
    <t>Sumatoria de mesas de articulación institucional</t>
  </si>
  <si>
    <t>NIA</t>
  </si>
  <si>
    <t>1.25</t>
  </si>
  <si>
    <t xml:space="preserve">Atender y reportar personas mayores  habitantes de calle  que cumplan con los criterios para ser  beneficiadas con apoyos económicos.
</t>
  </si>
  <si>
    <t xml:space="preserve">Porcentaje de personas mayores  habitantes de calle beneficiadas con apoyos económicos.
</t>
  </si>
  <si>
    <t>(Sumatoria de personas mayores  habitantes de calle beneficiadas con apoyos económicos/ Total de personas mayores habitantes de calle que solicitan y cumplen con los criterios del servicio para acceder al apoyo económico)*100</t>
  </si>
  <si>
    <t>Entregar a 102000 Personas mayores en situación de vulnerabilidad  socioeconómica con apoyos económicos.</t>
  </si>
  <si>
    <t>1.26</t>
  </si>
  <si>
    <t>Incluir efectivamente a personas con discapacidad ex habitantes de calle, en los entornos Productivo y Educativo, en articulación con los sectores público y privado.</t>
  </si>
  <si>
    <t>316 6271738
3279797
Ext.1238</t>
  </si>
  <si>
    <t xml:space="preserve">Porcentaje de personas con discapacidad ex habitantes de calle, incluidas efectivamente en el Distrito. </t>
  </si>
  <si>
    <t>(Sumatoria de personas con discapacidad ex habitantes de calle incluidas efectivamente/ Total de personas con discapacidad ex habitantes de calle programadas para inclusión) x 100</t>
  </si>
  <si>
    <t>Incrementar a 2,000 personas con discapacidad con procesos de inclusión efectivos en el Distrito</t>
  </si>
  <si>
    <t>1.27</t>
  </si>
  <si>
    <t>Realizar charlas informativas a  personas ex habitantes de calle sobre las condiciones y requisitos para acceder al Programa Integral de Vivienda Efectiva -PIVE.</t>
  </si>
  <si>
    <t>118 Secretaría Distrital del Hábitat</t>
  </si>
  <si>
    <t>Jorge Córdoba</t>
  </si>
  <si>
    <t xml:space="preserve">
358 16 00 Ext 1413</t>
  </si>
  <si>
    <t>jorge.cordoba@habitatbogota.gov.co</t>
  </si>
  <si>
    <t>Número de charlas informativas a  personas ex habitantes de calle sobre las condiciones y requisitos para acceder al Programa Integral de Vivienda Efectiva -PIVE.</t>
  </si>
  <si>
    <t>Sumatoria de charlas informativas a  personas ex habitantes de calle sobre las condiciones y requisitos para acceder al Programa Integral de Vivienda Efectiva -PIVE.</t>
  </si>
  <si>
    <t>14 Intervenciones integrales del hábitat</t>
  </si>
  <si>
    <t>Apoyo a la generación de vivienda</t>
  </si>
  <si>
    <t>Diseñar  1.00 estrategia de participación para proyectos de vivienda de interés social y prioritaria</t>
  </si>
  <si>
    <t>No continúa y se espera tener nuevas
acciones en el marco de la actualización
del nuevo Plan de Acción.</t>
  </si>
  <si>
    <t>1.28</t>
  </si>
  <si>
    <t>Reportar el número de personas ex habitantes de calle que son beneficiados con proyectos de vivienda de interés social y prioritaria priorizados por la Secretaría Distrital del Hábitat</t>
  </si>
  <si>
    <t>Porcentaje de hogares con personas ex habitantes de calle que cumplan requisitos para estar inscritos en el programa integral de vivienda efectiva PIVE, priorizados por la Secretaría Distrital de Habitát</t>
  </si>
  <si>
    <t>(Sumatoria de hogares con personas ex habitantes de calle inscritas en el programa integral de vivienda efectiva PIVE, priorizados por la Secretaría Distrital de Habitát/ Total de de hogares con personas ex habitantes de calle que cumplan requisitos para estar inscritos y deseen voluntariamente inscribirsen  en el programa integral de vivienda efectiva PIVE, priorizados por la Secretaría Distrital de Habitát) x 100</t>
  </si>
  <si>
    <t>Implementar 100.00 por ciento de la estrategia de participación en los proyectos de vivienda de interés social y prioritaria priorizados por la SDHT</t>
  </si>
  <si>
    <t>1.29</t>
  </si>
  <si>
    <t>Diseñar e implementar la estrategia de vinculación de personas en proceso de superación de habitabilidad en calle, de los Centros de atención de SDIS e IDIPRON, a la oferta cultural de la OFB.</t>
  </si>
  <si>
    <t>216 Orquesta Filarmónica de Bogotá</t>
  </si>
  <si>
    <t>jorge Cáceres</t>
  </si>
  <si>
    <t>jcaceres@ofb.gov.co</t>
  </si>
  <si>
    <t>Número de conciertos realizados por la OFB como estrategia de vinculación de personas en superación de habitabilidad de calle</t>
  </si>
  <si>
    <t>Sumatoria de conciertos realizados con vinculación de personas en superación de habitabilidad de calle.</t>
  </si>
  <si>
    <t>SIN REPORTE</t>
  </si>
  <si>
    <t>157 - intervención integral en territorios y poblaciones priorizados a través de cultura, recreación y deporte</t>
  </si>
  <si>
    <t>1006 La filarmónica para todos</t>
  </si>
  <si>
    <t>Lograr  4.000.000 asistencias de personas a la oferta cultural de la OFB en condiciones de no segregación.</t>
  </si>
  <si>
    <t>Sumatoria de conciertos realizados por la OFB como estrategia de vinculación de personas en superación de habitabilidad de calle</t>
  </si>
  <si>
    <t>Hacer un nuevo contrato social con igualdad de oportunidades para la inclusión social, productiva y política.</t>
  </si>
  <si>
    <t>Diseñar e implementar una (1) estrategia para fortalecer a Bogotá como una ciudad creativa de la música (Red UNESCO 2012)</t>
  </si>
  <si>
    <t>Bogotá Ciudad Filarmónica</t>
  </si>
  <si>
    <t>Realizar 120 eventos de promoción articulados con grupos poblacionales y/0 territorios</t>
  </si>
  <si>
    <t>De dos conciertos que se tenian programados, se lograron realizar 4 conciertos en las sedes de acogida de los habitantes de calle, gracias a la colaboraciòn brindada por la Subdirecciòn de aultez de la SDIS, lo que nos permitiò llegar a un nùmero mucho màs amplio de personas en esta situaciòn, logrando un mayor impacto.</t>
  </si>
  <si>
    <t>El sobre cumplimiento de la meta, ya que esta fue duplicada, se logrò gracias a que las limitaciones para la ejecuciòn de la oferta con otras poblaciones y la buena disposiciòn de la subdirecciòn de adultez para llegar a esta poblaciòn, nos permitiò llegar con los 4 conciertos ejecutados.</t>
  </si>
  <si>
    <t>1.31</t>
  </si>
  <si>
    <t>Implementar 1 Estrategia de prevención con poblaciones en alto riesgo de habitabilidad en calle en el Distrito capital.</t>
  </si>
  <si>
    <r>
      <rPr>
        <sz val="10"/>
        <rFont val="Calibri Light"/>
        <family val="2"/>
      </rPr>
      <t>Porcentaje de la Estrategia de prevención implementada</t>
    </r>
  </si>
  <si>
    <r>
      <t xml:space="preserve">  </t>
    </r>
    <r>
      <rPr>
        <sz val="10"/>
        <rFont val="Calibri Light"/>
        <family val="2"/>
      </rPr>
      <t xml:space="preserve">(Sumatoria de fases de la estrategia prevención implementadas /Total de fases programadas) x 100 </t>
    </r>
  </si>
  <si>
    <t>97.5%</t>
  </si>
  <si>
    <t>Implementar 1.00 Estrategia de prevención con poblaciones en alto riesgo de habitabilidad en calle en el Distrito capital.</t>
  </si>
  <si>
    <t>Diseñar una estrategia territorial para el desarrollo de procesos de prevención y atención a la población en riesgo de habitar la calle.</t>
  </si>
  <si>
    <t>Porcentaje de avance del diseño de la estrategia territorial para el desarrollo de procesos de prevención y atención a la población en riesgo de habitar la calle</t>
  </si>
  <si>
    <t xml:space="preserve">(Sumatoria de fase del diseño de la estrategia territorial para el desarrollo de procesos de prevención y atención a la población en riesgo de habitar la calle realizada /Total de la  fase del diseño de la estrategia territorial para el desarrollo de procesos de prevención y atención a la población en riesgo de habitar la calle programada) x100
Fase de diseño 100%
</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</si>
  <si>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</si>
  <si>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 xml:space="preserve">Implementar una (1) estrategia territorial para el desarrollo de procesos de prevención y atención a la población en riesgo de habitar en calle. </t>
  </si>
  <si>
    <t>Se da de manera oportuna la construcción del lineamiento y demás herramientas e instrumentos que componen la estrategia territorial de prevención de la habitabilidad en calle.</t>
  </si>
  <si>
    <t>1.32</t>
  </si>
  <si>
    <t>Orientar personas en procesos de prevención de Violencia Intrafamiliar que se encuentren en proceso de superación de habitabilidad en calle de la comunidad de vida del Camino y el Centro de Atención Transitoria(CAT).</t>
  </si>
  <si>
    <t>Jorge Gutierrez Rodriguez 
Aleyda Gomez
Edgar Triana</t>
  </si>
  <si>
    <t>3183504885
3103491133
3279797
Ext.1915</t>
  </si>
  <si>
    <t>jgutierrezr@sdis.gov.co
acgomez@sdis.gov.co
etriana@sdis.gov.co</t>
  </si>
  <si>
    <t>Número de personas orientadas en procesos de prevencion de violencia intrafamiliar que se encuentren en procesos de superación de habitabilidad en calle en la comunidad de vida del Camino y el Centro de Atención Transitoria  CAT.</t>
  </si>
  <si>
    <t>Sumatoria de personas orientadas en procesos de prevencion de violencia intrafamiliar que se encuentren en proceso de superación de habitabilidad en calle   de la comunidad de vida del camino y el Centro de Atención Transitoria CAT.</t>
  </si>
  <si>
    <t xml:space="preserve"> 1086 Una ciudad para las familias</t>
  </si>
  <si>
    <t>Orientar12,000.00Personas en procesos de prevención  de la violencia intrafamiliar, atendidas por los servicios sociales de la SDIS</t>
  </si>
  <si>
    <t>1.33</t>
  </si>
  <si>
    <t xml:space="preserve">Vincular profesionales de la Subdirección para la Adultez que desarrollen acciones de prevención, atención y superación de la habitabilidad en calle, con personas en riesgo o habitantes de calle  y sus familias, a  la escuela de formación del Consejo Distrital para la Atención Integral de Víctimas de Violencia Intrafamiliar,Violencias y Explotación Sexual.
</t>
  </si>
  <si>
    <t>Nohora Lucia Sarmiento
Aleyda Gómez</t>
  </si>
  <si>
    <t>acgomez@sdis.gov.co
nsarmiento@sdis.gov.co</t>
  </si>
  <si>
    <t xml:space="preserve">Número de  profesionales de la Subdirección para la Adultez vinculados a la escuela de formación del Consejo Distrital para la Atención Integral de Víctimas de Violencia Intrafamiliar,Violencias y Explotación Sexual.
</t>
  </si>
  <si>
    <r>
      <rPr>
        <sz val="10"/>
        <rFont val="Calibri Light"/>
        <family val="2"/>
      </rPr>
      <t xml:space="preserve">Sumatoria de  profesionales de la Subdirección para la Adultez vinculados a a la escuela de formación del Consejo Distrital para la Atención Integral de Víctimas de Violencia Intrafamiliar,Violencias y Explotación Sexual
</t>
    </r>
  </si>
  <si>
    <t>Capacitar15,000.00Personas de las entidades distritales y personas de la sociedad civil para la atención integral y la prevención de violencia intrafamiliar y delito sexual</t>
  </si>
  <si>
    <t>Vincular profesionales de la Subdirección para la Adultez que desarrollen acciones de prevención, atención y superación de la habitabilidad en calle, con personas en riesgo o habitantes de calle  y sus familias, a  la escuela de formación del Consejo Distrital para la Atención Integral de Víctimas de Violencia Intrafamiliar,Violencias y Explotación Sexual.</t>
  </si>
  <si>
    <t>Número de  profesionales de la Subdirección para la Adultez vinculados a la escuela de formación del Consejo Distrital para la Atención Integral de Víctimas de Violencia Intrafamiliar,Violencias y Explotación Sexual.</t>
  </si>
  <si>
    <t xml:space="preserve"> Sumatoria de  profesionales de la Subdirección para la Adultez vinculados a la escuela de formación del Consejo Distrital para la Atención Integral de Víctimas de Violencia Intrafamiliar,Violencias y Explotación Sexual.</t>
  </si>
  <si>
    <t>01 Hacer un nuevo contrato social con igualdad de oportunidades para la inclusión social, productiva
y política</t>
  </si>
  <si>
    <t xml:space="preserve">03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t>
  </si>
  <si>
    <t>06 Sistema Distrital del Cuidado</t>
  </si>
  <si>
    <t>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</si>
  <si>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77 52</t>
  </si>
  <si>
    <t>Contribución a la protección de los derechos de las familias especialmente de sus integrantes
afectados por la violencia intrafamiliar en la ciudad de Bogotá</t>
  </si>
  <si>
    <t>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</si>
  <si>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Los diez (10) servidores se formaron a través de la escuela de formación del Consejo Distrital para la Atención Integral a Víctimas de Violencia Intrafamiliar, Violencias y Explotación Sexual, la cual se diseñó con el objetivo de construir y compartir herramientas teórico-prácticas para fortalecer el rol de los funcionarios, funcionarias y las personas de la sociedad civil, que les permita adquirir y ampliar conocimientos en temas relacionados con los Derechos Humanos, competencias institucionales, así como el abordaje de buenas prácticas para la generación de Entornos Protectores y Territorios Seguros. Así mismo, fortalecer conceptos y normativas para la comprensión de los delitos de violencia intrafamiliar y violencia sexual, desarrollando capacidades para la atención y prevención en los diferentes programas y proyectos en cada una de sus entidades, aportando a reducir las barreras de acceso que presentan las víctimas en las rutas de atención.
La Escuela inició el 29 de octubre con el conversatorio Una mirada crítica de los Derechos Humanos, a cargo de la Defensoría del Pueblo y la Secretaría de Educación Distrital y finalizó con la intervención de la Asociación Afecto en el mes de noviembre.   Tuvo una Intensidad de 80 horas, la cual se realizó a través de la plataforma Moodle y se complementó con otras actividades virtuales como conversatorios, Facebook Live, análisis de casos y paneles de expertos, posibilitando un ejercicio interactivo, de reflexión y retroalimentación frente a los temas desarrollados.</t>
  </si>
  <si>
    <t xml:space="preserve">El presupuesto no se incluye dado que esta actividad  se desarrolla en el marco de la articulación en un espacio interinstitucional. </t>
  </si>
  <si>
    <t>1.36</t>
  </si>
  <si>
    <t>Acompañar en el diseño e implementación del  protocolo para remitir los  niñas, niños y adolescentes  que presenten alta permanencia en calle o situación de vida en calle, en riesgo o habitando calle, entendida como  alta permanencia en calle, para que reciban atención  por las entidades competentes,  en el marco del Modelo de abordaje del fenómeno de  Habitabilidad en Calle.</t>
  </si>
  <si>
    <t>Rosario Fandiño</t>
  </si>
  <si>
    <t>3103436948
3279797 ext 1021</t>
  </si>
  <si>
    <t>mfandino@sdis.gov.co</t>
  </si>
  <si>
    <r>
      <t xml:space="preserve">Porcentaje de  diseño e implementación de protocolo para remitir las  niñas, niños y adolescentes  que presenten alta permanencia en calle o situación de vida en calle, en riesgo o habitando calle, entendida como  alta permanencia en calle, para que reciban atención </t>
    </r>
    <r>
      <rPr>
        <sz val="10"/>
        <rFont val="Calibri Light"/>
        <family val="2"/>
      </rPr>
      <t xml:space="preserve">en el  ICBF </t>
    </r>
  </si>
  <si>
    <t>(Sumatoria de fases de diseño e implementación de protocolo  ejecutadas /Total  de fases de  diseño e implementación de protocolo programadas) x 100
Diseño del Protocolo (50%)
Implementación del Protocolo (50%)</t>
  </si>
  <si>
    <t>12.5.%</t>
  </si>
  <si>
    <t>02 Desarrollo integral desde la gestación hasta la adolescencia</t>
  </si>
  <si>
    <t>1096  Desarrollo integral desde la gestación hasta la adolescencia</t>
  </si>
  <si>
    <t>Diseñar e implementar Ruta Integral de Atenciones desde la gestación hasta la adolescencia.</t>
  </si>
  <si>
    <t>1.37</t>
  </si>
  <si>
    <t>Brindar servicios de atención psicosocial, jurídica y de acogida transitoria en Casa Refugio a población LGBTI victima de violencias por orientación sexual o identidad de género sin redes de apoyo para prevenir habitabilidad de calle.</t>
  </si>
  <si>
    <t>Gobierno</t>
  </si>
  <si>
    <t>110 Secretaría Distrital de Gobierno</t>
  </si>
  <si>
    <t>Jenny Paola Morales</t>
  </si>
  <si>
    <t>jenny.morales@gobiernobogota.gov.co</t>
  </si>
  <si>
    <t>Porcentaje de personas de los sectores LGBTI victimas de violencias por orientación sexual o identidad de género sin redes de apoyo a quienes se les brinda servicios de atención psicosocial, jurídica y de acogida transitoria en Casa Refugio para prevenir habitabilidad en calle.</t>
  </si>
  <si>
    <t>(Sumatoria de personas de los sectores LGBTI victimas de violencias por orientación sexual o identidad de género sin redes de apoyo a quienes se les brinda servicios de atención psicosocial, jurídica y de acogida transitoria en Casa Refugio para prevenir habitabilidad en calle/ Total de personas de los sectores LGBTI que se se encuentran en la Casa Refugio y cumplen con los requisitos para la atención) x100</t>
  </si>
  <si>
    <t xml:space="preserve">
03 Pilar Construcción de comunidad y cultura ciudadana</t>
  </si>
  <si>
    <t>22 Bogotá vive los derechos humanos</t>
  </si>
  <si>
    <t>PROYECTOS ESTRATÉGICOS PLAN DE DESARROLLO - Prestación de Servicios a la Ciudadanía</t>
  </si>
  <si>
    <t>1131 Construcción de una Bogotá que vive los Derechos Humanos</t>
  </si>
  <si>
    <t>Atender el 100% de líderes y defensores de Derechos humanos, población LGBTI, y victimas de trata que demanden medidas de prevención o protección para garantizar sus derechos a la vida, libertad, integridad y seguridad</t>
  </si>
  <si>
    <t xml:space="preserve">
$ 983.188.124</t>
  </si>
  <si>
    <t>(Sumatoria de personas de los sectores LGBTI víctimas de violencias por orientación sexual o identidad de género sin redes de apoyo a quienes se les brinda servicios de atención psicosocial, jurídica y de acogida transitoria en Casa Refugio para prevenir habitabilidad en calle/ Total de personas de los sectores LGBTI que se se encuentran en la Casa Refugio y cumplen con los requisitos para la atención) x100</t>
  </si>
  <si>
    <t>Prevención de la exclusión por razones étnicas, religiosas, sociales, políticas y de orientación sexual</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</si>
  <si>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t>
  </si>
  <si>
    <t xml:space="preserve">Fortalecimiento de la capacidad institucional y de los actores sociales para la garantía, promoción y protección de los Derechos Humanos en Bogotá </t>
  </si>
  <si>
    <t>1.38</t>
  </si>
  <si>
    <t>Atender el 100%  de los casos de niñas, niños y adolescentes identificados que se encuentren en alta permanencia en calle y/o  en situación de vida en calle.</t>
  </si>
  <si>
    <t>ICBF
(Nivel Nacional)</t>
  </si>
  <si>
    <t>Ketty  Polanía Ruíz</t>
  </si>
  <si>
    <t>Ketty.polania@icbf.gov.co</t>
  </si>
  <si>
    <t>Porcentaje  de casos atendidos de  niñas, niños y adolescentes identificados que se encuentren en alta permanencia en calle y / o  en situación de vida en calle</t>
  </si>
  <si>
    <t>(Sumatoria de casos atendidos de niñas, niños y adolescentes identificados que se encuentren en alta permanencia en calle y/o  en situación de vida en calle / Total de casos identificados de niñas, niños y adolescentes que se encuentren en alta permanencia en calle y/o  en situación de vida en calle)*100</t>
  </si>
  <si>
    <t>Atender el 100% de los casos de NNA identificados que se encuentren en alta permanencia en calle y/o  en situación de vida en calle.</t>
  </si>
  <si>
    <t xml:space="preserve">Atender integralmente a a niños, niñas y adolescentes en situación de vida en calle. </t>
  </si>
  <si>
    <t xml:space="preserve">Porcentaje de niñas, niños y adolescentes que se encuentren en alta permanencia en calle y/o  en situación de vida en calle atendidos integralmente </t>
  </si>
  <si>
    <t>(Sumatoria de niñas, niños y adolescentes en situación de calle atendidos integralmente / Total de  de niñas, niños y adolescentes en situación de vida en calle identificados)*100</t>
  </si>
  <si>
    <t xml:space="preserve">Gestión para el Restablecimiento de Derechos </t>
  </si>
  <si>
    <t xml:space="preserve">Las acciones no cuentan con presupuesto del cuatrenio, en atención a que el ICBF es una entidad del Gobierno Nacional  y las acciones se  programan de manera anual. </t>
  </si>
  <si>
    <t>1.39</t>
  </si>
  <si>
    <t xml:space="preserve">Diseñar e implementar la estrategia de Búsqueda Activa mediante jornadas de atención focalizada en población ex-habitante de calle, en articulación con la Secretaría de Integración Social,  con el fin de vincular las personas que los requieran al Sistema Educativo Oficial. </t>
  </si>
  <si>
    <t>Educación</t>
  </si>
  <si>
    <t>112 Secretaría de Educación del Distrito</t>
  </si>
  <si>
    <t>Olga León Rodríguez - Directora de Cobertura
Sandra Rincón - Profesional Cobertura</t>
  </si>
  <si>
    <t xml:space="preserve">orodriguezl@educacionbogota.gov.co
srincon@educacionbogota.gov.co
</t>
  </si>
  <si>
    <t>Porcentaje de diseño e implementación de la estrategia de Búsqueda Activa con población ex-habitante de calle.</t>
  </si>
  <si>
    <t>(Sumatoria de fases de diseño e implementación  de la estrategia de Búsqueda Activa con población ex-habitante de calle ejecutadas/Total  de fases de  diseño e implementación de la estrategia de Búsqueda Activa con población ex-habitante de calle programadas) x 100
Diseño de la estrategia de Búsqueda Activa (50%)
Implementación de la estrategia de Búsqueda Activa (50%)</t>
  </si>
  <si>
    <t>07 Inclusión educativa para la equidad</t>
  </si>
  <si>
    <t>117 Acceso y permanencia con enfoque local</t>
  </si>
  <si>
    <t>1049 Cobertura con equidad</t>
  </si>
  <si>
    <t>12,000  niños, niñas,  adolescentes y adultos desescolarizados que se logran matricular en el sistema educativo, a través de estrategias de búsqueda activa</t>
  </si>
  <si>
    <t>Desarrollar la estrategia de Búsqueda Activa mediante jornadas de atención focalizada en población ex-habitante de calle, en articulación con Secretaría de Integración Social,  con el fin de vincular las personas que los requieran al Sistema Educativo Oficial.</t>
  </si>
  <si>
    <t xml:space="preserve"> 1 - Hacer un nuevo contrato social con igualdad de oportunidades para la inclusión social, productiva y política.</t>
  </si>
  <si>
    <t>5 - Cerrar las brechas DIGITALES, de cobertura, calidad y competencias a lo largo del ciclo de la formación integral, desde primera infancia hasta la educación superior y continua para la vida.</t>
  </si>
  <si>
    <t>13- Educación para todos y todas: acceso y permanencia con equidad y énfasis en educación rural</t>
  </si>
  <si>
    <t>95 - 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</si>
  <si>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 xml:space="preserve">Servicio educativo de cobertura con equidad en Bogotá D.C. </t>
  </si>
  <si>
    <t>98% de tasa de asistencia escolar</t>
  </si>
  <si>
    <t>Para la vigencia 2020, en el marco del Convenio 1888 de 2019 - Estrategia de Acceso y Permanencia para el Sistema Educativo de Bogotá - suscrito entre la Secretaría de Educación (SED), la Corporación Opción Legal (COL) y Unicef, se llevó a cabo la Estrategia de Búsqueda Activa con el objetivo de identificar y caracterizar a los niños, niñas, adolescentes, jóvenes y adultos que se encuentran por fuera del sistema educativo distrital, con el fin de garantizar su retorno a las Instituciones Educativas Distritales y la continuidad de su proceso formativo.
De esta manera, se realizó el abordaje en 8 localidades urbanas, 19 UPZ y 69 barrios entre el 25 de febrero al 19 de marzo de 2020. Adicionalmente, en el marco de la contingencia sanitaria por COVID-19 se realizó el cruce de bases del cuatrienio para gestión telefónica de vinculación al sistema educativo de Bogotá, para el segundo semestre de 2020 se mantuvo  la identificación de 9.554 niños, niñas, jóvenes y adultos, se asignaron 1.644 cupos y se matricularon 1.897 estudiantes reportados, con lo que se tiene un acumulado en el año de 2.556 estudiantes matriculados de población que se encontraba en estado desescolarizada, identificando población en condición de vulnerabilidad entre la que puede encontrarse las personas ex habitantes de calle que pueden ser identificadas a través de los recorridos barriales y otros espacios de atención.</t>
  </si>
  <si>
    <t xml:space="preserve">El presupuesto reportado corresponde a lo establecido en el proyecto de inversión No. 7624 para el desarrollo de la estrategia de Busqueda Activa. Este componente no contempla presupuesto específico por grupo poblacional. </t>
  </si>
  <si>
    <t>1.40</t>
  </si>
  <si>
    <t>Identificar y reportar la poblacion ex habitante de calle o habitante de calle de los centros de atención de la Secretaría Distrital de Integración social e IDIPRON, que ha sido o está siendo atendida en el Sistema Educativo Oficial.</t>
  </si>
  <si>
    <t>Olga León Rodriguez</t>
  </si>
  <si>
    <t>3241000 ext. 4200</t>
  </si>
  <si>
    <t>orodriguezl@educacionbogota.gov.co</t>
  </si>
  <si>
    <t xml:space="preserve">Porcentaje  de personas en proceso de superación de habitabilidad en calle o ex-habitantes de calle de los centros de atención de la Secretaría Distrital de Integración social e IDIPRON ,que han sido o estan siendo atendida en el Sistema Educativo Oficial. </t>
  </si>
  <si>
    <t>(Sumatoria de personas en proceso de superación de habitabilidad en calle o ex-habitantes de calle de los centros de atención de la Secretaría Distrital de Integración social e IDIPRON que han sido o estan siendo atendida en el Sistema Educativo Oficial/ Total de personas en proceso de superación de habitabilidad en calle o ex-habitantes de calle de los centros de atención de la Secretaría Distrital de Integración social e IDIPRON que requieren ser atendidas por el Sistema Educativo Oficial) x 100</t>
  </si>
  <si>
    <t>14.449 estudiantes en extra-edad que se atienden en el sistema educativo mediante modelos flexibles y estrategias semiescolarizadas</t>
  </si>
  <si>
    <t>1.41</t>
  </si>
  <si>
    <t xml:space="preserve">Brindar asesoría técnica en prevenciòn de consumo de sustancia psicoactivas (SPA) a la estategia de prevención de la habitabilidad en calle.
</t>
  </si>
  <si>
    <t>Virginia Torres Monoya</t>
  </si>
  <si>
    <t>3241000 EXT 2209</t>
  </si>
  <si>
    <t>vtorresm1@educacionbogota.gov.co</t>
  </si>
  <si>
    <t xml:space="preserve">Componente de prevención del consumo de SPA desarrollado en la estrategia de prevención de la habitabilidad en calle.
</t>
  </si>
  <si>
    <t xml:space="preserve">Estrategia de prevención de la habitabilidad en calle que incluya la prevención del consumo de sustancia psicoactivas implementada.
</t>
  </si>
  <si>
    <t>1.42</t>
  </si>
  <si>
    <t xml:space="preserve">Capacitar 120 personas de los equipos de talento humano de la Subdirección para la Adultez sobre la Política Pública de Prevención y Atención del Consumo y la Prevención a la Vinculación a la Oferta de Sustancias Psicoactivas para Bogotá D.C, y temas asociados.
</t>
  </si>
  <si>
    <t xml:space="preserve">Número de personas capacitadas en la Política Pública de Prevención y Atención del Consumo y la Prevención a la Vinculación a la Oferta de Sustancias Psicoactivas para Bogotá D.C, y temas asociados.
</t>
  </si>
  <si>
    <t>Sumatoria de  personas capacitadas en la Política Pública de Prevención y Atención del Consumo y la Prevención a la Vinculación a la Oferta de Sustancias Psicoactivas para Bogotá D.C, y temas asociados.</t>
  </si>
  <si>
    <t>1.43</t>
  </si>
  <si>
    <t>6. Protección Integral de niños, niñas, adolescentes y jóvenes en riesgo de habitar calle, con alta permanencia en calle o en situación de vida en calle.</t>
  </si>
  <si>
    <t>Implementar programas, proyectos, estrategias y acciones diferenciales, territoriales y transectoriales con perspectiva de género, dirigidas a niños, niñas, adolescentes y jóvenes en riesgo de habitar calle, con alta permanencia en calle o en situación de vida en calle, orientadas a generar la corresponsabilidad con sus familias y sus comunidades para una protección integral.</t>
  </si>
  <si>
    <t>Implementar Estrategias  Educativas Flexibles que permitan la inclusión escolar a población habitante de calle o en riesgo de habitar calle</t>
  </si>
  <si>
    <t xml:space="preserve">Virginia Torres Montoya - Directora de Inclusión e Integración de Poblaciones
Liliana Palacios - Profesional de Inclusión
</t>
  </si>
  <si>
    <t xml:space="preserve">orodriguezl@educacionbogota.gov.co
lpalacios@educacionbogota.gov.co
</t>
  </si>
  <si>
    <t xml:space="preserve"> Número de  Estrategias  educativas flexibles implementadas, que permitan la inclusión escolar a personas habitantes de calle o en riesgo de habitar calle.
</t>
  </si>
  <si>
    <t xml:space="preserve">Sumatoria de Estrategias  educativas flexibles implementadas, que permitan la inclusión escolar a personas habitantes de calle o en riesgo de habitar calle.
</t>
  </si>
  <si>
    <t xml:space="preserve"> 06 Calidad educativa para todos</t>
  </si>
  <si>
    <t>115 Fortalecimiento institucional desde la gestión pedagógica</t>
  </si>
  <si>
    <t>1053  Oportunidades de aprendizaje desde el enfoque diferencial</t>
  </si>
  <si>
    <t>Actualizar los 3.00 de las propuestas educativas flexibles para responder a las necesidades de la población que por distintos factores no puede acceder a la educación,  y requiere de otras alternativas para alcanzar  la educación media</t>
  </si>
  <si>
    <t>14 - Formación integral: más y mejor tiempo en los colegios</t>
  </si>
  <si>
    <t>98 - 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</si>
  <si>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Fortalecimiento de la política de educación inclusiva para poblaciones y grupos  de especial protección constitucional de Bogotá D.C.</t>
  </si>
  <si>
    <t>100% de colegios públicos distritales</t>
  </si>
  <si>
    <t>La SED brindó atención a población  habitante de calle a través  de 4 Estrategias Educativas Flexibles asi:
*Jornada Nocturna: Respuesta educativa Diferencial que se enmarca en el decreto 3011 del ciclo I al ciclo VI en 60 Colegios.
*Casa de Todas: Respuesta educativa diferencial dirigida a mujeres en ejercicio de actividades sexuales Pagadas con una puesta curricular con enfoque de derechos y de género.
*INPEC: Esta estrategia busca garantizar el inicio y/o continuidad de la trayectoria educativa de CLEI III y IV (Ciclos Lectivos Especiales Integrados), con la implementación de estrategias educativas flexibles, a la población privada de la libertad del Instituto Nacional Penitenciario y Carcelario - INPEC.
*Aulas Refugio: Estrategia que busca garantizar el derecho a la educación muejres acogidas bajo medida de protección judicial en Casas Refugio de la Secretaría Distrital de la Mujer.</t>
  </si>
  <si>
    <t>El proyecto se formuló en junio de 2020 y su ejecución incia en julio en el marco de la política pública de Adultez y del Nuevo Plan de Desarrollo UNCSA.</t>
  </si>
  <si>
    <t>1.46</t>
  </si>
  <si>
    <t>Beneficiar a niños, niñas y adolescentes en riesgo de habitar calle de colegios del Distrito del programa jornada única y tiempo escolar  con talleres de formación musical de la OFB</t>
  </si>
  <si>
    <t>Porcentaje de niños, niñas y adolescentes de colegios del distrito, identificados como población en riesgo de habitabilidad en calle, beneficiados de los procesos de formación musical de la OFB.</t>
  </si>
  <si>
    <t>(Sumatoria de niños, niñas y adolescentes de colegios del distrito, identificados como población en riesgo de habitabilidad en calle, beneficiados del de formación musical de la OFB / Total de niños en riesgo de habitabilidad en calle del programa jornada única y tiempo escolar convocados a los procesos de formación musical de la OFB)*100</t>
  </si>
  <si>
    <t>124- Formación para la transformación del ser</t>
  </si>
  <si>
    <t>1003  La filarmónica en la escuela y la ciudad</t>
  </si>
  <si>
    <t>Atender 70,400.00 niños, niñas y adolescentes en el marco del programa jornada única y tiempo escolar.</t>
  </si>
  <si>
    <t>Cerrar las brechas DIGITALES, de cobertura, calidad y competencias a lo largo del ciclo de la formación integral, desde primera infancia hasta la educación superior y continua para la vida.</t>
  </si>
  <si>
    <t>Formación integral: más y mejor tiempo en los colegios</t>
  </si>
  <si>
    <t>Realizar 1 proceso integral de formación a lo largo de la vida con énfasis en el arte, la cultura.</t>
  </si>
  <si>
    <t xml:space="preserve">Formación Musical Vamos a la Filarmónica </t>
  </si>
  <si>
    <t>Beneficiar 25.876  Personas  mediante procesos de formación musical.</t>
  </si>
  <si>
    <t>Las niñas, niños y adolescentes fueron los identificados en situaciòn de alto riesgo de habitar calle, de acuerdo a la inscripciòn que se realiza con la secretarìa de educaciòn, para su participaciòn en los Centros Orquestales Escolares.</t>
  </si>
  <si>
    <t>1.47</t>
  </si>
  <si>
    <t>Beneficiar a niños, niñas y adolescentes en riesgo de habitar calle con talleres de formación musical de la OFB en centros locales de formación musical</t>
  </si>
  <si>
    <t>Porcentaje de niños, niñas y adolescentes en riesgo de habitar calle  beneficiados con talleres de formación musical de la OFB en centros filarmónicos de formación musical</t>
  </si>
  <si>
    <t>(Sumatoria de niños, niñas y adolescentes en riesgo de habitar calle  beneficiados con procesos de formación musical de la OFB en centros filarmónicos  de formación musical / Total de  niños, niñas y adolescentes en riesgo de habitar calle remitidos por la SDIS para asistir a los centros filarmónicos de formación musical)*100</t>
  </si>
  <si>
    <t>126 -Políticas de emprendimiento e industrial culturales y creativas</t>
  </si>
  <si>
    <t xml:space="preserve">Atender  8,400.00 niños, niñas y adolescentes en los centros locales de formación musical
</t>
  </si>
  <si>
    <t>Beneficiar 84.831 Personas  mediante procesos de formación musical.</t>
  </si>
  <si>
    <t>Las niñas, niños y adolescentes fueron los identificados en situaciòn de alto riesgo de habitar calle, de acuerdo a la inscripciòn que se realizò con las  Alcaldias Locales, para su participaciòn en los Centros Orquestales Escolares.</t>
  </si>
  <si>
    <t>1.48</t>
  </si>
  <si>
    <t>Realizar Recreoencuentros juveniles con la población habitante de calle participante de los centros de atencion</t>
  </si>
  <si>
    <t xml:space="preserve"> Número de recreoencuentros juveniles realizados con la población habitante de calle participante de los centros de atencion de la Secretaría Distrital de Integración social </t>
  </si>
  <si>
    <t xml:space="preserve">Sumatoria de recreoencuentros juveniles realizados con la población habitante de calle participante de los centros de atencion de la Secretaría Distrital de Integración social </t>
  </si>
  <si>
    <t>Meta 2: Realizar 150.509 actividades recreativas dirigidas a grupos etarios.</t>
  </si>
  <si>
    <t>La actividad de Recreoencuentros juveniles no esta programada para su realización en la vigencia 2021.</t>
  </si>
  <si>
    <t>1.49</t>
  </si>
  <si>
    <t xml:space="preserve">Acompañar en el diseño e implementación de  la ruta de atención a niñas, niños y adolescentes  que presenten alta permanencia en calle o situación de vida en calle, en riesgo o habitando calle, entendida como  alta permanencia en calle. </t>
  </si>
  <si>
    <r>
      <t>Porcentaje</t>
    </r>
    <r>
      <rPr>
        <sz val="10"/>
        <rFont val="Calibri Light"/>
        <family val="2"/>
      </rPr>
      <t xml:space="preserve"> de avance en el   acompañamiento en el diseño e implementación de ruta de atención a niñas, niños y adolescentes  que presenten alta permanencia en calle o situación de vida en calle, en riesgo o habitando calle, entendida como  alta permanencia en calle.</t>
    </r>
  </si>
  <si>
    <r>
      <t xml:space="preserve">(Sumatoria </t>
    </r>
    <r>
      <rPr>
        <sz val="10"/>
        <rFont val="Calibri Light"/>
        <family val="2"/>
      </rPr>
      <t>del avance en el acompañamiento en el de diseño e implementación de  ruta de atención a niñas, niños y adolescentes  que presenten alta permanencia en calle o situación de vida en calle, en riesgo o habitando calle, entendida como  alta permanencia en calle  ejecutadas /Total de fases del proceso de acompañamiento en el  diseño e implementación de  ruta de atención a niñas, niños y adolescentes  que presenten alta permanencia en calle o situación de vida en calle, en riesgo o habitando calle, entendida como  alta permanencia en calle programadas) x 100
Diseño de ruta (50%)
Implementación de ruta(50%)</t>
    </r>
  </si>
  <si>
    <t>1.50</t>
  </si>
  <si>
    <t>Definir e implementar una estrategia de articulación entre las rutas "de Prevención para Jóvenes (RPJ)" y de Prevención de Habitabilidad en Calle(jovenes).</t>
  </si>
  <si>
    <t>Diego Diego Felipe Ariza Arias</t>
  </si>
  <si>
    <t>dariza@sdis.gov.co</t>
  </si>
  <si>
    <t>Una estrategia de articulación entre las rutas "de Prevención para Jóvenes (RPJ)" y de Prevención de Habitabilidad en Calle(jovenes), diseñada e implementada.</t>
  </si>
  <si>
    <t>Número de Atenciones de la Ruta de Oportunidades articuladas con la estretegia de prevención de habitabilidad en calle para jóvenes</t>
  </si>
  <si>
    <t xml:space="preserve"> 05 Desarrollo integral para la felicidad y el ejercicio de la ciudadanía
 </t>
  </si>
  <si>
    <t>1116  Distrito joven</t>
  </si>
  <si>
    <t>Diseñar e implementar 1  Ruta de Prevención para Jóvenes (RPJ)</t>
  </si>
  <si>
    <t>1.51</t>
  </si>
  <si>
    <t>Vincular el 100% de  jóvenes en riesgo de habitabilidad en calle que manifiesten interés en hacer parte de la Ruta de Oportunidades para jóvenes.</t>
  </si>
  <si>
    <t xml:space="preserve">
Diego Felipe Ariza Arias
</t>
  </si>
  <si>
    <t>312 4177334</t>
  </si>
  <si>
    <t xml:space="preserve">
dariza@sdis.gov.co
</t>
  </si>
  <si>
    <t>Porcentaje  de  jovenes en riesgo de habitabilidad en calle vinculados a la Ruta de Oportunidades para jóvenes.</t>
  </si>
  <si>
    <t>(Sumatoria de jóvenes en riesgo de habitabilidad en calle vinculados a la Ruta de Oportunidades Juveniles /Total de jóvenes en riesgo de habitabilidad en calle que manifestaron interés en vincularse a la Ruta de Oportunidades Juveniles y que cumplen con los requisitos)*100</t>
  </si>
  <si>
    <t>Integrar a 30 organizaciones públicas y privadas a la Ruta de Oportunidades para jóvenes.</t>
  </si>
  <si>
    <t>Remitir el 100 % de los jovenes identificados en los servicios de la subdireccion para la juventud con riesgo de habitabilidad en calle.</t>
  </si>
  <si>
    <t>Sumatoria de jóvenes en riesgo de habitabilidad en calle vinculados a la Ruta de Oportunidades para jóvenes/Total de jóvenes  en riesgo de habitabilidad en calle identificados y que cumplen con los criterios X 100</t>
  </si>
  <si>
    <t>1. Hacer un nuevo contrato social con igualdad de oportunidades para la inclusión social, productiva y política.</t>
  </si>
  <si>
    <t>Disminuir el porcentaje de jóvenes que ni estudian ni trabajan con énfasis en jóvenes de bajos ingresos y vulnerables</t>
  </si>
  <si>
    <t>Jóvenes con capacidades: Proyecto de vida para la ciudadanía, la innovación y el trabajo del siglo XXI</t>
  </si>
  <si>
    <t>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</si>
  <si>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Generación Jóvenes con Derechos en Bogotá</t>
  </si>
  <si>
    <t>Coordinar la implementación en el distrito de  la Política Pública de Juventud y el funcionamiento del Sistema Distrital de Juventud</t>
  </si>
  <si>
    <t xml:space="preserve">En la Localidad de Puente Aranda, se ofrecieron servicios integrales de Atención,  aproximadamente a 400 jovenes en habitabilidad en calle .
Los gestores de Juventud,  durante el segundo semestre continuaron con la socialización  y divulgación de la Ruta Integral de Atenciones Juveniles RIAJ con jóvenes, entidades y actores estratégicos, en los diferentes espacios de participación en los territorios;  para que la población joven se entere y apropien de sus derechos y deberes y en las entidades se realiza orientación técnica con el fin de lograr una remisión y atención oportuna, integral y eficiente. </t>
  </si>
  <si>
    <t>El presupuesto programado corresponde al segundo semestre 2020 para la meta del proyecto  relacionada.
No es posible determinar un presupuesto específico para la acción de política relacionada.</t>
  </si>
  <si>
    <t>1.52</t>
  </si>
  <si>
    <t>Implementar y realizar seguimiento a procesos de formación e información para la prevención de la maternidad y la paternidad temprana dirigidos a adolescentes y jóvenes de los centros IDIPRON</t>
  </si>
  <si>
    <t>Carolina Rincón</t>
  </si>
  <si>
    <t>3279797
ext.1231</t>
  </si>
  <si>
    <t>lcrincon@sdis.gov.co</t>
  </si>
  <si>
    <r>
      <rPr>
        <sz val="10"/>
        <rFont val="Calibri Light"/>
        <family val="2"/>
      </rPr>
      <t xml:space="preserve">Porcentaje de Adolescentes y jóvenes  definidos en los centros de IDIPRON para ser formados/informados en derechos sexuales y derechos reproductivos para la prevención de la maternidad y la paternidad temprana de los centros de atencíon de IDIPRON
</t>
    </r>
  </si>
  <si>
    <t>(Sumatoria de Adolescentes y jóvenes formados/informados en derechos sexuales y derechos reproductivos para la prevención de la maternidad y la paternidad temprana de los centros de atencíon de IDIPRON/ Total de Adolescentes y jóvenes definidos en los centros de IDIPRON  para ser  formados en derechos sexuales y derechos reproductivos para la prevención de la maternidad y la paternidad temprana)*100</t>
  </si>
  <si>
    <t xml:space="preserve"> 01 Prevención y atención de la maternidad y la paternidad tempranas.</t>
  </si>
  <si>
    <t>1093  Prevención y atención de la maternidad y la paternidad temprana</t>
  </si>
  <si>
    <t>Implementar 1.00 Estrategia Distrital de prevención de la maternidad y la paternidad temprana.</t>
  </si>
  <si>
    <t>1.68</t>
  </si>
  <si>
    <t xml:space="preserve">Sensibilizar e informar profesionales y personal de apoyo de los centros de IDIPRON en prevención de la maternidad y la paternidad temprana </t>
  </si>
  <si>
    <r>
      <rPr>
        <sz val="10"/>
        <rFont val="Calibri Light"/>
        <family val="2"/>
      </rPr>
      <t xml:space="preserve">Porcentaje de Profesionales o personal de apoyo definidos en los centros IDIPRON para ser sensibilizados o informados en prevención de la maternidad y paternidad temprana
</t>
    </r>
  </si>
  <si>
    <t>(Sumatoria de Profesionales y personal de apoyo de los centros IDIPRON sensibilizados o informados en prevención de la maternidad y paternidad temprana/ Total del Profesionales y personal de apoyo definidos en los centros IDIPRON para ser sensibilizados o informados en prevención de la maternidad y paternidad temprana)*100</t>
  </si>
  <si>
    <t>1.53</t>
  </si>
  <si>
    <t>Vincular al modelo pedagógico a 23,685 Niños, niñas, adolescentes y jóvenes en situación de calle, en riesgo de habitabilidad en calle y en condiciones de fragilidad social, para la protección y restitución de sus derechos.</t>
  </si>
  <si>
    <t>214 Instituto Distrital para la Protección de la Niñez y la Juventud</t>
  </si>
  <si>
    <t>Dora C Rodriguez Avendaño</t>
  </si>
  <si>
    <t>dorar@idipron.gov.co</t>
  </si>
  <si>
    <t>Número de Niños, niñas, adolescentes y jóvenes en situación de calle, en riesgo de habitabilidad en calle y en condiciones de fragilidad social, vinculados.</t>
  </si>
  <si>
    <t>Sumatoria de Niños, niñas, adolescentes y jóvenes en situación de calle, en riesgo de habitabilidad en calle y en condiciones de fragilidad social, vinculados</t>
  </si>
  <si>
    <t xml:space="preserve"> 05 Desarrollo integral para la felicidad y el ejercicio de la ciudadanía
</t>
  </si>
  <si>
    <t>111 Calles Alternativas</t>
  </si>
  <si>
    <t>971  Calles alternativas: Atención integral a niñez y juventud en situación de calle, en riesgo de habitabilidad en calle y en condiciones de fragilidad social.</t>
  </si>
  <si>
    <t>Vincular al modelo pedagógico a 31250 Niños, niñas, adolescentes y jóvenes en situación de calle, en riesgo de habitabilidad en calle y en condiciones de fragilidad social, para la protección y restitución de sus derechos.</t>
  </si>
  <si>
    <t>Atención Integral al 100%  de los niños, niñas, adolescentes y jóvenes en situación de calle, en riesgo de habitabilidad en calle y en condiciones de fragilidad social</t>
  </si>
  <si>
    <t xml:space="preserve">Porcentaje de atención integral a  niños, niñas, adolescentes y jóvenes en situación de calle, en riesgo de habitabilidad en calle y en condiciones de fragilidad social </t>
  </si>
  <si>
    <t>(Sumatoria de niños, niñas, adolescentes y jóvenes  en situación de calle, en riesgo de habitabilidad en calle y en condiciones de fragilidad social atendidos integralmente/Total de niños, niñas, adolescentes y jóvenes identificados y que cumplen con los requisitos para la atención)*100</t>
  </si>
  <si>
    <t xml:space="preserve">Reducir la pobreza monetaria, multidimensional y la feminización de la pobreza
</t>
  </si>
  <si>
    <t>Subir 9,45 puntos porcentuales los NNAJ que se vinculan al Modelo Pedagógico y son identificados por el IDIPRON como población vulnerable por las dinámicas del Fenómeno de Habitabilidad en Calle</t>
  </si>
  <si>
    <t>Protección Integral a Niñez, Adolescencia y Juventud en Situación de Vida en Calle, en Riesgo de Habitarla o en Condiciones de Fragilidad Social Bogotá</t>
  </si>
  <si>
    <t xml:space="preserve">Esta información tanto de meta como de presupuesto es de carácter informativo; teniendo en cuenta que el IDIPRON reporta a la Políticas de Infancia, Adolescencia y Juventud. Por tanto no se debe sumar lo reportado en estas políticas a la información que se presenta en este Plan de Acción.
Las diferencias de la programación de recursos por meta y lo inicialmente proyectado se debe a una modificación presupuestal entre planes de desarrollo aprobado por acuerdo 12 de 2020 expedido por junta directiva, adición de excedentes aprobado por Decreto 201 de 2020 (proyecto 7726) y reducción aprobada por decreto 344 de 2020
(proyecto 7726).
</t>
  </si>
  <si>
    <t>1.54</t>
  </si>
  <si>
    <t>Reestablecer derechos a la totalidad de Niños Niñas y Adolescentes victimas de explotación sexual y comercial, que sean atendidos por el  IDIPRON
(estimado en 130 NNA)</t>
  </si>
  <si>
    <t>Porcentaje de NNA victimas de explotación sexual y comercial, que reciba el IDIPRON atendidos.</t>
  </si>
  <si>
    <t xml:space="preserve">(Sumatoria de Niños, Niñas y Adolescentes victimas de explotación sexual  atendidos con derechos restablecidos/  Total de Niños, Niñas y Adolescentes victimas de explotación sexual recibidos y que cumplen con los requisitos para la atención) * 100 </t>
  </si>
  <si>
    <t xml:space="preserve">
100%</t>
  </si>
  <si>
    <t>2 Pilar Igualdad de calidad de vida</t>
  </si>
  <si>
    <t>Restablecer derechos al 100% de NNA victimas de explotación sexual y comercial, que reciba el IDIPRON
(estimado en 130 NNA)</t>
  </si>
  <si>
    <t>Restablecer derechos al 100%  niños, niñas, adolescentes víctimas de explotación sexual y comercial, que reciba el IDIPRON</t>
  </si>
  <si>
    <t>Porcentaje de restablecimeinto de derechos a  niños, niñas, adolescentes víctimas de explotación sexual y comercial, que reciba el IDIPRON</t>
  </si>
  <si>
    <t>(Sumatoria de niños, niñas, adolescentes y jóvenes  a quienes se les restablecieron sus derechos /Total de niños, niñas, adolescentes y jóvenes identificados y que requieren el restablecimiento de sus derechos)*100</t>
  </si>
  <si>
    <t>Esta información tanto de meta como de presupuesto es de carácter informativo; teniendo en cuenta que el IDIPRON reporta a la Políticas de Infancia, Adolescencia y Juventud. Por tanto no se debe sumar lo reportado en estas políticas a la información que se presenta en este Plan de Acción.
Las diferencias de la programación de recursos por meta y lo inicialmente proyectado se debe a una modificación presupuestal entre planes de desarrollo aprobado por acuerdo 12 de 2020 expedido por junta directiva, adición de excedentes aprobado por Decreto 201 de 2020 (proyecto 7726) y reducción aprobada por decreto 344 de 2020
(proyecto 7726).</t>
  </si>
  <si>
    <t>1.55</t>
  </si>
  <si>
    <t>Atender Integralmente a 900.00 NNA en riesgo de explotación sexual comercial se vinculan a la oferta del
IDIPRON.</t>
  </si>
  <si>
    <t>Porcentaje de Niños, Niñas y Adolescentes, en riesgo de ser victimas de explotación sexual y comercial, recibidos por el IDIPRON atendidos.</t>
  </si>
  <si>
    <t>(Sumatoria de  Niños Niñas y Adolescentes en riesgo de ser victimas de explotación sexual atendidos/ Niños Niñas y Adolescentes en riesgo de ser victimas de explotación sexual recibidos) * 100.</t>
  </si>
  <si>
    <t xml:space="preserve">96%
</t>
  </si>
  <si>
    <t>Atender Integralmente a 960.00 NNA en riesgo de explotación sexual comercial se vinculan a la oferta del
IDIPRON.</t>
  </si>
  <si>
    <t>Atención Integral al 100% de los niños, niñas, adolescentes en riesgo de explotación sexual comercial por medio de la oferta del IDIPRON.</t>
  </si>
  <si>
    <t>Porcentaje de atención integal niños, niñas, adolescentes en riesgo de explotación sexual comercial por medio de la oferta del IDIPRON.</t>
  </si>
  <si>
    <t>(Sumatoria de niños, niñas, adolescentes y jóvenes  en riesgo de explotación sexual comercial, atendidos integralmente/Total de niños, niñas, adolescentes y jóvenes identificados y que requieren la atención)*100</t>
  </si>
  <si>
    <t>1.56</t>
  </si>
  <si>
    <t>Ofrecer a 9,060 Oportunidades de empoderamiento de competencias laborales para Jóvenes con vulneración de derechos</t>
  </si>
  <si>
    <t>Número de Jóvenes  beneficiados con oportunidades.</t>
  </si>
  <si>
    <t>Sumatoria de Jóvenes  beneficiados con oportunidades.</t>
  </si>
  <si>
    <t>103.8%</t>
  </si>
  <si>
    <t>3 Pilar Igualdad de calidad de vida</t>
  </si>
  <si>
    <t xml:space="preserve"> 5 Desarrollo integral para la felicidad y el ejercicio de la ciudadanía
</t>
  </si>
  <si>
    <t>112 Distrito joven</t>
  </si>
  <si>
    <t xml:space="preserve">1104  Distrito joven: Desarrollo de competencias laborales a jóvenes con derechos vulnerados
</t>
  </si>
  <si>
    <t>Ofrecer a  Oportunidades de empoderamiento de competencias laborales para 9060 Jóvenes con vulneración de derechos</t>
  </si>
  <si>
    <t>Vincular a  jóvenes en vulnerabilidad o en fragilidad social y económica a procesos de desarrollo de capacidades y generación de oportunidades para su inclusión social y productiva.</t>
  </si>
  <si>
    <t>Número de Jóvenes en vulnerabilidad o en fragilidad social y económica vinculados a procesos de desarrollo de capacidades y generación de oportunidades para su inclusión social y</t>
  </si>
  <si>
    <t>Sumatoria de Jóvenes en vulnerabilidad o en fragilidad social y económica vicnulados a procesos de desarrollo de capacidades y generación de oportunidades para su inclusión social y</t>
  </si>
  <si>
    <t>128,3%</t>
  </si>
  <si>
    <t xml:space="preserve">Disminuir el porcentaje de jóvenes que ni estudian ni trabajan con énfasis en jóvenes de bajos ingresos y vulnerables. 
</t>
  </si>
  <si>
    <t>Vincular 7.000 jóvenes del modelo pedagógico del IDIPRON a las estrategias de generación de oportunidades para su desarrollo socioeconómico</t>
  </si>
  <si>
    <t>Desarrollo Capacidades y Ampliación de Oportunidades de Jóvenes para su Inclusión Social y Productiva Bogotá</t>
  </si>
  <si>
    <t>Vincular a 7000 jóvenes en vulnerabilidad o en fragilidad social y económica a procesos de desarrollo de capacidades y generación de oportunidades para su inclusión social y productiva.</t>
  </si>
  <si>
    <t>1.57</t>
  </si>
  <si>
    <t>Vincular 306 Jóvenes con vulneración de derechos como guías de cultura ciudadana durante el cuatrienio.</t>
  </si>
  <si>
    <t>Número de Jóvenes con vulneración de derechos, vinculados como guías de cultura.</t>
  </si>
  <si>
    <t>Sumatoria de  Jóvenes con vulneración de derechos, vinculados como guías de cultura.</t>
  </si>
  <si>
    <t>4 Pilar Igualdad de calidad de vida</t>
  </si>
  <si>
    <t>Vincular 306 Jóvenes con vulneración de derechos Como guías de cultura ciudadana durante el cuatrienio.</t>
  </si>
  <si>
    <t>2.1</t>
  </si>
  <si>
    <t>2. Componente de Atención Integral e Integrada en Salud</t>
  </si>
  <si>
    <t>1. Garantía de Aseguramiento en Salud para las Ciudadanas y los Ciudadanos Habitantes de Calle</t>
  </si>
  <si>
    <t xml:space="preserve">Promover la afiliación al Sistema General de Seguridad Social en Salud de toda la población identificada como habitante de calle e incluida en el listado censal emitido por la Secretaria Distrital de Integración Social o la entidad responsable que hace sus veces. </t>
  </si>
  <si>
    <t>Garantizar la Afiliación al sistema general de seguridad social a la población habitante de calle, transitoria o permanente, reportadas mediante base censal por la Secretaría Distrital de Integración Social e IDIPRON.</t>
  </si>
  <si>
    <t>Salud</t>
  </si>
  <si>
    <t>201 Secretaría Distrital de Salud / Fondo Financiero Distrital de Salud</t>
  </si>
  <si>
    <t>LUISA FERNANDA RUIZ ESLAVA</t>
  </si>
  <si>
    <t>lfruiz@saludcapital.gov.co</t>
  </si>
  <si>
    <t>Porcentaje de población habitante de calle, transitoria o permanente, Afiliada al sistema general de seguridad social en salud.</t>
  </si>
  <si>
    <t>(Sumatoria de población habitante de calle, transitoria o permanente, Afiliada al sistema general de seguridad social en salud / Total de población habitante de calle reportada mediante base censal por la Secretaría Distrital de Integración Social e IDIPRON) x 100</t>
  </si>
  <si>
    <t xml:space="preserve">
01 Pilar Igualdad de calidad de vida</t>
  </si>
  <si>
    <t>09 Atención integral y eficiente en salud</t>
  </si>
  <si>
    <t>1184  Aseguramiento social universal en salud</t>
  </si>
  <si>
    <t>Garantizar la continuidad de 1’291.158 afiliados al régimen subsidiado de salud y ampliar coberturas hasta alcanzar 1.334,667 en 2020</t>
  </si>
  <si>
    <t>Promover la afiliación de las personas habitantes de calle a la EPS elegida por la Secretaria Distrital de Integración Social de acuerdo al listado censal y las novedades reportadas periódicamente por la Secretaria Distrital de Integración Social acorde a lo ordenado por el decreto 2083 de 2016 y el decreto 064 de 2020</t>
  </si>
  <si>
    <t>Porcentaje de personas de calle afiliadas al Sistema General de Seguridad Social en Salud en el Distrito Capital</t>
  </si>
  <si>
    <t>(Sumatoria de personas habitantes de calle afiliadas al Sistema General de Seguiridad Social en Salud / Total de personas habitantes de calle remitidas a través de listado censal ) x 100</t>
  </si>
  <si>
    <t>Completar la implementación de un modelo de salud con enfoque poblacional-diferencial, de género, participativo, resolutivo y territorial que aporte a la modificación de los determinantes sociales de la salud</t>
  </si>
  <si>
    <t>Mejora de la gestión de instituciones de salud</t>
  </si>
  <si>
    <t>A 2024  conseguir una cobertura del  95% o más el aseguramiento de la población al SGSSS en el Distrito Capital. (Con base en Censo DANE 2018).</t>
  </si>
  <si>
    <t xml:space="preserve">Aseguramiento en Salud con Acceso Efectivo </t>
  </si>
  <si>
    <t xml:space="preserve">No disponible </t>
  </si>
  <si>
    <t>No disponible</t>
  </si>
  <si>
    <t>A corte del 31 de diciembre de 2020 el total de afiliados por listado censal para personas en habitanza en calle fue de 6.538, cifra acumulada del  reporte efectuado por la Secretaria Ditrital de Integración Social</t>
  </si>
  <si>
    <t>Meta constante - reporte por demanda según afiliación. Es importante señalar que la Direccion de Aseguramiento recibe y procesa el listado censal y las novedades reportadas y tramita las afiliaciones al regimen subsidiado de la poblacion habitante de calle, enviada  periódicamente por la  Secretaria de Integración Social - SDIS, acorde a lo ordenado por el Decreto 780/2016.
El valor de la UPC  para  el régimen subsidiado para el año 2020 fue de $953.956,80, conforme a la Resolución 3213 de 2019,  para  una  ejecución promedio del total de población afiliada en el Distrito Capital al Régimen Subsidiado de   $ 6.166.376.755 para el año 2020
La variación en la población afiliada (personas en habitanza en calle)  respecto a periodos anteriores se disminuida debido a los procesos de novidades reprotados como: Fallecidos, Trasalados al contributivo y/o cruce de información con INPEC.</t>
  </si>
  <si>
    <t>2.10</t>
  </si>
  <si>
    <t>2. Acceso Integral e Integrado a los Servicios de Salud para las Ciudadanas y los Ciudadanos Habitantes de Calle</t>
  </si>
  <si>
    <t>Adelantar las medidas necesarias para el acceso a la atención de los Ciudadanos identificados como Habitantes de Calle por la Secretaria Distrital de Integración Social o la entidad responsable que haga sus veces.</t>
  </si>
  <si>
    <t>Identificación de casos de mujeres CHC de dificil manejo, para el seguimento a su estado de salud, a través de la participación en la Mesa de Articulación Interinstitucional que lidera el Ministerio de Salud.</t>
  </si>
  <si>
    <t>Porcentaje de  Ciudadanas Habitantes de Calle a las cuales se les realiza seguimiento a su estado de salud</t>
  </si>
  <si>
    <t>(Sumatoria de  Ciudadanas Habitantes de Calle con seguimiento  a su estado de salud /Número  de  Ciudadanas Habitantes de Calle identificadas en los centros) x 100</t>
  </si>
  <si>
    <t>Activación de rutas para la garantía del derecho a la salud de mujeres y hombres habitantes de calle, con diagnósticos específicos en temas de interés de salud pública,  a través de la coordinación de acciones en la mesa de  articulación interinstitucional liderada por el ministerio de salud.</t>
  </si>
  <si>
    <t>Porcentaje de personas habitantes de calle con diagnósticos específicos, con activación de rutas  para la garantía del derecho a la salud</t>
  </si>
  <si>
    <t>(Sumatoria de personas habitantes de calle con diagnósticos específicos, con activación de rutas  para la garantía del derecho a la salud/Total de personas habitantes de calle con diagnósticos específicos, identificados y que requieren la activación de rutas) x 100</t>
  </si>
  <si>
    <t xml:space="preserve">Hacer un nuevo contrato social con igualdad de oportunidades para la inclusión social, productiva y política </t>
  </si>
  <si>
    <t>Atender 9795 ciudadanas y ciudadanos en riesgo y habitantes de calle mediante la mitigación de riesgos y daños asociados al fenómeno de habitabilidad en calle.</t>
  </si>
  <si>
    <t>Con la articulación mensual interinstitucional se planea la ruta a seguir con cada persona en seguimiento para el acceso real al servicio de salud proyectado a generar adherencia a los tratamientos médicos con atención social.</t>
  </si>
  <si>
    <t>2.5</t>
  </si>
  <si>
    <t>3. Prevención y Control de Eventos de Interés en Salud Pública para la población Habitante de Calle y para las personas en riesgo de habitar calle</t>
  </si>
  <si>
    <t xml:space="preserve">Desarrollar estrategias de promoción, prevención, tamizaje, diagnóstico, tratamiento y seguimiento a los casos identificados relacionados con eventos de interés en salud pública, los cuales deben ser priorizados mediante indicadores de morbi-mortalidad derivados del monitoreo de las condiciones de salud de la población y la afectación sentida por la misma. </t>
  </si>
  <si>
    <t xml:space="preserve">Vincular población habitante de calle en procesos de detección temprana de alteraciones relacionadas con condiciones crónicas, (Cardiovascular, Diabetes, EPOC, Cáncer), en articulación con la SDIS (revisar el cruce de información con el RIPS).
</t>
  </si>
  <si>
    <t xml:space="preserve">Pocentaje de personas habitantes de calle vinculadas a   procesos de detección temprana de alteraciones relacionadas con condiciones crónicas, (Cardiovascular, Diabetes, EPOC, Cáncer)
</t>
  </si>
  <si>
    <t>(Sumatoria de personas habitantes de calle vinculadas a   procesos de detección temprana de alteraciones relacionadas con condiciones crónicas, (Cardiovascular, Diabetes, EPOC, Cáncer)/ personas habitantes de calle identificadas en los   procesos de detección temprana de alteraciones relacionadas con condiciones crónicas, (Cardiovascular, Diabetes, EPOC, Cáncer) x 100</t>
  </si>
  <si>
    <t>1186  Atención integral en salud</t>
  </si>
  <si>
    <t>Aumentar al 30% la cobertura en detección temprana de alteraciones relacionadas con condiciones crónicas, (Cardiovascular, Diabetes, EPOC, Cáncer).</t>
  </si>
  <si>
    <t xml:space="preserve">
Vinculación de población habitante de calle en procesos de detección temprana de alteraciones relacionadas con condiciones crónicas no transmisibles</t>
  </si>
  <si>
    <t xml:space="preserve">Porcentaje de poblacion habitante de calle en procesos de deteccion temprana </t>
  </si>
  <si>
    <t>(Sumatoria de personas habitantes de calle vinculadas a procesos de detección temprana de alteraciones relacionadas con condiciones crónicas no transmisibles / Total de personas habitantes de calle identificadas) x 100</t>
  </si>
  <si>
    <t>Hacer un nuevo contrato social con igualdad de oportunidades para la inclusión social, productiva y pilítica</t>
  </si>
  <si>
    <t>Completar la implementación de un modelo de salud con enfoque poblacional-diferencial, de género, participativo, resolutivo y territorial que aporte a la modificación de los determinantes sociales de la salud.</t>
  </si>
  <si>
    <t>Prevención y cambios para el mejorar la salud  de la población</t>
  </si>
  <si>
    <t>A 2024 mantener la tasa de morbilidad por  enfermedades no transmisibles por debajo de los 127 por 100000 personas en edades de 30 a 69 años</t>
  </si>
  <si>
    <t>Condiciones favorables para la salud y la vida</t>
  </si>
  <si>
    <t xml:space="preserve">En 2020  de acuerdo a la información obtenida del Registro  Individual de Prestación de Servicios de Salud – RIPS, se esta priorizando las enfermedades cronicas con 1001 atenciones a personas en habitanza de calle.
Se realiza acompañamiento a 38  casos individuales de personas en habitanza en calle, que fueron identificadas en el espacio público, referidas por organizaciones no gubernamentales u otras entidades de publicas. </t>
  </si>
  <si>
    <t>No se reporte presupuesto de acuerdo a las orientaciones del Ministerio de Salud y Protección Social (MSPS), en el marco de la emergencia sanitaria por COVID19, se realiza ajustes en la implementación del Plan de Salud Pública de Intervenciones Colectivas para el fenómeno de habitanza en calle, dentro de los parámetros legales de la resolución 385 de 2020 en concordancia con la Resolución 518 de 2015, a fin de dar respuesta oportuna y eficaz a la emergencia sanitaria, como lo establece la Circular 025 de 2020 del MSPS. La población ha sido atendida dentro de las acciones colectivas dispuestas para la población general.</t>
  </si>
  <si>
    <t>2.6</t>
  </si>
  <si>
    <t>Implementar una estrategia para garantizar las acciones de  tamizajes, diagnósticos y tratamiento para alcanzar una carga viral indetectable, con ciudadanos y ciudadanas habitante de calle del Distrito Capital.</t>
  </si>
  <si>
    <t>Estrategia implementada con ciudadanos y ciudadanas habitante de calle del Distrito Capital.</t>
  </si>
  <si>
    <t>2020 el 80% de las personas viviendo con VIH en el Distrito Capital, cuentan con tamizaje, conocen su diagnóstico y alcanzan una carga viral indetectable.</t>
  </si>
  <si>
    <t>Diseño de una estrategia para garantizar las acciones de  tamizaje y  diagnósticos oportuno de VIH y su respectiva canalización y seguimiento para el  tratamiento de personas de habitante de calle del Distrito Capital, con énfasis en población gestante para la disminución de la transmisión materno infantil de VIH</t>
  </si>
  <si>
    <t>Porcentaje en el diseño de la estrategia para garantizar las acciones de  tamizaje y  diagnósticos oportuno de VIH y su respectiva canalización y seguimiento para el  tratamiento de personas de habitante de calle del Distrito Capital, con énfasis en población gestante para la disminución de la transmisión materno infantil de VIH</t>
  </si>
  <si>
    <t>(Sumatoria de fases de diseño de la estrategia para garantizar las acciones de  tamizaje y  diagnósticos oportuno de VIH / Total de personas habitantes de calle identificadas) x 100</t>
  </si>
  <si>
    <t>A 2024 disminuir en 20% la morbilidad por enfermedades transmisibles en control (Tosferina, Varicela, Hepatitis A, parotiditis y meningitis)</t>
  </si>
  <si>
    <t xml:space="preserve">A 2024 alcanzar un 90% de personas que conviven con VIH y conocen su diagnóstico, un 90% que acceden al tratamiento y un 80% que alcanzan la carga viral indetectable. </t>
  </si>
  <si>
    <t>En 2020  de acuerdo a la información obtenida del Registro  Individual de Prestación de Servicios de Salud – RIPS, se ideintifican que 140 personas con VHI que recibieron 979 atenciones.
Se avanza en 10% del diseño flexible de la estrategia de manejo de VIH/SIDA con enfoque diferencias para habitanza en calle  e implementación de la ruta de promocion y mantenimiento de la salud. Se activan busquedas activas de 67 personas reportadas por la Red Distritalde VIH/SIDA; se logra la ubicación y acompañamiento de 29 que retoman tratamiento.</t>
  </si>
  <si>
    <t>No se reporta presupuesto de acuerdo a las orientaciones del Ministerio de Salud y Protección Social (MSPS), en el marco de la emergencia sanitaria por COVID19, se realiza ajustes en la implementación del Plan de Salud Pública de Intervenciones Colectivas para el fenómeno de habitanza en calle, dentro de los parámetros legales de la resolución 385 de 2020 en concordancia con la Resolución 518 de 2015, a fin de dar respuesta oportuna y eficaz a la emergencia sanitaria, como lo establece la Circular 025 de 2020 del MSPS. La población ha sido atendida dentro de las acciones colectivas dispuestas para la población general.</t>
  </si>
  <si>
    <t>2.7</t>
  </si>
  <si>
    <t>Realizar actividades que permitan reducir la mortalidad por Tuberculosis en ciudadanos y ciudadanas habitante de calle del Distrito Capital</t>
  </si>
  <si>
    <t>Porcentaje de actividades que permitan reducir la mortalidad por Tuberculosis en ciudadanos y ciudadanas habitante de calle del Distrito Capital</t>
  </si>
  <si>
    <t>(Sumatoria de actividades que permitan reducir la mortalidad por Tuberculosis en ciudadanos y ciudadanas habitante de calle del Distrito Capital/Total de actividades programadas que permitan reducir la mortalidad por Tuberculosis en ciudadanos y ciudadanas habitante de calle del Distrito Capital)x100</t>
  </si>
  <si>
    <t xml:space="preserve"> A 2020 lograr la reducción de la mortalidad por Tuberculosis en el Distrito Capital a menos de 1 caso por 100.000 habitantes</t>
  </si>
  <si>
    <t xml:space="preserve">
Diseño de una estrategia para garantizar las acciones de  tamizaje y  diagnósticos oportuno de Tuberculosis, su respectiva canalización y seguimiento para el  tratamiento personas habitante de calle del Distrito Capital para reducir la mortalidad.</t>
  </si>
  <si>
    <t>Porcentaje en el diseño de la estrategia para garantizar las acciones de  tamizaje y  diagnósticos oportuno de Tuberculosis, su respectiva canalización y seguimiento para el  tratamiento personas habitante de calle del Distrito Capital para reducir la mortalidad.</t>
  </si>
  <si>
    <t>(Sumatoria de fases de diseño de la estrategia para garantizar las acciones de  tamizaje y  diagnósticos oportuno de Tuberculosis / Total de personas habitantes de calle identificadas) x 100</t>
  </si>
  <si>
    <t xml:space="preserve">Prevención y cambios para mejorar la salud de la población </t>
  </si>
  <si>
    <t>A 2024 mantener la tasa de mortalidad por Tuberculosis en menos de 1 caso por 100.000 habitantes en el D.C.</t>
  </si>
  <si>
    <t>En 2020  de acuerdo a la información obtenida del Registro  Individual de Prestación de Servicios de Salud – RIPS, se ideintifican  72 atenciones en Tuberculosis para personas en habitanza en calle.
Además, se avanza en el adaptación de la estrategia flexible y diferencial para el manejo deTuberculosis en habitanza en calle  y se implementa el seguimiento a 9 personas en habitanza en calle</t>
  </si>
  <si>
    <t>2.8</t>
  </si>
  <si>
    <t>Garantizar el 100% de atención a personas habitantes de calle que soliciten atención en  procesos de rehabilitación integral con adicciones, en articulación con la SDIS e IDIPRON.</t>
  </si>
  <si>
    <t>Porcentaje de personas habitantes de calle atendidas en  procesos de rehabilitación integral con adicciones</t>
  </si>
  <si>
    <t xml:space="preserve">(Sumatoria de personas atendidas en procesos de rehabilitación integral con adicciones, en articulación / Total de personas que solicitan procesos de rehabilitación integral con adicciones, en articulación)x 100  </t>
  </si>
  <si>
    <t>1187  Gestión compartida del riesgo y fortalecimiento de la EPS Capital Salud</t>
  </si>
  <si>
    <t>A 2020 iniciar en instituciones adscritas o vinculadas procesos de rehabilitación integral en 800 pacientes con adicciones.</t>
  </si>
  <si>
    <t>Gestionar y realizar seguimiento de atención a personas habitantes de calle que soliciten atención en  procesos de rehabilitación integral con adicciones, en articulación con las entidades SDIS, IDIPRON y SdMujer</t>
  </si>
  <si>
    <t xml:space="preserve">Porcentaje del seguimientos realizados a personas habitantes de calle que iniciaron  procesos de rehabilitación integral con adicciones, </t>
  </si>
  <si>
    <t>(Sumatoria de personas habitantes de calle que soliciten atención a personas habitantes de calle que soliciten atención en  procesos de rehabilitación integral con adicciones, en articulación con las entidades SDIS, IDIPRON y SdMujer / Total de personas habitantes de calle remitidas a través de listado censal ) x 100</t>
  </si>
  <si>
    <t>A 2024 ejecutar un programa de salud mental a través de acciones de atención integral que incluyen la promoción y prevención, consejería e intervención con enfoque comunitario. También el reforzamiento de 2 centros de salud mental actuales y la creación de un nuevo centro especializado con tratamiento diferencial de menores de edad, y la implementación de unidades móviles especializadas. Para la prevención del consumo de sustancias psicoactivas se enfocarán acciones de cuidado y prevención , con énfasis en el control del consumo de sustancias psicoactivas ilegales.  Para la atención de consumidores problemáticos y habituales de sustancias psicoactivas se usarán estrategias de reducción del daño.</t>
  </si>
  <si>
    <t>A 2024 incrementar a 126.000 personas la cobertura de sujetos con intervenciones promocionales y de gestión del riesgo en relación con el consumo problemático de sustancias psicoactivas.</t>
  </si>
  <si>
    <t>En servicio de acogida se atiende a 200 personas en habitanza en calle.</t>
  </si>
  <si>
    <t>2.9</t>
  </si>
  <si>
    <t xml:space="preserve">Incluir a niños, niñas, adolescentes y jóvenes en riesgo de habitar calle, con alta permanencia en calle o en situación de vida en calle en el plan ampliado de inmunizaciòn. </t>
  </si>
  <si>
    <t xml:space="preserve">Porcentaje de niños, niñas, adolescentes y jóvenes en riesgo de habitar calle, con alta permanencia en calle o en situación de vida en calle incluidos en el plan ampliado de inmunización. </t>
  </si>
  <si>
    <t xml:space="preserve">(Sumatoria de niños, niñas, adolescentes y jóvenes en riesgo de habitar calle, con alta permanencia en calle o en situación de vida en calle incluidos en el plan ampliado de inmunización/ Total de  niños, niñas, adolescentes y jóvenes en riesgo de habitar calle, con alta permanencia en calle o en situación de vida en calle identificados para inclusión en el plan ampliado de inmunización. </t>
  </si>
  <si>
    <t>1 Pilar Igualdad de calidad de vida</t>
  </si>
  <si>
    <t>9 Atención integral y eficiente en salud</t>
  </si>
  <si>
    <t>Lograr y mantener coberturas de vacunación iguales o mayores al 95% en todos los biológicos del PAI.</t>
  </si>
  <si>
    <t>Incluir a personas habitantes de calle , en riesgo de habitar calle, con alta permanencia en calle o en situación de vida en calle en el plan ampliado de inmunizaciòn, con énfasis en niños, niñas, adolescentes y jóvenes en riesgo de habitar calle, con alta permanencia en calle o en situación de vida en calle</t>
  </si>
  <si>
    <t>Porcentaje de personas habitantes de calle y  en riesgo de habitar calle, con alta permanencia en calle o en situación de vida en calle en el plan ampliado de inmunizaciòn.</t>
  </si>
  <si>
    <t>(Sumatoria de personas habitantes, en riesgo de habitar calle o en situacion de calle que soliciten atención en  plan de ampliado de inmunización/ Total de personas habitantes de calle y en reisgo de habitar calle identificadas) x 100</t>
  </si>
  <si>
    <t>Salud para la vida y el bienestar</t>
  </si>
  <si>
    <t>A 2024 reducir en un 8% la tasa de mortalidad infantil , implementando planes y acciones de promoción y prevención (entre los que se encuentra el programa ampliado de inmunización PAI y la gestión del riesgo preconcepcional, prenatal y postnatal) de igual forma se fortaleceran acciones para la identificación temprana de posibles casos de meningococo para garantizar la aplicaciónde la vacuna como acción preventiva para su contención</t>
  </si>
  <si>
    <t xml:space="preserve">Infancia imparable </t>
  </si>
  <si>
    <t>Lograr la cobertura sanitaria universal, en particular la protección contra los riesgos financieros, el acceso a servicios de salud esenciales de calidad y el acceso a medicamentos y vacunas seguros, eficaces, asequibles y de calidad para todos</t>
  </si>
  <si>
    <t>Se verifica esquemas de vacunacion a 926 niños, niñas y adolescentes de poblaciones indígena, raizal, ROOM y recicladores  que tienen alta permanencia en calle desarrollando diversas actividades que generan ingresos para sus grupos familiares</t>
  </si>
  <si>
    <t>2.11</t>
  </si>
  <si>
    <t xml:space="preserve">4. Garantía de Derechos Sexuales y Derechos Reproductivos para la población Habitante de Calle y para las personas en riesgo de habitar calle </t>
  </si>
  <si>
    <t xml:space="preserve">Implementación y/o fortalecimiento de las acciones, programas y estrategias que garanticen el acceso, la información y el servicio a los hombres y mujeres Habitantes de la Calle y personas en riesgo de habitar la calle para decidir en relación de sus Derechos sexuales y Derechos reproductivos.  </t>
  </si>
  <si>
    <t>Capacitar auxiliares de enfermería del Proyecto 1108 en derechos a la salud de las mujeres y derechos sexuales y reproductivos</t>
  </si>
  <si>
    <t>Número de auxiliares de enfermería del Proyecto 1108 capacitados(as)</t>
  </si>
  <si>
    <t>Sumatoria  de auxiliares de enfermería del Proyecto 1108 capacitados(as)</t>
  </si>
  <si>
    <t>2.12</t>
  </si>
  <si>
    <t>Realizar  talleres de sensibilización y difusión sobre los derechos sexuales reproductivos, dirigidos a las ciudadanas y ciudadanos habitantes de calle, en los centros Atención del Proyecto 1108</t>
  </si>
  <si>
    <t>Número de talleres desarrollados sobre los derechos sexuales reproductivos</t>
  </si>
  <si>
    <t>Sumatoria de talleres desarrollados sobre los derechos sexuales reproductivos</t>
  </si>
  <si>
    <t>Realizar talleres de sensibilización y difusión sobre los derechos sexuales, reproductivos y de cuidado menstrual dirigidos a mujeres y hombres habitantes de calle,  así como la entrega de insumos absorventes</t>
  </si>
  <si>
    <t>Porcentaje de talleres de sensibilización y difusión sobre los derechos sexuales reproductivos realizados</t>
  </si>
  <si>
    <t># talleres realizados/# de talleres programados*100</t>
  </si>
  <si>
    <t xml:space="preserve"> Atender 9795 ciudadanas y ciudadanos en riesgo y habitantes de calle mediante la mitigación de riesgos y daños asociados al fenómeno de habitabilidad en calle.</t>
  </si>
  <si>
    <t xml:space="preserve">En el marco de los compromisos de la entidad en torno a la implementación de la estrategia de cuidado menstrual para mujeres habitantes de calle, a las ciudadanas habitantes de calle que ingresan a las diferentes modalidades de atención se hace entrega individual de una toalla de baño y un kit de aseo compuesto por  jabón de baño, papel higiénico, cepillo de dientes, champú, desodorante, crema humectante, un juego de ropa interior, toallas higiénicas de acuerdo a la situación particular de cada participante, atendiendo a sus características individuales y orientándolas en el adecuado uso de los elementos destinados para su autocuidado e higiene.
En estas Unidades Operativas las mujeres habitantes de calle cuentan con batería de baños para su realizar su higiene personal y menstrual en condiciones de intimidad, así como para el cambio y desecho de los insumos absorbentes. 
El suministro y entrega de los insumos absorbentes para el cuidado menstrual de las ciudadanas habitantes de calle usuarias de las Unidades Operativas  y sus servicios se ha venido realizando a partir de la entrega de un paquete de toallas higiénicas con 10 unidades y suministros adicionales de acuerdo con las necesidades de cada una de ellas, en razón a su flujo menstrual y el tiempo de duración del mismo. Los insumos absorbentes se continúan entregando con el diligenciamiento de un formato institucional “Formato de entrega de elementos de aseo personal  FOR-PSS-119”, que permite el seguimiento cuantitativo del consumo y la verificación de su entrega.
El proceso de formación a las ciudadanas habitantes de calle se continuó realizando en las Unidades Operativas y estrategias del proyecto 7757 “Implementación de estrategias y servicios integrales para el abordaje del fenómeno de habitabilidad de calle en Bogotá”, conducidas por profesionales del área de psicología en el Centro de Alta dependencia Funcional y por las auxiliares de enfermería en los Hogares de Paso y las Comunidades de Vida. La duración de los talleres oscila entre una hora a dos horas. Las temáticas abordadas en los talleres son las siguientes:
• Identificación y reconocimiento del ciclo menstrual como evento natural y normal en las mujeres.
• Importancia del autocuidado e higiene personal durante el periodo menstrual.
• Resignificación de mitos y creencias asociados a la menstruación.
• Reconocimiento de los elementos de higiene personal adecuados para la zona
• genital.
• Establecimiento de hábitos adecuados para la higiene íntima, ropa interior y el uso
• de las toallas higiénicas durante el periodo menstrual.
• Efectos negativos del uso de algunos elementos nocivos para la salud utilizados
• para la recolección del ciclo menstrual.
• La importancia de la citología y el autoexamen de seno como medidas preventivas en temas de salud.
• Las infecciones vaginales, el uso del preservativo como protección ante las ITS y
métodos de anticoncepción.
Desde abordaje en calle se realiza la atención en cuidado menstrual en el marco de las jornadas móviles de autocuidado y escucha activa, cuyo objetivo se define a continuación:
Las jornadas móviles de autocuidado y escucha activa se fundamentan en la eliminación de las barreras de acceso a servicios básicos, acercando esta oferta al territorio específico donde se ubica la población habitante de calle, lo cual busca avanzar en la restitución de sus derechos. Para su desarrollo se contempla el acceso a servicios básicos como la entrega de implementos de aseo personal, peluquería, apoyo alimentario y en general todos los aspectos relacionados con el cuidado de sí mismo. Para ello se cuenta con una estructura acorde a la dignidad de cualquier ser humano. Con respecto a la entrega de implementos para el cuidado menstrual, esto se hace por parte de la auxiliar de enfermería, a todas aquellas personas con experiencias menstruales que lo soliciten, igualmente se brinda un espacio de escucha y reflexión sobre el autocuidado.  </t>
  </si>
  <si>
    <t>Dado que el presupuesto programado corresponde al global del la meta del proyecto de inversión, no es posible especificar el presupuesto ejecutado, correspondiente al desarrollo de la acción.
Por otra parte, si bien se habia programado el desarrollo 4 talleres durante el II semestre de 2020, se implementaron 22 talleres en las diversas modalidades de atención dada la acogida que tuvieron las temáticas incluidas de parte de la población habitante de calle, la mayoria de talleres fueron realizados en las modalidades de atención en donde se promieven de forma muy especial el desarrollo de procesos de desarrollo personal que implican cambios significativos en los proyectos de vida de las mujeres habitantes de calle (Centro de Atención Transitoria y Comunidades de vida). Para la programación del desarrollo de esta actividad en la vigencia 2021 se sugiere tener en cuenta como linea base el número de talleres realizados en el II semestre 2020.</t>
  </si>
  <si>
    <t>3.1</t>
  </si>
  <si>
    <t xml:space="preserve">3.Componente de Seguridad Humana y Convivencia Ciudadana. </t>
  </si>
  <si>
    <t>1. Generación de conocimiento para la comprensión de los conflictos relacionados con el fenómeno de la habitabilidad en calle.</t>
  </si>
  <si>
    <t>Desarrollar, consolidar, analizar y difundir la información que describa territorial y diferencialmente los conflictos y situaciones que vulneran la integridad física, psicológica y moral de las personas en riesgo de habitar la calle, con alta permanencia en calle, de los Ciudadanos y Ciudadanas Habitantes de Calle, y de la comunidad en general vinculada al Fenómeno.</t>
  </si>
  <si>
    <t xml:space="preserve">Realizar un  estudio sobre delitos, violencias y conflictividades  de personas habitantes de calle.                                            
</t>
  </si>
  <si>
    <t>Seguridad, Convivencia y Justicia</t>
  </si>
  <si>
    <t>Secretaría Distrital de Seguridad, Convivencia y Justicia</t>
  </si>
  <si>
    <t>María Mercedes Córdoba Barbosa
Luis Guillermo Oyuela</t>
  </si>
  <si>
    <t xml:space="preserve">
3779595
1131</t>
  </si>
  <si>
    <t xml:space="preserve">mmcordoba@scj.gov.co
luis.oyuela@scj.gov.co
  </t>
  </si>
  <si>
    <t xml:space="preserve">Un estudio sobre delitos, violencias y conflictividades  de personas habitantes de calle.                                                    
</t>
  </si>
  <si>
    <t>_03_Pilar_Construcción_de_Comunidad_y_Cultura_Ciudadana</t>
  </si>
  <si>
    <t>_19_Seguridad_y_convivencia_para_todos</t>
  </si>
  <si>
    <t>_148_Seguridad_y_convivencia_para_Bogotá</t>
  </si>
  <si>
    <t>Prevención y Control del Delito en el Distrito Capital</t>
  </si>
  <si>
    <t>Elaborar 20 documentos de política pública que involucren la utilización de métodos cuantitativos, geoestadísticos y cualitativos de investigación para respaldar con evidencia empírica el proceso de toma de decisiones.</t>
  </si>
  <si>
    <t>3.2</t>
  </si>
  <si>
    <t>Realizar reportes por parte de los equipos territoriales sobre incidentes de seguridad y convivencia con habitantes de calle en el Sistema de indicadores de la Secretaría de Seguridad, Convivencia y Justicia "Tinguas"</t>
  </si>
  <si>
    <t xml:space="preserve">Juan Diego León Castro - Juan Manuel Benjumea Garcia </t>
  </si>
  <si>
    <t>3132304313 - 3502625834</t>
  </si>
  <si>
    <t>juan.castro@scj.gov.co - juan.benjumea@scj.gov.co</t>
  </si>
  <si>
    <t>Número de reportes realizados por parte de los equipos territoriales sobre incidentes de seguridad y convivencia con habitantes de calle</t>
  </si>
  <si>
    <t>Sumatoria de reportes realizados por parte de los equipos territoriales sobre incidentes de seguridad y convivencia con habitantes de calle</t>
  </si>
  <si>
    <t>33.3%</t>
  </si>
  <si>
    <t>Implementar 100% la Dirección de Análisis de Información para la toma de decisiones</t>
  </si>
  <si>
    <t>Realizar reportes por parte de los equipos territoriales sobre incidentes de seguridad y convivencia con habitantes de calle en el Sistema de indicadores de la Secretaría de Seguridad, Convivencia y Justicia  "Progressus"</t>
  </si>
  <si>
    <t>3 Inspirar confianza y legitimidad para vivir sin miedo y ser epicentro de cultura ciudadana, paz y reconciliación.</t>
  </si>
  <si>
    <t xml:space="preserve">21 Fomentar la autorregulación, regulación mutua, la concertación y el dialogo social generando confianza y convivencia entre la ciudadanía y entre esta y las instituciones </t>
  </si>
  <si>
    <t>46 Conciencia y cultura ciudadana para la seguridad, la convivencia y la construcción de confianza</t>
  </si>
  <si>
    <t>Diseñar e implementar al 100% una (1) estrategia de sensibilización y mitigación del riesgo para la ciudad, con énfasis en las poblaciones en alto riesgo</t>
  </si>
  <si>
    <t>Consolidación de una ciudadanía transformadora para la convivencia y la seguridad en Bogotá D.C.</t>
  </si>
  <si>
    <t>Diseñar e implementar el  de una estrategia  de sensibilización y mitigación del riesgo para la ciudad  de sensibilización y mitigación del riesgo para la ciudad, con énfasis en las poblaciones en alto riesgo</t>
  </si>
  <si>
    <t>0.43%</t>
  </si>
  <si>
    <t>3.3</t>
  </si>
  <si>
    <t>Incluir en la encuesta Bienal de Cultura una pregunta  relacionada con las percepción ciudadana en materia de seguridad y el fenómeno de habitabilidad en calle.</t>
  </si>
  <si>
    <t>Clara Tatiana Zapata Carrillo
Alberto Sánchez
Andrea Ardila
Nathalie Pabón</t>
  </si>
  <si>
    <t>3214765915
3779595</t>
  </si>
  <si>
    <t xml:space="preserve">clara.zapata@scj.gov.co
alberto.sanchez@scj.gov.co
andrea.ardila@scj.gov.co
  </t>
  </si>
  <si>
    <t>Pregunta incluida en la encuesta Bienal de cultura sobre la percepción ciudadana en materia de seguridad y el fenómeno de habitabilidad en calle.</t>
  </si>
  <si>
    <t>3.4</t>
  </si>
  <si>
    <t>2. Acciones de convivencia pacífica entre los habitantes de calle y la comunidad en general</t>
  </si>
  <si>
    <t>Realizar estrategias que contribuyan a la convivencia pacífica entre la población habitante de la calle y los demás habitantes de la ciudad a partir de acciones que promuevan el reconocimiento del otro como sujeto de Derechos, y de la generación de procesos de mutuo respeto y tolerancia, de la comunidad en general para con las y los Habitantes de Calle como de éstos hacia los demás habitantes de la ciudad.</t>
  </si>
  <si>
    <t>Informar a la ciudadanía sobre las acciones de transformación del fenómeno de habitabilidad en calle en el marco de las acciones desarrolladas con relación a la implementación de la Política Pública Distrital para el fenómeno de Habitabilidad en calle.</t>
  </si>
  <si>
    <t>260 Canal Capital</t>
  </si>
  <si>
    <t>Porcentaje de difusiones realizadas sobre las acciones de transformación del fenómeno de habitabilidad en calle en el marco de las acciones desarrolladas con relación a la implementación de la Política Pública Distrital para el fenómeno de Habitabilidad en calle.</t>
  </si>
  <si>
    <t>(Sumatoria de  difusiones realizadas sobre las acciones de transformación del fenómeno de habitabilidad en calle en el marco de las acciones desarrolladas con relación a la implementación de la Política Pública Distrital para el fenómeno de Habitabilidad en calle/ Tota de difusiones solicitadas  con relación a la implementación de la Política Pública Distrital para el fenómeno de Habitabilidad en calle)X100</t>
  </si>
  <si>
    <t>3.5</t>
  </si>
  <si>
    <t xml:space="preserve">Fortalecer Frentes Locales de Seguridad que tengan relación con el fenómeno de habitabilidad en calle
</t>
  </si>
  <si>
    <t>Número de mesas de acompañamiento realizadas en los espacios de trabajo con Frentes Locales de Seguridad sobre el fenómeno de habitabilidad en calle</t>
  </si>
  <si>
    <t>sumatoria de  mesas de acompañamiento realizadas en los espacios de trabajo con Frentes Locales de Seguridad sobre el fenómeno de habitabilidad en calle</t>
  </si>
  <si>
    <t>Implementar 100% una estrategia de control por medio del fortalecimiento de la investigación judicial y criminal de delitos priorizados y el fortalecimiento de la gestión de las entidades de seguridad.</t>
  </si>
  <si>
    <t>Sumatoria de  mesas de acompañamiento realizadas en los espacios de trabajo con Frentes Locales de Seguridad sobre el fenómeno de habitabilidad en calle</t>
  </si>
  <si>
    <t>3.6</t>
  </si>
  <si>
    <t>Diseñar e Implementar el Protocolo de acompañamiento  en seguridad y convivencia para equipos territoriales del Distrito</t>
  </si>
  <si>
    <t>Porcentaje de Diseño e Implementación del Protocolo de acompañamiento  en seguridad y convivencia para equipos territoriales del Distrito</t>
  </si>
  <si>
    <t>(Sumatoria de fases ejecutadas /fases programadas) x 100% 
Diseño del Protocolo (30%)
Protocolo en Implementación (70%)</t>
  </si>
  <si>
    <t>3.7</t>
  </si>
  <si>
    <t xml:space="preserve">Implementar el Protocolo de seguridad en entornos escolares definido y aprobado por el comité de Convivencia Escolar, el cual incluye temáticas de personas habitantes de calle.
</t>
  </si>
  <si>
    <t xml:space="preserve"> Protocolo de seguridad en entornos escolares definido y aprobado por el comité de Convivencia Escolar, el cual incluye temáticas de personas habitantes de calle Implementado.
</t>
  </si>
  <si>
    <t>3.8</t>
  </si>
  <si>
    <t>Implementar el Protocolo en lugares concentración de habitantes de calle asociadas con la venta y consumo colectivo de drogas.</t>
  </si>
  <si>
    <t>Ximena Ardila
Andrea Ardila</t>
  </si>
  <si>
    <t>315 8295876</t>
  </si>
  <si>
    <t xml:space="preserve">ximena.ayala@scj.gov.co 
andrea.ardila@scj.gov.co
  </t>
  </si>
  <si>
    <t xml:space="preserve"> Protocolo en lugares concentración de habitantes de calle asociadas con la venta y consumo colectivo de drogas implementado.</t>
  </si>
  <si>
    <t>3.9</t>
  </si>
  <si>
    <t>3. Acciones para la protección de la vida y el acceso a la justicia de las Ciudadanas y los Ciudadanos Habitantes de Calle.</t>
  </si>
  <si>
    <t xml:space="preserve">Implementar en territorios de alta complejidad una estrategia encaminada a debilitar las estructuras delincuenciales dedicadas al microtráfico que involucra a las personas habitantes de calle.       </t>
  </si>
  <si>
    <t xml:space="preserve">Porcentaje de territorio de alta complejidad en los que se ha implementado una estrategia  encaminada a debilitar las estructuras delincuenciales dedicadas al microtráfico que involucra a las personas habitantes de calle.                    </t>
  </si>
  <si>
    <t xml:space="preserve">(Sumatoria de territorios de alta complejidad en los que se ha implementado la estrategia encaminada a debilitar las estructuras delincuenciales dedicadas al microtráfico que involucra a las personas habitantes de calle/ Total de territorios de alta complejidad del Distrito priorizados) *100         </t>
  </si>
  <si>
    <t>3.10</t>
  </si>
  <si>
    <t xml:space="preserve">Adelantar acciones territoriales para garantizar la protección de la vida y el acceso a la justicia de las Ciudadanas y Ciudadanos Habitantes de Calle, con el fin de disminuir el impacto de los diferentes tipos de violencia en su integridad física, psicológica y moral, desde un enfoque diferencial y de género. </t>
  </si>
  <si>
    <t>Definir y diseñar un (1) estudio jurídico pertinente, en relación con el fenómeno de habitabilidad en calle en el Distrito.</t>
  </si>
  <si>
    <t>Gestión Jurídica</t>
  </si>
  <si>
    <t>136 Secretaría Jurídica Distrital</t>
  </si>
  <si>
    <t>Miguel Granados
Zulma Rojas</t>
  </si>
  <si>
    <t>321 4154879
3813000 Ext. 1783</t>
  </si>
  <si>
    <t>magranados@secretariajuridica.gov.co
zrojas@secretariajuridica.gov.co</t>
  </si>
  <si>
    <t>Nùmero de estudios jurídico en relación con el fenómeno de habitabilidad en calle en el Distrito, desarrollado</t>
  </si>
  <si>
    <t>Sumatoria de estudios jurídicos en relación con el fenómeno de habitabilidad en calle en el Distrito, desarrollado</t>
  </si>
  <si>
    <t>07 Eje transversal Gobierno legítimo, fortalecimiento local y eficiencia</t>
  </si>
  <si>
    <t>43 Modernización institucional</t>
  </si>
  <si>
    <t>7501 Implementación y fortalecimiento de la Gerencia Jurídica Transversal para una Bogotá eficiente y Mejor
para Todos</t>
  </si>
  <si>
    <t>Realizar  20.00 Estudios Jurídicos en temas de impacto e interés para el Distrito Capital</t>
  </si>
  <si>
    <t>3.11</t>
  </si>
  <si>
    <t>Involucrar el 100% de  abogados(as) que trabajan en temas relacionados con el fenómeno de habitabilidad en calle en el Distrito, en "Centros de estudio"  de temas juridicos asociados al fenómeno de habitabilidad en calle.</t>
  </si>
  <si>
    <t>Sergio Pinillos Cabrales</t>
  </si>
  <si>
    <t>3813000 Ext. 1783</t>
  </si>
  <si>
    <t>spinillosc@secretarijuridica.gov.co
zrojas@secretariajuridica.gov.co</t>
  </si>
  <si>
    <t>Porcentaje de  abogados(as) que trabajan en temas relacionados con el fenómeno de habitabilidad en calle del Distrito que participan en "Centros de estudio"  de temas juridicos asociados al fenómeno de habitabilidad en calle.</t>
  </si>
  <si>
    <t>(Sumatoria de  abogados(as) que trabajan en temas relacionados con el fenómeno de habitabilidad en calle del Distrito que participan en "Centros de estudio"  de temas juridicos asociados al fenómeno de habitabilidad en calle/Total de  abogados(as) que trabajan en temas relacionados con el fenómeno de habitabilidad en calle del Distrito convocados a los Centros de EStudio)x100 )</t>
  </si>
  <si>
    <t xml:space="preserve">Llevar a cabo   46.00 eventos de orientación jurídica.
 </t>
  </si>
  <si>
    <t>Realizar una jornada de orientación jurídica virtual, sobre el fenómeno de  habitabilidad en calle en el Distrito.</t>
  </si>
  <si>
    <t># Jornadas de Orientación jurídica virtual</t>
  </si>
  <si>
    <t>Sumatoria de jornadas de orientación jurídica virtual</t>
  </si>
  <si>
    <t>Construir Bogotá Región
con gobierno abierto,
transparente y
ciudadanía consciente</t>
  </si>
  <si>
    <t>Incrementar la efectividad de la gestión pública distrital y local.</t>
  </si>
  <si>
    <t xml:space="preserve">Gestión Pública Efectiva </t>
  </si>
  <si>
    <t>Fortalecer la gestión jurídica distrital,
con niveles de eficiencia del 89% en el
Distrito Capital</t>
  </si>
  <si>
    <t>Fortalecimiento de la Gestión Jurídica Pública del Distrito Capital Bogotá</t>
  </si>
  <si>
    <t>Lograr un nivel de eficiencia del 89% de la gstión jurídica en el Distrito Capital</t>
  </si>
  <si>
    <t>0.0046%</t>
  </si>
  <si>
    <t>3.12</t>
  </si>
  <si>
    <t>Brindar atención a mujeres habitantes de calle  en ejercicio de prostitución en Casa de Todas</t>
  </si>
  <si>
    <t>Natalia Acevedo Guerrero/Yenny Marcela Salazar Barreto/</t>
  </si>
  <si>
    <t xml:space="preserve"> nacevedo@sdmujer.gov.co/Ysalazar@sdmujer.gov.co</t>
  </si>
  <si>
    <t>Porcentaje de mujeres habitantes de calle  en ejercicio de prostitución  atendidas en la Casa de Todas</t>
  </si>
  <si>
    <t>Sumatoria de mujeres habitantes de calle en ejercicio de prostitución atendidas en Casa de Todas / Total de mujeres habitantes de calle en ejercicio de prostitución que solicitan atención en Casa de Todas) x 100</t>
  </si>
  <si>
    <t>Operar 2 Casas de Todas  Para la Atención Integral  a mujeres en ejercicio de prostitución</t>
  </si>
  <si>
    <t>3.13</t>
  </si>
  <si>
    <t xml:space="preserve">Incorporar acciones de prevención de violencias para mujeres habitantes de calle en  los Planes locales de seguridad </t>
  </si>
  <si>
    <t>Porcentaje de planes locales de seguridad que cuentan con acciones  de prevención de violencias  para mujeres habitantes de calle.</t>
  </si>
  <si>
    <t>(Sumatoria  de planes locales de seguridad que cuentan con acciones  de prevención de violencias  para mujeres habitantes de calle/ Total de Planes locales de seguridad de las localidades priorizadas)x100
Localidades: Engativá, Santafé y Candelaria, Mártires y Puente Aranda.</t>
  </si>
  <si>
    <t xml:space="preserve">
03 Construcción de comunidad y cultura ciudadana
</t>
  </si>
  <si>
    <t xml:space="preserve"> 20 Fortalecimiento del Sistema de Protección Integral a Mujeres Víctimas de Violencia - SOFIA
 </t>
  </si>
  <si>
    <t xml:space="preserve"> 1068 Bogotá territorio seguro y sin violencias contra las mujeres</t>
  </si>
  <si>
    <t>Implementar 20 Planes locales de  seguridad para las mujeres  a través de las dinámicas de acciones</t>
  </si>
  <si>
    <t>3.14</t>
  </si>
  <si>
    <t>Informar a mujeres habitantes de calle en sus diferencias y diversidades acerca de las rutas de atención en violencias en centros de atención de la SDIS.</t>
  </si>
  <si>
    <t xml:space="preserve">Porcentaje de mujeres habitantes de calle sus diferencias y diversidades informadas en la ruta de atención de violencias en centros de atención de la SDIS. </t>
  </si>
  <si>
    <t>(Sumatoria de mujeres habitantes de calle en sus diferencias y diversidades informadas en la ruta de atención de violencias en centros de atención de la SDIS/ Total de mujeres habitantes de calle en centros de atención de la SDIS que quisieron participar . ) X100</t>
  </si>
  <si>
    <t>4.9</t>
  </si>
  <si>
    <t>4. Componente de Generación de Ingresos, Responsabilidad Social Empresarial y Formación para el Trabajo.</t>
  </si>
  <si>
    <t>6.Promoción de la autonomía y la participación económica de las Ciudadanas y los Ciudadanos Habitantes de Calle en la cadena del reciclaje del Distrito Capital</t>
  </si>
  <si>
    <t xml:space="preserve">Promover la autonomía y la participación económica de Ciudadanas y Ciudadanos Habitantes de Calle dedicadas al reciclaje, a partir de la formación de capacidades y la organización y formalización de la Industria del Reciclaje en las localidades del Distrito Capital, que conlleven a su participación en los beneficios económicos, al mejoramiento de su calidad de vida y de su relación con el resto de la ciudadanía en los territorios sociales de la Ciudad de Bogotá. </t>
  </si>
  <si>
    <t>Atender solicitudes realizadas a los habitantes de calle para la inclusión en el registro único de recicladores-RURO.</t>
  </si>
  <si>
    <t>Porcentaje de  solicitudes de Habitantes de Calle  incluidas en el Registro Único de Recicladores de Oficio - RURO</t>
  </si>
  <si>
    <t xml:space="preserve">(Sumatorria de numero de ciudadanos habitantes de calle incluidos en el RURO/ Total de ciudadanos habitantes de calle que cumplen con los criterios para ser incluidos en el RURO)*100 </t>
  </si>
  <si>
    <t xml:space="preserve">
02 Pilar   Democracia urbana
</t>
  </si>
  <si>
    <t xml:space="preserve"> 1109 Manejo integral de residuos sólidos en el Distrito Capital y la Región
</t>
  </si>
  <si>
    <t>Formular e implementar un proyecto de capacitación para la formalización a la poblacion recicladora de oficio</t>
  </si>
  <si>
    <t>Atender solicitudes realizadas a los habitantes de calle para la inclusión en el registro único de recicladores-RURO para su formalización</t>
  </si>
  <si>
    <t>Porcentaje de   Habitantes de Calle  incluidos en el Registro Único de Recicladores de Oficio - RURO</t>
  </si>
  <si>
    <t xml:space="preserve">(Sumatoria de numero de ciudadanos habitantes de calle incluidos en el RURO/ Total de ciudadanos habitantes de calle que cumplen con los criterios para ser incluidos en el RURO)*100 </t>
  </si>
  <si>
    <t>Cambiar nuestros hábitos de vida para reverdecer a Bogotá y adaptarnos y mitigar la crisis climática.</t>
  </si>
  <si>
    <t>Aumentar la separación en la fuente, reciclaje, reutilización y la adecuada disposición final de los residuos de la ciudad.</t>
  </si>
  <si>
    <t>Ecoeficiencia, reciclaje, manejo de residuos e inclusión de la población recicladora</t>
  </si>
  <si>
    <t>Lograr un 10% de aprovechamiento de residuos solidos</t>
  </si>
  <si>
    <t>Transformación Gestión Integral de residuos hacia una cultura de aprovechamiento y valorización de residuos en el D.C.</t>
  </si>
  <si>
    <t>Contribuir a la formalización del 100% de la población recicladora registradas en RURO (Registro Único de Recicladores) y el fortalecimiento de las organizaciones de recicladores en el registro RUOR (Registro único de organizaciones de recicladores).</t>
  </si>
  <si>
    <t xml:space="preserve">Fueron incluidos al RURO 7 habitantes de calle durante el segundo semestre de 2020, previa verificación del cumplimiento de los requisitos establecidos para tal fin.
</t>
  </si>
  <si>
    <t>Los recursos ejecutados obedecen a la contratación de los gestores sociales de la Subdirección de Aprovechamiento; no obstante, es de aclarar que las obligaciones de este personal no son exclusivas para el cumplimiento de las acciones de la PPDFHC, si no también al desarrollo de las demás políticas donde la entidad tiene implicación y de  las actividades propias de gestión social derivadas de la misión de la Entidad con relación al servicio de aprovechamiento de residuos.</t>
  </si>
  <si>
    <t>4.7</t>
  </si>
  <si>
    <t>4. Formación para el trabajo y empleabilidad de las Ciudadanas y los Ciudadanos Habitantes de Calle.</t>
  </si>
  <si>
    <t>Promover competencias laborales y el desarrollo de capacidades a partir de la formación para el trabajo, para así lograr la empleabilidad de Ciudadanas y Ciudadanos Habitantes de Calle, por intermedio de la Agencia Pública de Empleo y la conformación de alianzas estratégicas con los sectores público y privado, para su inclusión económica y social.</t>
  </si>
  <si>
    <t xml:space="preserve">Formar personas que superaron la Habitabilidad en Calle en competencias blandas y transversales por medio de la Agencia Pública de Gestión y Colocación del Distrito
</t>
  </si>
  <si>
    <t>Desarrollo Económico, Industria y Turismo</t>
  </si>
  <si>
    <t>117 Secretaría Distrital de Desarrollo Económico</t>
  </si>
  <si>
    <t xml:space="preserve">Andres Hernando Rodriguez
Diana Lucia Patron 
</t>
  </si>
  <si>
    <t xml:space="preserve">3134635141
3188603630
</t>
  </si>
  <si>
    <t>ahrodriguez@desarrolloeconomico.gov.co
dpatron@desarrolloeconomico.gov.co</t>
  </si>
  <si>
    <t xml:space="preserve">Porcentaje de personas que superaron la Habitabilidad en Calle formadas en competencias blandas y transversales por medio de la Agencia Pública de Gestión y Colocación del Distrito
</t>
  </si>
  <si>
    <r>
      <t>(Sumatoria de personas que superaron la Habitabilidad en Calle formadas en competencias blandas y transversales por medio de la Agencia Pública de Gestión y Colocación del Distrito/</t>
    </r>
    <r>
      <rPr>
        <sz val="10"/>
        <rFont val="Calibri Light"/>
        <family val="2"/>
      </rPr>
      <t>Total de personas referenciadas desde los Centros de Atencion del proyecto 1108 de la SDIS y que cumplen con los requisitos) x 100</t>
    </r>
  </si>
  <si>
    <t>05 Eje transversal Desarrollo económico basado en el conocimiento</t>
  </si>
  <si>
    <t>32 Generar alternativas de ingreso y empleo de mejor calidad</t>
  </si>
  <si>
    <t>1023  Potenciar el trabajo decente en la ciudad</t>
  </si>
  <si>
    <t>Formar 26,140 personas en competencias blandas y transversales por medio de
la Agencia Pública de Gestión y Colocación del Distrito</t>
  </si>
  <si>
    <t>4.1</t>
  </si>
  <si>
    <t>5. Desarrollo de oportunidades para el empleo de las Ciudadanas y los Ciudadanos Habitantes de Calle.</t>
  </si>
  <si>
    <t>Promover, capacidades y condiciones que le permitan visualizar el trabajo como escenario para su bienestar y acción creativa y de transformación, tanto en el espacio doméstico como en el espacio público, que permita el intercambio de potencialidades y aprendizajes, además de ser el camino para la satisfacción de las necesidades.</t>
  </si>
  <si>
    <t xml:space="preserve">Diseñar e implementar una Ruta de Inclusión Económica para Personas que superaron la Habitabilidad en Calle para su vinculación laboral a través de los diferentes procesos de intermediación.
</t>
  </si>
  <si>
    <t xml:space="preserve"> Porcentaje de diseño e implementación de la Ruta de Inclusión Económica para Personas que superaron la Habitabilidad en Calle para su vinculación laboral a través de los diferentes procesos de intermediación 
</t>
  </si>
  <si>
    <t>(Sumatoria de fases de diseño e implementaciónde la Ruta de Inclusión Económica para Personas que superaron la Habitabilidad en Calle para su vinculación laboral a través de los diferentes procesos de intermediación  ejecutadas/Total de fases de diseño e implementación de ruta de atención economica programadas) x 100
Porcentaje de diseño (50%)
Porcentaje de implementación (50%)</t>
  </si>
  <si>
    <t xml:space="preserve">
05 Eje transversal Desarrollo económico basado en el conocimiento
</t>
  </si>
  <si>
    <t>Vincular 5,564 personas laboralmente a través de los diferentes procesos de
intermediación</t>
  </si>
  <si>
    <t>4.2</t>
  </si>
  <si>
    <t xml:space="preserve">Atender al 100% de las  personas que superaron la Habitabilidad en Calle para acceder a oportunidades de vinculación laboral a través de los diferentes procesos de intermediación.
</t>
  </si>
  <si>
    <t>ahrodriguez@desarrolloeconomico.gov.co 
dpatron@desarrolloeconomico.gov.co</t>
  </si>
  <si>
    <t xml:space="preserve">Porcentaje de personas atendidas  que superaron el fenómeno de habitabilidad en calle personas  para acceder a oportunidades de vinculación laboral a través de los diferentes procesos de intermediación.
</t>
  </si>
  <si>
    <t xml:space="preserve">(Sumatoria de personas atendidas  que superaron el fenómeno de habitabilidad en calle para acceder a oportunidades de vinculación laboral a través de los diferentes procesos de intermediación/ Total de  personas   que superaron el fenomeno de habitabilidad en calle y que cumplen con los requisitos para acceder a oportunidades de vinculación laboral a través de los diferentes procesos de intermediación)*100
</t>
  </si>
  <si>
    <t xml:space="preserve">Atender al 100% de las personas habitantes de calle en procesos de inclusión social, en los diferentes procesos de intermediación laboral de la Agencia Pública de Gestión y Colocación del Distrito </t>
  </si>
  <si>
    <t xml:space="preserve">Porcentaje de personas habitantes de calle en procesos de inclusión social remitidos por Integración social, atendidas en los diferentes procesos de intermediación laboral de la Agencia Pública de Gestión y Colocación del Distrito. 
</t>
  </si>
  <si>
    <t xml:space="preserve">(Sumatoria de personas habitantes de calle en proceso de inclusión social  atendidas en procesos de intermediación laboral de la Agencia Pública de Gestión y Colocación del Distrito /Total de personas referenciadas desde los Centros de Atención de la SDIS que cumplen los criterios para ser remitidos a procesos de intermediación laboral )x 100 
</t>
  </si>
  <si>
    <t>Aumentar la inclusión productiva y el acceso a las economías de aglomeración con emprendimiento y empleabilidad con enfoque poblacional-diferencial, territorial y de género</t>
  </si>
  <si>
    <t>Cierre de brechas para la inclusión productiva urbano rural</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</si>
  <si>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</si>
  <si>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Mejoramiento del empleo incluyente y pertinente en Bogotá</t>
  </si>
  <si>
    <t>Es importante resaltar que en el segundo semestre de 2020 no se recibio poblacion habitante de calle referenciada de los centros de atención de la SDIS, para ser intervenida a partir de la ruta de empleo de la Agencia Publica de Gestión y Colocación del Distrito.</t>
  </si>
  <si>
    <t>El presupuesto corresponde al global programado para la meta durante segundo semestre de 2020, por lo cual la acción no tiene un presupuesto específico programado para esta población diferencial.
Es importante resaltar que en el segundo semestre del año 2020 no se recibio poblacion habitante de calle referenciadas desde los centros de atención de la SDIS para ser intervenida a partir de la ruta de empleo de la Agencia Publica de Gestión y Colocación del Distrito.
Los servicios de la agencia pública están disponibles para la población en cuanto se requieran los servicios.</t>
  </si>
  <si>
    <t>4.3</t>
  </si>
  <si>
    <t>Remitir personas que superaron la Habitabilidad en Calle  formadas y certificadas a través de la Agencia de Empleo para acceder a oportunidades de vinculación laboral  con el fin de fortalecer su sostenibilidad económica.</t>
  </si>
  <si>
    <t xml:space="preserve">Porcentaje de personas que superaron la Habitabilidad en Calle  formadas y certificadas remitidas a través de la Agencia de Empleo para acceder a oportunidades de vinculación laboral  con el fin de fortalecer su sostenibilidad económica.
</t>
  </si>
  <si>
    <r>
      <t xml:space="preserve">(Sumatoria de personas que superaron la Habitabilidad en Calle formadas y certificadas, remitidas a través de la Agencia de Empleo para acceder a oportunidades de vinculación laboral  con el fin de fortalecer su sostenibilidad económica/ </t>
    </r>
    <r>
      <rPr>
        <sz val="10"/>
        <rFont val="Calibri Light"/>
        <family val="2"/>
      </rPr>
      <t>Total de personas  atendidas, formadas y certificadas remitidas a través de la Agencia de Empleo para acceder a oportunidades de vinculación laboral  con el fin de fortalecer su sostenibilidad económica  ) * 100</t>
    </r>
  </si>
  <si>
    <t>Remitir 8,528 personas formadas y certificadas por la Agencia a empleadores</t>
  </si>
  <si>
    <t>4.10</t>
  </si>
  <si>
    <t xml:space="preserve">Brindar asesoría a la población habitante o ex habitante de calle que demande la atención al programa de Formación para el Trabajo, intermediación laboral, Certificación por Competencias Laborales, la atención al programa de Emprendimiento y Empresarismo.      </t>
  </si>
  <si>
    <t xml:space="preserve">N.A </t>
  </si>
  <si>
    <t>Servicio Nacional de Aprendizaje - SENA</t>
  </si>
  <si>
    <t>Manuel Fernando Díaz Aldana / Yenevi Carlene Rutto Ortega</t>
  </si>
  <si>
    <t>3152989066 - 5461600 extensión 14487</t>
  </si>
  <si>
    <t>mdiaza@sena.edu.co  - ycruttoo@sena.edu.co</t>
  </si>
  <si>
    <t>Ciudadano/a remitido/a y atención brindada a personas remitidas a los diferentes programas SENA</t>
  </si>
  <si>
    <t>Sumatoria de ciudadanos/as atendidos/as en los diferentes programas del SENA
o
(Sumatoria de  ciudadanos/as atendidos/as en los diferentes programas del SENA/Total de  ciudadanos/as remitidos a los diferentes programas del SENA y que cumplian con los requisitos de los programas)*100</t>
  </si>
  <si>
    <t xml:space="preserve">Atender al 100% de la población que demande la atención de los servicios SENA a través de la ruta interna  para habitante o ex habitante de calle  </t>
  </si>
  <si>
    <t>5.1</t>
  </si>
  <si>
    <t>5.Componente  de Movilización Ciudadana y Redes de Apoyo Social</t>
  </si>
  <si>
    <t>2. Fortalecimiento y Promoción de una Ciudadanía Activa de la Población Habitante de Calle</t>
  </si>
  <si>
    <t>Garantizar la participación de ciudadanos(as) habitantes de calle, personas en proceso de superación de habitabilidad en calle de los Centros de atención de la Secretaría Distrital de Integración Social e IDIRPON, o del componente de Enlace Social y seguimiento del Proyecto 1108 de SDIS en el proceso de formulación de la política pública de Cultura Ciudadana.</t>
  </si>
  <si>
    <t>Ciudadanos(as) habitantes de calle, personas en proceso de superación de habitabilidad en calle de los Centros de atención de la Secretaría Distrital de Integración Social e IDIRPON, o del componente de Enlace Social y seguimiento del Proyecto 1108 de SDIS en el proceso de formulación de la política pública de Cultura Ciudadana</t>
  </si>
  <si>
    <t xml:space="preserve">Sumatoria de Ciudadanos(as) habitantes de calle, personas en proceso de superación de habitabilidad en calle de los Centros de atención de la Secretaría Distrital de Integración Social e IDIRPON, o del componente de Enlace Social y seguimiento del Proyecto 1108 de SDIS que participaron en la formulación 
</t>
  </si>
  <si>
    <t>987 Saberes sociales para la cultura ciudadana y la transformación cultural</t>
  </si>
  <si>
    <t>Formular e implementar  1.00 Política Pública de Cultura Ciudadana.</t>
  </si>
  <si>
    <t>5.2</t>
  </si>
  <si>
    <t>1. Caracterizar organizaciones sociales, comunitarias y comunales para identificar quienes de ellas tienen como población objetivo ciudadanos habitantes de calle.</t>
  </si>
  <si>
    <t>220 Instituto Distrital de la Participación y Acción Comunal</t>
  </si>
  <si>
    <t xml:space="preserve">Ana María Almario Dreszer (Subdirectora de Fortalecimiento de la Organización Social)                            Natalia Lucía Salamanca Díaz (Referente de la política) </t>
  </si>
  <si>
    <t>aalmario@participacionbogota.gov.co                                     nsalamanca@participacionbogota.gov.co</t>
  </si>
  <si>
    <t>Porcentaje de organizaciones caracterizadas que tienen como población objetivo ciudadanos habitantes de calle.</t>
  </si>
  <si>
    <t>(Sumatoria de organizaciones caracterizadas/ Total de organizaciones que requirieron de caracterización)*100</t>
  </si>
  <si>
    <t xml:space="preserve">
07 Eje transversal Gobierno legítimo, fortalecimiento local y eficiencia
</t>
  </si>
  <si>
    <t>45 Gobernanza e influencia local, regional e internacional</t>
  </si>
  <si>
    <t>1014 Proyecto Fortalecimiento a las organizaciones para la participación incidente en la ciudad</t>
  </si>
  <si>
    <t>Fortalecer 50 organizaciones de nuevas expresiones en espacios y procesos de participación</t>
  </si>
  <si>
    <t xml:space="preserve">Brindar el procedimiento de fortalecimiento a 10 organizaciones sociales que tengan el enfoque de beneficio y que composición de la población habitante en calle, según los ítems 9 y 14 del Índice de Fortalecimiento de nuevas expresiones en espacios y procesos de participación. </t>
  </si>
  <si>
    <t xml:space="preserve">Porcentaje del fortalecimiento de las  organizaciones sociales que contienen dentro de su enfoque habitabilidad en calle </t>
  </si>
  <si>
    <t xml:space="preserve">5 - Construir Bogotá Región con Gobierno abierto, transporte y ciudadanía consciente. </t>
  </si>
  <si>
    <t xml:space="preserve">Posicionar al Gobierno Abierto de Bogotá - GABO, como una nueva forma de gobernanza que reduce el riesgo de corrupción e incrementa el control ciudadano del gobierno. </t>
  </si>
  <si>
    <t xml:space="preserve">51 - Gobierno Abierto </t>
  </si>
  <si>
    <t xml:space="preserve">Implementar una (1) estrategia para fortalecer a las organizaciones sociales, comunitaria, de propiedad horizontal y comunales, y las instancias de participación. </t>
  </si>
  <si>
    <t xml:space="preserve">Fortalecimiento a las organizaciones sociales y comunitarias para una participación ciudadana informada e incidente con enfoque diferencial en el Distrito Capital - Bogotá. </t>
  </si>
  <si>
    <t xml:space="preserve">Asesorar técnicamente a 900 organizaciones sociales y medios comunitarios y alternativos en el Distrito Capital. </t>
  </si>
  <si>
    <t>13.720.000</t>
  </si>
  <si>
    <t>En el segundo semestre de 2020, caracterizaron 14 organizaciones sociales, las cuales cuentan con el enfoque de habitabilidad en calle según el ítem 9 (sectores que conforman la organización social) y  el ítem14 (que sectores de la sociedad son beneficiarios) del Índice de Fortalecimiento a la Organización Social. Así pues, dichas organizaciones accedieron a las estrategias de fortalecimiento que ofrece el IDPAC. De igual forma, participaron en la Red de Organizaciones Cuidadoras que se desarrolló en el IDPAC, teniendo en cuenta la coyuntura por causal del Covid - 19 y por el evidente debilitamiento de las actividades y acciones de las organizaciones. Con ello también se logró que 16 de estas organizaciones, que se localizaban en última etapa de fortalecimiento, hicieran parte del grupo focal hacia la actualización de la PPDFHC.</t>
  </si>
  <si>
    <t>Se hace la precisión que el IDPAC atiende las organizaciones que trabajan por las personas habitantes de calle, por demanda o identificación, mas no porque cuente con una base de datos previa de las mismas. Así las cosas, se puede afirmar que se identificaron 14 organizaciones caracterizadas y fortalecidas, durante el segundo semestre de 2020 cumpliendo con el 100% de la acción para la política. Del total de organizaciones fortalecidas por el IDPAC, aquellas que trabajan por los habitantes de calle representan el 16% del total de las organizaciones caracterizadas por la Subdirección de Fortalecimiento a la Organización Social. La caracterización representa el punto de inicio del proceso de fortalecimiento de las organizaciones. En ese sentido, necesariamente las que han sido fortalecidas cuentan con la caracterización. 
El presupuesto ejecutado corresponde a la suma de honorarios que para el segundo semestre de 2020,  fueron pagados, al enlace de la SFOS para la PP Habitabilidad en Calle, Natalia Salamanca.</t>
  </si>
  <si>
    <t>5.3</t>
  </si>
  <si>
    <t>Implementar proyectos con acciones afirmativas en el ejercicio de los derechos en el marco del Plan de Igualdad de Oportunidades y Equidad de Género  y Derechos Económicos Sociales y Culturales- DESC de las mujeres habitantes de calle en su diversidad.</t>
  </si>
  <si>
    <t>Número de proyectos implementados con acciones afirmativas en el ejercicio de los derechos en el marco del Plan de Igualdad de Oportunidades y Equidad de Género   y DESC de las mujeres  habitantes de calle en su diversidad</t>
  </si>
  <si>
    <t>Sumatoria de proyectos implementados con acciones afirmativas en el ejercicio de los derechos en el marco del PIOEG  y DESC de las mujeres habitantes de calle en su diversidad</t>
  </si>
  <si>
    <t>7527  Acciones con enfoque diferencial para el cierre de brechas de género</t>
  </si>
  <si>
    <t>Implementar  5 Acciones afirmativas  que contribuyan al reconocimiento y garantía de los derechos de las mujeres desde las diferencias y la diversidad que las constituyen</t>
  </si>
  <si>
    <t>5.4</t>
  </si>
  <si>
    <t>Realizar talleres de información a mujeres habitantes de calle en el derecho a la participación y representación política de los centros de atención priorizados</t>
  </si>
  <si>
    <t>Porcentaje de mujeres habitantes de calle informadas en el derecho a la participación y representación política en los centros de atención priorizados.</t>
  </si>
  <si>
    <t>(Sumatoria de mujeres habitantes de calle informadas en el derecho a la participación y representación política / Total de mujeres habitantes de calle de los centros de atención priorizados que quisieron participar ) x 100</t>
  </si>
  <si>
    <t>5.5</t>
  </si>
  <si>
    <t>Divulgar el "Plan de Igualdad de Oportunidades y Equidad de Género para las Mujeres- PIOEG" a las mujeres habitantes de calle de centros de atención del distrito.</t>
  </si>
  <si>
    <t>Porcentaje de mujeres habitantes de calle  informadas en el "Plan de Igualdad de Oportunidades y Equidad de Género para las Mujeres en centros de atención del distrito".</t>
  </si>
  <si>
    <t>(Sumatoria de mujeres habitantes de calle  informadas en el "Plan de Igualdad de Oportunidades y Equidad de Género para las Mujeres en centros de atención del distrito"/ Total de mujeres habitantes de calle en centros de atención del distrito) x 100</t>
  </si>
  <si>
    <t>5.6</t>
  </si>
  <si>
    <t>Desarrollar procesos de formación en derechos Humanos a personas habitantes de calle en hogares de paso para que se autoreconozcan como sujetos de derechos y deberes ciudadanos.</t>
  </si>
  <si>
    <t>Diyanire Castañeda
Yolima Morales</t>
  </si>
  <si>
    <t>3118258674
3202722892</t>
  </si>
  <si>
    <t>diyanire.castaneda@gobiernobiernobogota.gov.co
Nydia.morales@gobiernobogota.gov.co</t>
  </si>
  <si>
    <t>Número de procesos de formación  desarrollados en derechos Humanos a personas habitantes de calle en hogares de paso.</t>
  </si>
  <si>
    <t>Sumatoria de de procesos de formación  desarrollados en derechos Humanos a personas habitantes de calle en hogares de paso.</t>
  </si>
  <si>
    <t>PROYECTOS ESTRATÉGICOS PLAN DE DESARROLLO  - Prestación de Servicios a la Ciudadanía</t>
  </si>
  <si>
    <t xml:space="preserve"> 1131 Construcción de una Bogotá que vive los Derechos Humanos</t>
  </si>
  <si>
    <t>Formar 58.500 personas en escenarios formales e informales a funcionarios públicos, miembros de la policía, ciudadanos de grupos étnicos, religiosas y ciudadanía en general en DDHH para la paz y la reconciliación</t>
  </si>
  <si>
    <t xml:space="preserve">Procesos de formación en Derechos Humanos, incorporando el enfoque diferencial e interseccional, dirigidos a toda la ciudadanía habitante o no de calle, servidores y fuerza pública, para promover entornos dignificantes y de resignificación del fenómeno de habitabilidad en calle. </t>
  </si>
  <si>
    <t xml:space="preserve"> Porcentaje de procesos de formación en derechos humanos realizados y dirigidos a toda la ciudadanía habitante o no de la calle, servidores y fuerza pública, para promover entornos dignificantes y de resignificación del fenómeno de habitabilidad en calle con respecto al total de solicitudes realizadas.</t>
  </si>
  <si>
    <t>(Sumatoria de procesos de formación realizados en Derechos Humanos,  dirigidos a toda la ciudadanía habitante o no de calle, servidores y fuerza pública, para promover entornos dignificantes y de resignificación del fenómeno de habitabilidad en calle. / Total de solicitudes de formación dirigidos a toda la ciudadanía habitante o no de calle, servidores y fuerza pública, para promover entornos dignificantes y de resignificación del fenómeno de habitabilidad en calle) *100%</t>
  </si>
  <si>
    <t>Implementar dos (2) Políticas Públicas: i) Superación de escenarios de vulneración de Derechos Humanos y ii) Lucha contra la trata de personas con enfoques de género, de derechos, diferencial y territorial</t>
  </si>
  <si>
    <t>5.7</t>
  </si>
  <si>
    <t xml:space="preserve">Asesorar técnicamente al Comité de Política Pública del Fenómeno de Habitabilidad en calle  para la transversalización de los enfoques diferencial y de género en la implementación de la política pública. </t>
  </si>
  <si>
    <t xml:space="preserve">Comité de Política Pública del Fenómeno de Habitabilidad en Calle asesorado técnicamente en la transversalización de los enfoques diferencial y de género en la implementación de la política pública. </t>
  </si>
  <si>
    <t>Asistir técnicamente  10 Instancias de coordinación y seguimiento a las Políticas Públicas Poblacionales del Distrito Capital</t>
  </si>
  <si>
    <t>5.13</t>
  </si>
  <si>
    <t xml:space="preserve">Desarrollar talleres de sensibilización  y  reconocimiento a mujeres habitantes de calle que se encuentran  en los centros del proyecto 1108, victimas de violencia en tematicas como: *Derechos( relación existente entre la violencia contra las mujeres y las violaciones de derechos humanos)
 * Violencia de genero contra las mujeres y cuál es su grado de incidencia en el marco del Día de la No Violencia contra la Mujer.
</t>
  </si>
  <si>
    <t xml:space="preserve">Número de talleres realizados a mujeres habitantes de calle víctimas de violencia </t>
  </si>
  <si>
    <t xml:space="preserve">Sumatoria de talleres realizados a mujeres habitantes de calle víctimas de violencia </t>
  </si>
  <si>
    <t>5.14</t>
  </si>
  <si>
    <t>Desarrollar procesos sobre el sentido histórico y de lucha de las mujeres por la garantía de los derechos,a partir de la fecha conmemorativa y que incluya actividades lúdico pedagógica,  en los Hogares de paso, Centro de Atención Transitoria y la Comunidad de Vida El Camino.</t>
  </si>
  <si>
    <t>Número de procesos desarrollados  sobre el sentido histórico y de lucha de las mujeres por la garantía de los derechos</t>
  </si>
  <si>
    <t>Sumatoria de procesos desarrollados  sobre el sentido histórico y de lucha de las mujeres por la garantía de los derechos</t>
  </si>
  <si>
    <t>5.8</t>
  </si>
  <si>
    <t>3.Movilización Social para la Transformación del Fenómeno de Habitabilidad en Calle</t>
  </si>
  <si>
    <t>Promover la participación ciudadana en el diseño, implementación, seguimiento y evaluación de estrategias y acciones territoriales y distritales, dirigidas a la dignificación y resignificación del Fenómeno de Habitabilidad en Calle, en el marco del reconocimiento y la realización de los Derechos y corresponsabilidad de todos los Ciudadanos y las Ciudadanas del Distrito Capital.</t>
  </si>
  <si>
    <t>2. Generar espacios para sensibilizar a organizaciones sociales, comunitarias y comunales sobre el fenómeno de habitabilidad en calle.</t>
  </si>
  <si>
    <t>Porcentaje de los espacios generados para  sensibilizar organizaciones sociales, comunitarias y comunales sobre el fenómeno de habitabilidad en calle.</t>
  </si>
  <si>
    <r>
      <t>(Sumatoria de espacios de sensibilización generados/ Total de organizaciones que requirieron el espacio de sensibilización</t>
    </r>
    <r>
      <rPr>
        <sz val="10"/>
        <rFont val="Calibri Light"/>
        <family val="2"/>
      </rPr>
      <t>)*100</t>
    </r>
  </si>
  <si>
    <t>5.9</t>
  </si>
  <si>
    <t>3. Acompañar a organizaciones que vinculen a ciudadanos y ciudadanas habitantes de calle para la participación incidente. Este acompañamiento se entiende como asesoría técnica para fortalecer procesos asociativos con miras a la participación incidente</t>
  </si>
  <si>
    <t>Porcentaje de organizaciones  que vinculen a ciudadanos y ciudadanas habitantes de calle para la participación incidente acompañadas</t>
  </si>
  <si>
    <r>
      <rPr>
        <sz val="10"/>
        <rFont val="Calibri Light"/>
        <family val="2"/>
      </rPr>
      <t>(Sumatoria de las organizaciones acompañadas/ total de organizaciones que requirieron acompañamiento)*100</t>
    </r>
  </si>
  <si>
    <t>5.10</t>
  </si>
  <si>
    <t>4. Consolidación de la Red Distrital para el Abordaje del Fenómeno de Habitabilidad en Calle</t>
  </si>
  <si>
    <t>Estructurar una Red Distrital entre el Sector Público y el Tercer Sector, por medio de alianzas estratégicas dirigidas al fortalecimiento de las capacidades institucionales de las entidades públicas, privadas y las organizaciones sociales, que redunden en un mejoramiento de la calidad de vida de la Ciudadanía de Bogotá y la realización de los Derechos de la Población Habitante de Calle.</t>
  </si>
  <si>
    <t xml:space="preserve">Socializar la Red de Cultura Ciudadana y Democrática con personas habitantes de calle o exhabitantes de calle y/o con organizaciones culturales que trabajen el tema de la habitancia en calle, para la promoción de su vinculación. </t>
  </si>
  <si>
    <t># de organizaciones de ciudadanos(as) habitantes de calle o ex habitantes de calle, con los cuales se ha socializado la Red de Cultura Ciudadana</t>
  </si>
  <si>
    <t>Sumatoria de organizaciones de ciudadanos(as) habitantes de calle o ex habitantes de calle, con los cuales se ha socializado la Red de Cultura Ciudadana</t>
  </si>
  <si>
    <t>Implementar 1.00 Red de Cultura Ciudadana y Democrática.</t>
  </si>
  <si>
    <t>5.11</t>
  </si>
  <si>
    <t xml:space="preserve">En el proceso de formulación de primera fase de la nueva Política Pública de Juventudes , Agenda Pulbica - Horizonte de Sentido, se desarollaran 8 diálogos con juventudes /cerca de 120 jóvenes) en procesos de superación de habitabilidad en calle, ESCNNA, LGBTI y personas en ejercicio de prostitución.  En el marco de la Segunda Fase de Formulaciòn de la Política mencionada, se tiene prevista su participación en los 600 diálogos de formulación.  </t>
  </si>
  <si>
    <t xml:space="preserve">Número de dialogos de horizonte de sentido del proceso de formulaciòn de  la nueva Política Pública de Juventudes, en los cuales participaron jóvenes en procesos de supereacion de habitabilidad en calle.
</t>
  </si>
  <si>
    <t>Sumatoria de dialogos para el proceso de formulación de la nueva política pública de juventudes en los que participaron jóvenes en proceso de superación de habitabilidad en calle</t>
  </si>
  <si>
    <t>Formular e implementar una Política Pública de juventud 2017-2017</t>
  </si>
  <si>
    <t>NO Disponible</t>
  </si>
  <si>
    <t>6.1</t>
  </si>
  <si>
    <t>6. Componente de Desarrollo Urbano Incluyente</t>
  </si>
  <si>
    <t>1. Plan Pedagógico sobre Espacio Público y Convivencia</t>
  </si>
  <si>
    <t xml:space="preserve">Realizar las acciones pedagógicas y divulgativas correspondientes, para que la población en general reconozca la calle, como espacio público y de convivencia por excelencia, es decir, escenario en el cual todas las personas, sin importar sus diferencias económicas sociales o culturales, tienen iguales Derechos y deberes en el ejercicio de su uso y goce. </t>
  </si>
  <si>
    <t xml:space="preserve">Participar en el diseño e implementación de la Estrategia Distrital para la Recuperación y Protección del Espacio Público con Personas Habitantes de Calle que participan en Centros de Atención de la Secretaría Distrital de Integración Social e IDIPRON.
</t>
  </si>
  <si>
    <t>Ambiente</t>
  </si>
  <si>
    <t>126 Secretaría Distrital de Ambiente</t>
  </si>
  <si>
    <t>Silvia Ortiz
Edgar Delgado</t>
  </si>
  <si>
    <t>316 623 4777 
 3778835
3778881</t>
  </si>
  <si>
    <t>silvia.ortiz@ambientebogota.gov.co
silvia.ortiz@sda.gov.co
silviaortiz@gmail.com
edgar.delgado@sda.gov.co</t>
  </si>
  <si>
    <t xml:space="preserve"> Porcentaje de diseño e implementación de la Estrategia Distrital para la Recuperación y Protección del Espacio Público con Personas Habitantes de Calle que participan en Centros de Atención de la Secretaría Distrital de Integración Social e IDIPRON
</t>
  </si>
  <si>
    <t>(Sumatoria de fases de diseño e implementación de la Estrategia Distrital para la Recuperación y Protección del Espacio Público con Personas Habitantes de Calle que participan en Centros de Atención de la Secretaría Distrital de Integración Social e IDIPRON ejecutadas/Total de fases de diseño e implementación de la Estrategia Distrital para la Recuperación y Protección del Espacio Público con Personas Habitantes de Calle que participan en Centros de Atención de la Secretaría Distrital de Integración Social e IDIPRON programadas)
Porcentaje de diseño (50%)
Porcentaje de implementación (50%)</t>
  </si>
  <si>
    <t xml:space="preserve">
06 Eje transversal Sostenibilidad ambiental basada en la eficiencia energética
</t>
  </si>
  <si>
    <t>39 Ambiente sano para la equidad y disfrute del ciudadano</t>
  </si>
  <si>
    <t>_179_Ambiente_sano</t>
  </si>
  <si>
    <t>981 Participación educación y comunicación para la sostenibilidad ambiental del D. C.</t>
  </si>
  <si>
    <r>
      <rPr>
        <b/>
        <sz val="10"/>
        <rFont val="Calibri Light"/>
        <family val="2"/>
      </rPr>
      <t>Meta 1:,</t>
    </r>
    <r>
      <rPr>
        <sz val="10"/>
        <rFont val="Calibri Light"/>
        <family val="2"/>
      </rPr>
      <t xml:space="preserve"> Participar 125,000.00 ciudadanos en procesos de gestión ambiental local
</t>
    </r>
    <r>
      <rPr>
        <b/>
        <sz val="10"/>
        <rFont val="Calibri Light"/>
        <family val="2"/>
      </rPr>
      <t>Meta 2,</t>
    </r>
    <r>
      <rPr>
        <sz val="10"/>
        <rFont val="Calibri Light"/>
        <family val="2"/>
      </rPr>
      <t xml:space="preserve"> Participar 1,125,000 ciudadanos en acciones de educación ambiental</t>
    </r>
  </si>
  <si>
    <r>
      <rPr>
        <b/>
        <sz val="11"/>
        <rFont val="Arial"/>
        <family val="2"/>
      </rPr>
      <t>Meta1</t>
    </r>
    <r>
      <rPr>
        <sz val="11"/>
        <rFont val="Arial"/>
        <family val="2"/>
      </rPr>
      <t xml:space="preserve">:$3.425.000.000
</t>
    </r>
    <r>
      <rPr>
        <b/>
        <sz val="11"/>
        <rFont val="Arial"/>
        <family val="2"/>
      </rPr>
      <t>Meta2:</t>
    </r>
    <r>
      <rPr>
        <sz val="11"/>
        <rFont val="Arial"/>
        <family val="2"/>
      </rPr>
      <t xml:space="preserve">$5.724.000.000 </t>
    </r>
  </si>
  <si>
    <t>6.2</t>
  </si>
  <si>
    <t xml:space="preserve">Participar en el diseño e implementación   de la Estrategia Distrital para la Recuperación y Protección del Espacio Público con Personas Habitantes de Calle que NO asisten a Centros de Atención del Distrito.
</t>
  </si>
  <si>
    <t xml:space="preserve"> Porcentaje de diseño e implementación de la Estrategia Distrital para la Recuperación y Protección del Espacio Público con Personas Habitantes de Calle  que NO asisten a Centros de Atención del Distrito
</t>
  </si>
  <si>
    <t>(Sumatoria de fases de diseño e implementación de la Estrategia Distrital para la Recuperación y Protección del Espacio Público con Personas Habitantes de Calle que NO asisten a Centros de Atención del Distrito /Total de fases de diseño e implementación de la Estrategia Distrital para la Recuperación y Protección del Espacio Público con Personas Habitantes de Calle que NO asisten a Centros de Atención del Distrito programadas)
Porcentaje de diseño (50%)
Porcentaje de implementación (50%)</t>
  </si>
  <si>
    <t>6.3</t>
  </si>
  <si>
    <t xml:space="preserve">Vincular a organizaciones ambientales locales en acciones y procesos relacionados con el  cuidado de la ciudad, donde participan las personas habitantes de calle
</t>
  </si>
  <si>
    <t xml:space="preserve"> Porcentaje de organizaciones ambientales locales vinculadas en acciones y procesos vinculados al cuidado de la ciudad donde participan las personas habitantes de calle</t>
  </si>
  <si>
    <t>(Sumatoria de organizaciones ambientales locales vinculadas en acciones y procesos relacionados con cuidado de la ciudad, donde participan las personas habitantes de calle/Número  de organizaciones ambientales locales interesadas en participar en acciones y procesos relacionados con cuidado de la ciudad, donde participan las personas habitantes de calle) x 100</t>
  </si>
  <si>
    <t>6.4</t>
  </si>
  <si>
    <t xml:space="preserve">Vincular a las Comisiones Ambientales Locales-CAL como instancias de generación de espacios de encuentro entre la ciudadanía y las personas habitantes de calle para generar pactos de convivencia frente al cuidado de la ciudad.
</t>
  </si>
  <si>
    <t>Porcentaje de Comisiones Ambientales Locales-CAL donde se generan  espacios de encuentro entre la ciudadanía y las personas habitantes de calle para generar pactos de convivencia frente al cuidado de la ciudad.</t>
  </si>
  <si>
    <t>(Sumatoria de Comisiones Ambientales Locales-CAL donde se generan  espacios de encuentro entre la ciudadanía y las personas habitantes de calle para generar pactos de convivencia frente al cuidado de la ciudad/Totalidad de Comisiones Ambientales Locales-CAL que operan en el Distrito) x 100</t>
  </si>
  <si>
    <t>6.5</t>
  </si>
  <si>
    <t>Acompañamiento de la Secretaría Distrital de Ambiente en las Jornadas de Desarrollo Personal en Calle, con el fin de promover la conciencia ambiental y cuidado del medio ambiente con personas habitantes de calle</t>
  </si>
  <si>
    <t>Silvia Ortiz Laverde</t>
  </si>
  <si>
    <t>316 6234777</t>
  </si>
  <si>
    <t>silvia.ortiz@sda.gov.co</t>
  </si>
  <si>
    <t xml:space="preserve">Porcentaje de Jornadas de Desarrollo Personal en Calle, acompañadas por la Secretaría Distrital de Ambiente,  en las cuales se desarrollan actividades de educación ambiental para las personas habitantes de calle
</t>
  </si>
  <si>
    <t>(Sumatoria de Jornadas de Desarrollo Personal en Calle  acompáñadas por la Secretaría Distrital de Ambiente, en las cuales se desarrollan actividades de educación ambiental para las personas habitantes de calle/ Total de Jornadas de Desarrollo Personal en Calle que desarrolla la Subdirección para la Adultez de la Secretaría Distrital de Integración Social) x 100</t>
  </si>
  <si>
    <t>Acompañamiento de la Secretaría Distrital de Ambiente en las Jornadas de Desarrollo Personal en Calle en las que sea convocada por la Secretaría Distrital de Integración Social, con el fin de promover la conciencia ambiental y cuidado del medio ambiente con personas habitantes de calle.</t>
  </si>
  <si>
    <t>Porcentaje de Jornadas de Desarrollo Personal en Calle, acompañadas por la Secretaría Distrital de Ambiente.</t>
  </si>
  <si>
    <t>Hacer un nuevo contrato social con igualdad de oportunidades para la inclusión social, productiva
y política</t>
  </si>
  <si>
    <t>Transformación cultural para la conciencia ambiental y el cuidado de la fauna doméstica</t>
  </si>
  <si>
    <t>Vincular 3.500.000 personas a las estrategias de cultura ciudadana, participación, educación ambiental y protección
animal, con enfoque territorial, diferencial y de género."</t>
  </si>
  <si>
    <t>Transformación cultural ambiental a partir de estrategias de educación, participación y comunicación
en Bogotá</t>
  </si>
  <si>
    <r>
      <rPr>
        <b/>
        <sz val="10"/>
        <color theme="1"/>
        <rFont val="Calibri Light"/>
        <family val="2"/>
        <scheme val="major"/>
      </rPr>
      <t>Meta 1 P.I:</t>
    </r>
    <r>
      <rPr>
        <sz val="10"/>
        <color theme="1"/>
        <rFont val="Calibri Light"/>
        <family val="2"/>
        <scheme val="major"/>
      </rPr>
      <t xml:space="preserve"> Vincular 1,600,000 personas a las estrategias de educación ambiental.
</t>
    </r>
    <r>
      <rPr>
        <b/>
        <sz val="10"/>
        <color theme="1"/>
        <rFont val="Calibri Light"/>
        <family val="2"/>
        <scheme val="major"/>
      </rPr>
      <t>Meta 2 P.I:</t>
    </r>
    <r>
      <rPr>
        <sz val="10"/>
        <color theme="1"/>
        <rFont val="Calibri Light"/>
        <family val="2"/>
        <scheme val="major"/>
      </rPr>
      <t xml:space="preserve"> Vincular 400,000.00 personas de organizaciones ambientales y ciudadanía en general a la estrategia de participación ciudadana.</t>
    </r>
  </si>
  <si>
    <t>Teniendo en cuenta la actual contingencia por la pandemia de COVID-19, durante el segundo semestre del 2020 la Secretaría Distrital no fue requerida para realizar acompañamiento a las jornadas de desarrollo personal en calle por parte de la SDIS, sin embargo, en la localidad de Suba, la gestora ambiental realizó el 21 de noviembre de 2020 una jornada de Limpieza en el Cerro La Conejera, acción propuesta después de un recorrido realizado donde se identifica la presencia de cambuches de habitantes de calle y se  identifica como punto crítico por la presencia de residuos sólidos.En esta jornada  participaron 70 personas.</t>
  </si>
  <si>
    <t>Esta meta de proyecto de inversión, no hace diferenciación por temáticas o por grupos poblacionales, razón por la cual no es posible determinar el presupuesto para el desarrollo de esta accción.* La información presupuestal corresponde a las metas  de participación y educación ambiental, correspondientes al  proyecto de inversión 7657  en el cual no es posible  diferenciar recursos para la atención específica de grupos o sectores poblacionales.</t>
  </si>
  <si>
    <t>6.6</t>
  </si>
  <si>
    <t>Involucrar  personas habitantes de calle y/o personas en proceso de superación de la situación de habitabilidad en calle en acciones  de  educación ambiental.</t>
  </si>
  <si>
    <t>Porcentaje de personas habitantes de calle y/o personas en proceso de superación de la situación de habitabilidad en calle,  que participan en acciones  de  educación ambiental</t>
  </si>
  <si>
    <t>(sumatoria de personas habitantes de calle y/o personas en proceso de superación de la situación de habitabilidad en calle que  participan en acciones  de  educación ambiental/ Total de personas habitantes de calle y/o personas en proceso de superación de la situación de habitabilidad en calle que solicitan participar en acciones  de  educación ambiental) x 100</t>
  </si>
  <si>
    <t>Involucrar  personas habitantes de calle y/o personas en proceso de superación de la situación de habitabilidad en calle en acciones  de  educación ambiental coordinadas con las entidades o institutos relacionadas con el Fenómeno.</t>
  </si>
  <si>
    <t>En desarrollo de esta acción, durante el segundo semestre de 2020, participaron 94 personas en las siguientes acciones de educación ambiental:
En la localidad de Ciudad Bolívar, los días 9 y 15, se realizó caminata ecológica presencial por el PEDH El Tunjo. La actividad vinculo a  jóvenes escolarizados de IDIPRON quienes asistieron como parte de sus actividades de cierre académico. Durante el recorrido se abordaron temas relacionados con el eje temático Biodiversidad, específicamente en relación con la flora y fauna (nativa, foránea y endémica) presente, importancia, problemáticas observadas, generalidades, transformación de los ecosistemas de humedal, dinámicas, funciones, PEDH reconocidos en el Distrito, entre otros.  En el transcurso de la actividad los participantes realizaron preguntas sobre algunas dinámicas relacionadas con el ecosistema visitado, se mostraron muy impactados por la problemática ligada a la contaminación de la cuenca Tunjuelo. En la primera fecha participaron 6 personas y en el segundo grupo, 10 personas.
• En la localidad de Suba, el 26 de noviembre, participaron 11 personas en la acción pedagógica tendiente al cumplimiento del fallo POMCA, correspondiente al tema de Territorios Ambientales con jóvenes en condición de vulnerabilidad  pertenecientes al IDIPRONl;  se presentó inicialmente al educador y apoyo responsables de la actividad posterior a ello se aborda la acción pedagógica con el objetivo de brindar información necesaria para la identificación, conocimiento y apropiación de los Territorios Ambientales del Distrito Capital, lo anterior con el uso de cartografía, elementos audiovisuales y aplicando fragmentos de la herramienta pedagógica virtual reconocida como el juego Conociendo nuestros Territorios Ambientales, que permitieron vincular a los jóvenes participantes, reiterándoles a lo largo de la actividad; por último se resuelven algunos interrogantes relacionados con el tema.
• En la localidad de Suba, el 12 de noviembre, participaron 18 personas en la actividad presencia, con jóvenes del programa IDIPRON. La temática tratada es la de Estructura Ecológica Principal del Distrito Capital, dentro de la charla se tratan subtemas como el río Bogotá, Las cuencas Hídricas del Distrito Capital (Torca, Salitre, Fucha y Tunjuelo),  El territorio de los Humedales (Red de Humedales de Bogotá, 15 Humedales, historia, importancia, ubicación),  Los cerros Orientales de Bogotá (Sistema nacional, regional y distrital de áreas protegidas, Reserva Forestal Protectora Bosque Oriental de Bogotá - RFPBOB) y páramo de Sumapaz  (Importancia, ubicación, usos del suelo). Durante la sesión se motivó a los participantes por la protección,  la conservación, el conocimiento de estos espacios. No se presentaron novedades durante la sesión.
• En la localidad de Tunjuelito, el 18 de noviembre, participaron 16 personas.  La Secretaría Distrital de Ambiente desde la Oficina de Participación Educación y Localidades; y dando cumplimiento a la Política Pública de Derechos Humanos en la transversalización de planes, programas y proyectos de todos los sectores desde el desarrollo de acciones pedagógicas en las localidades de Bogotá, en el eje temático de separación y manejo de residuos sólidos, se realizó la acción pedagógica con jóvenes del IDIPRON Santa Lucia. Durante el proceso se desarrollaron las temáticas de consumo responsable, separación en la fuente, residuos sólidos aprovechables y no aprovechables y programas posconsumo y se utilizó el juego “Concéntrate con tus Residuos como herramienta didáctica, el cual consiste en un concéntrese con imágenes alusivas al temática, y se desarrolla en conjunto la huella ecológica para conocer el impacto de nuestras prácticas ambientales entorno a los residuos sólidos como actividades que permiten reforzar los reforzar los conocimientos adquiridos.
• En la localidad de Usme, el 2 de diciembre, participaron 14 personas, en la  caminata ecológica virtual por la ruta Usme Rural, la cual hace parte de la localidad (5) Quinta.  La actividad vinculo a jóvenes escolarizados del IDIPRON. Durante el recorrido se abordaron temas relacionados con el eje temático Biodiversidad, específicamente:  flora y fauna (nativa, foránea y endémica) presente, importancia, problemáticas observadas, expansión urbana y el principal énfasis fue en el río Tunjuelo. En el transcurso de la actividad los participantes realizaron preguntas sobre algunas dinámicas relacionadas con la cuenca visitada y al finalizar se mostraron muy conformes con la experiencia.
• El 14 de julio, participaron 19 personas, en la caminata ecológica virtual por Usme Rural con Jóvenes escolarizados del Instituto Para La Protección De La Niñez Y La Juventud IDIPRON - Conservatorio Javier de Nicoló.  Quienes asistieron previa gestión realizada. Durante el recorrido se abordan temas relacionados con especies de flora y fauna presentes, importancia de las zonas rurales del Distrito Capital, generalidades, problemáticas e importancia del territorio visitado (Cuenca Tunjuelo).</t>
  </si>
  <si>
    <t>6.7</t>
  </si>
  <si>
    <t>Desarrollar acciones para apoyar políticas de formación y promoción de la población juvenil vulnerable mediante la instrucción y conformación de grupos que apoyen las estrategias de recuperación del espacio público</t>
  </si>
  <si>
    <t>127  Departamento Administrativo de la Defensoría del Espacio Público</t>
  </si>
  <si>
    <t>Lina Maria Hernandez Acosta 
Isaías Sánchez Rivera</t>
  </si>
  <si>
    <t>3142279901
3822510 ext 1033</t>
  </si>
  <si>
    <t>lhernandez@dadep.gov.co
 isanchez@dadep.gov.co</t>
  </si>
  <si>
    <t>Porcentaje de población juvenil vulnerable que apoyan las estrategias de recuperación del espacio público</t>
  </si>
  <si>
    <t>(Sumatoria de población juvenil vulnerable que apoyan las estrategias de recuperación del espacio público /Total Sumatoria de población juvenil vulnerable que cumplen los requisitos para apoyar las estrategias de recuperación del espacio público)/* 100.</t>
  </si>
  <si>
    <t>17 Espacio público, derecho de todos</t>
  </si>
  <si>
    <t>138 Desarrollo integral y sostenible del espacio público</t>
  </si>
  <si>
    <t>Cuido y defiendo el espacio público de Bogotá</t>
  </si>
  <si>
    <t>1. Recuperar, revitalizar y sostener 75 km de ejes viales de alto impacto peatonal y vehicular sostener. (33%) 
2. Recuperar y revitalizar 134 estaciones de Transmilenio. (33%) 
3. Recuperar 500 predios de zonas de cesión (zonas verdes, parqueaderos y equipamiento comunal público) a cargo del DADEP. (33%) 
6. Recuperar  20 Zonas de acceso (1%)</t>
  </si>
  <si>
    <t>6.10</t>
  </si>
  <si>
    <t>Realizar las acciones pedagógicas y divulgativas correspondientes, para que la población en general reconozca la calle, como espacio público y de convivencia por excelencia, es decir, escenario en el cual todas las personas, sin importar sus diferencias económicas sociales o culturales, tienen iguales Derechos y deberes en el ejercicio de su uso y goce</t>
  </si>
  <si>
    <t xml:space="preserve">Elaborar el documento de la estructura organica funcional del Observatorio de dinamica diferencial y de familias que incluye el fenómeno de habitabilidad en calle. </t>
  </si>
  <si>
    <t>Planeación</t>
  </si>
  <si>
    <t>120 Secretaría Distrital de Planeación</t>
  </si>
  <si>
    <t xml:space="preserve">
Yenny Onatra
</t>
  </si>
  <si>
    <t xml:space="preserve">311 2494342
3358000 Ext 8527
</t>
  </si>
  <si>
    <t xml:space="preserve">
yonatra@sdp.gov.co
 </t>
  </si>
  <si>
    <t>Documento de la estructura orgánica funcional del Observatorio de dinamica diferencial y de familias realizado</t>
  </si>
  <si>
    <t>07 Eje transversalGobierno legítimo, fortalecimiento local y eficiencia</t>
  </si>
  <si>
    <t>Gobierno Digital y Eficiente</t>
  </si>
  <si>
    <t xml:space="preserve">Fortalecimiento del Ciclo de politicas Públicas en el Distrito capital </t>
  </si>
  <si>
    <t>Realizar 10 estudios que permitan contar con información de calidad para la formulación, seguimiento y
evaluación de Políticas Públicas.</t>
  </si>
  <si>
    <t>6.11</t>
  </si>
  <si>
    <t xml:space="preserve">Informar a la SDIS la presencia de personas habitantes de calle en los espacios asociados con la prestación de los servicios a cargo de la UAESP para la activación del modelo de atención del fenómeno de habitante de calle en el espacio público. </t>
  </si>
  <si>
    <t xml:space="preserve">Porcentaje de informes remitidos a la SDIS de la presencia de personas habitantes de calle en los espacios asociados con la prestación de los servicios a cargo de la UAESP </t>
  </si>
  <si>
    <t>(Sumatoria de informes remitidos a la SDIS de la presencia de personas habitantes de calle en los espacios asociados con la prestación de los servicios a cargo de la UAESP / Total de espacios asociados con la prestación de los servicios a cargo de la UAESP en los que se identificó la presencia de personas habitantes de calle)*100</t>
  </si>
  <si>
    <t xml:space="preserve">Acompañar los operativos de habitabilidad en calle en lo relacionado con  la prestación de los servicios a cargo de la UAESP para la activación del modelo de atención del fenómeno de habitante de calle en el espacio público. </t>
  </si>
  <si>
    <t>Porcentaje de  acompañamiento por parte de la UAESP en los operativos  del fenómeno de habitante de calle en las actividades asociadas con  la prestación de los servicios a cargo de la UAESP</t>
  </si>
  <si>
    <t>(Sumatoria de  acompañamientos realizados por parte de la UAESP en los operativos  del fenómeno de habitante de calle /Total de solicitudes para el acompañamiento a opertivos y que sean competencia de la UAESP)* 100</t>
  </si>
  <si>
    <t xml:space="preserve">La UAESP asistió a 20 Mesas de Habitabilidad en Calle, con un total de 203 participantes, en donde se abordaron problemáticas en espacio público y con habitantes de calle que realizan la labor de reciclaje.
Se realizaron caracterizaciones en espacio público en donde se evidencia presencia de 44 habitantes de calle.
</t>
  </si>
  <si>
    <t>6.12</t>
  </si>
  <si>
    <t>2. Revisión del plan maestro de equipamientos para la habitabilidad de calle</t>
  </si>
  <si>
    <t>Definir un Plan Maestro para la territorialización de la Atención Integral, la disponibilidad de Espacios Zonales de Acogida Temporales y de equipamientos para la prestación de servicios públicos básicos, bajo lineamientos de los enfoques de género y diferencial que conlleven a la dignificación de la Población Habitante de Calle y a la resignificación del Fenómeno en los territorios sociales del Distrito, como otro modo válido de habitar la ciudad.</t>
  </si>
  <si>
    <t>Coordinar la entrega y consolidación del informe anual de seguimiento al Plan Maestro de Equipamientos de Bienestar Social de Bogotá, conforme al decreto 316  de 2006 y el acuerdo 223 de 2006, como herramienta para emitir conceptos sobre el uso del suelo para la inclusion urbanistica del fenomeno de habitabilidad en calle.</t>
  </si>
  <si>
    <t>Martin Robledo Sanint</t>
  </si>
  <si>
    <t>3358000m ext 8414 celular 3165446519</t>
  </si>
  <si>
    <t>mrobledo@sdp.gov.co</t>
  </si>
  <si>
    <t>Informe consolidado de seguimiento al Plan Maestro de Equipamientos de Bienestar Social de Bogotá</t>
  </si>
  <si>
    <t>Eje transversal Nuevo ordenamiento territorial</t>
  </si>
  <si>
    <t xml:space="preserve">La acción se realiza con gastos de funcionamiento y no está asociada a un proyecto específico. </t>
  </si>
  <si>
    <t>6.13</t>
  </si>
  <si>
    <t>5. Ordenamiento territorial sensible al fenómeno de la habitabilidad de calle</t>
  </si>
  <si>
    <t>Incorporar en el Plan de Ordenamiento  Territorial de Bogotá estrategias integrales y urbanísticas conducentes a reducir los factores que generan condiciones para la Habitabilidad en Calle, que permitan el acondicionamiento de espacios intermedios que impidan el deterioro del entorno en su presencia y al desarrollo de planes maestros que conlleven a la prevención y la resignificación del Fenómeno en los territorios sociales del Distrito.</t>
  </si>
  <si>
    <t>Informar sobre la presencia de ciudadanos habitantes de calle en zonas de la ciudad en las que se desarrollan los proyectos  de infraestructura de la entidad a fin de aportar a la construcción de la Estrategia Distrital para la Recuperación y Protección del Espacio Público.</t>
  </si>
  <si>
    <t>Movilidad</t>
  </si>
  <si>
    <t>204 Instituto de Desarrollo Urbano</t>
  </si>
  <si>
    <t xml:space="preserve">Maribel Ramos Arias </t>
  </si>
  <si>
    <t>maribel.ramos@idu.gov.co</t>
  </si>
  <si>
    <t>Porcentaje de casos informados a la SDIS  sobre la presencia de ciudadanos habitantes de calle en zonas de la ciudad en las que se desarrollan los proyectos  de infraestructura de la entidad a fin de aportar a la construcción de la Estrategia Distrital para la Recuperación y Protección del Espacio Público.</t>
  </si>
  <si>
    <t>(Sumatoria de casos informados a la SDIS sobre la presencia de ciudadanos habitantes de calle en zonas de la ciudad en las que se desarrollan los proyectos de la entidad a fin de aportar a la construcción de la Estrategia Distrital para la Recuperación y Protección del Espacio Público/ Total de casos reportados por interventorias de proyectos de infraestructura sobre la presencia de ciudadanos habitantes de calle)x100</t>
  </si>
  <si>
    <t xml:space="preserve">
02 Pilar Democracia urbana
</t>
  </si>
  <si>
    <t>18 Mejor movilidad para todos</t>
  </si>
  <si>
    <t>TRANSPORTE PÚBLICO INTEGRADO Y DE CALIDAD</t>
  </si>
  <si>
    <t>Construccion De 24 Torres De Cable Aereo
Construccion De 4 Estaciones De Cable Aereo
Construir 1629155 M2 Espacio Publico Asociado A Troncales
Construir 58.7 Km De Troncales
Mantener 127 Km Carril Troncales</t>
  </si>
  <si>
    <t>Porcentaje de casos informados a la SDIS  sobre la presencia de personas habitantes de calle en zonas de la ciudad en las que se desarrollan los proyectos  de infraestructura de la entidad</t>
  </si>
  <si>
    <t xml:space="preserve">
(Sumatoria de casos informados a la SDIS sobre la presencia de ciudadanos habitantes de calle en zonas de la ciudad en las que se desarrollan los proyectos de la entidad a fin de aportar a la construcción de la Estrategia Distrital para la Recuperación y Protección del Espacio Público/ Total de casos reportados por interventorias de proyectos de infraestructura sobre la presencia de ciudadanos habitantes de calle)x100</t>
  </si>
  <si>
    <t>Hacer de Bogotá Región un modelo de movilidad multimodal, incluyente y sostenible</t>
  </si>
  <si>
    <t xml:space="preserve">Bogotá  Región un Modelo de movilidad sostenible, de creatividad y de productividad incluyente </t>
  </si>
  <si>
    <t>Movilidad segura, sostenible y accesible</t>
  </si>
  <si>
    <t>Mejoras Transmilenio
42 estaciones
11 nuevos vagones
31 ampliaciones de vagón
3 taquillas externas
Construcción
Troncal Av. 68
Troncal Av. Ciudad de Cali
Extensión Troncal Caracas  Corredor Verde Carrera 7
AMPLIACIÓN
Patio Américas
Portal Tunal
Portal Sur
Conservacion y mantenimiento
Malla Vial Troncal
$250.000 MILLONES IDU
360 km-carril Malla Vial Troncal
Infraestructura asociada al SITP
Cables Aéreos 
Cable San Cristóbal
Usaquén y Ciudad Bolívar -  Potosí
Construir y Reforzar
29 puentes vehiculares
135 puentes peatonales
Espacio público
Construir: 2.718.592 M2
Conservar: 1.405.155 M2 IDU</t>
  </si>
  <si>
    <t>Infraestructura para el Sistema Integrado de Transporte Público Sostenible</t>
  </si>
  <si>
    <t>Construcción- Mejorar las condiciones de interconexión entre medios sostenibles de movilidad y el sistema de transporte
público de Bogotá</t>
  </si>
  <si>
    <t>De acuerdo a los avances de obras de infraestructura</t>
  </si>
  <si>
    <t>En el marco de la política de fenómeno de habitabilidad en calle dentro de los proyectos establecidos por el Instituto de Desarrollo Urbano IDU en las diferentes etapas de los proyectos se articularon las diferentes entidades en el manejo de la población, a continuación, se describe el quehacer realizado por IDU:
Proyecto IDU- 1601-2019 Construcción de la extensión Troncal Caracas tramo 1 y obras complementarias en la ciudad de Bogotá D.C.: Se organizo mesas interinstitucionales con las entidades distritales para generar acciones territoriales  en las mesas de diciembre, enero, febrero y para en el desarrollo del proyecto, donde se permitió ejecutar actividades articuladas en temas de oferta, organización, traslado de la población del fenómeno de habitabilidad en calle, así mismo se generaron contactos directos con las entidades en seguridad, protocolos de bioseguridad en el cuidado del peatón y atención al ciudadano, entre otros que se puedan presentar en tales casos. 
Proyecto IDU- 2021 Construcción para la adecuación al sistema de Transmilenio en la avenida Cali entre la circunvalar del sur y ala avenida Manuel Cepeda Vargas: Se realizan articulaciones institucionales en el marco del fenómeno de habitabilidad en calle en la demolición de los tramos correspondientes 1,2 y 3 de la avenida en La zona de influencia. Se proyecta con las instituciones misionales en una mesas de priorización y acercamiento en temas de seguridad y protocolos de bioseguridad en los sectores barriales.
Proyecto Zona Rosa: Se continuo con las dos mesas interinstitucionales hasta la entrega del proyecto con las entidades distritales para generar acciones territoriales que permitieron la concientización del fenómeno de habitabilidad en calle, el buen uso del Espacio público, seguridad, protocolos de bioseguridad en el cuidado del peatón y atención al ciudadano. Se desarrollaron piezas comunicativas en temas referentes al espacio público y el buen uso, como estrategia en temática frente a la problemática social. 
Proyecto IDU-420-2015. "La complementación o actualización o ajustes o elaboración de estudios y diseños y la construcción de la Peatonalización carrera Séptima entre la calle 7 a la calle 10 y la factibilidad, estudios y diseños y la construcción de la peatonalización de la carrera Séptima entre el costado norte de la calle 13, avenida Jiménez hasta la calle 26, en el marco de la segunda etapa de la peatonalización de la carrera 7, en Bogotá D.C", se hace seguimiento preventivo en las mesas de trabajo coordinadas por IPES en las cuales se generaban acciones en conjunto con todas las entidades para dar respuesta a las dinámicas sociales del sector que son emergentes en el fenómeno de habitabilidad en calle y en el marco del comercio por la 7 carrera séptima.  
De igual forma, para otros proyectos de mantenimiento y conservación de la malla vial arterial e intermedia y puentes peatonales y vehiculares se continuara con la articulación interinstitucional a través de la coordinación y articulación distrital a nivel local y distrital, para generar acciones de que ayuden al fenómeno de habitabilidad en calle en alternativas de recuperación de la comunidad, apropiación y sostenibilidad de los proyectos, por parte de residentes, comerciantes y fortalecer buenas prácticas de cuidado del espacio público y mejores relaciones con habitantes de calle. Por lo tanto, en esos espacios se adelantaron las articulaciones de manera directa con SDIS, y así mismo los referentes daban a conocer a la mesa los horarios de recorridos que realizan de manera constante en el territorio.</t>
  </si>
  <si>
    <t>El presupuesto asignado para los proyectos de infraestructura, son acordes a los proyectos ejecutados durante la administración.</t>
  </si>
  <si>
    <t>6.14</t>
  </si>
  <si>
    <t>Entregar a la SDIS el inventario de puentes peatonales, puentes vehiculares y plazoletasadministradas por IDU, a fin de aportar a la construcción de la Estrategia Distrital para la Recuperación y Protección del Espacio Público.</t>
  </si>
  <si>
    <t>Documento del inventario de puentes peatonales, puentes vehiculares y plazoletas administradas por IDU entregado.</t>
  </si>
  <si>
    <t>Entregar a la SDIS el inventario de puentes peatonales, puentes vehiculares y plazoletas administradas por IDU, a fin de aportar a la construcción de la Estrategia Distrital para la Recuperación y Protección del Espacio Público.</t>
  </si>
  <si>
    <t>Número de documentos del inventario de puentes peatonales, puentes vehiculares y plazoletas administradas por IDU entregado.</t>
  </si>
  <si>
    <t>Sumatoria documentos del inventario de puentes peatonales, puentes vehiculares y plazoletas administradas por IDU entregado.</t>
  </si>
  <si>
    <t xml:space="preserve">Se entregó en formato excell el documento del inventario de puentes peatonales y puentes vehiculares a la Secretaría de Planeación con copia a la Secretaria Distrital de Integración Social. Se continua con el mismo inventario  no hay modificaciones del reporte y no hay cambios adicionales de infraestrutura. </t>
  </si>
  <si>
    <t>6.15</t>
  </si>
  <si>
    <t>Incorporar en el Plan de Ordenamiento de Territorial de Bogotá estrategias integrales y urbanísticas conducentes a reducir los factores que generan condiciones para la Habitabilidad en Calle, que permitan el acondicionamiento de espacios intermedios que impidan el deterioro del entorno en su presencia y al desarrollo de planes maestros que conlleven a la prevención y la resignificación del Fenómeno en los territorios sociales del Distrito.</t>
  </si>
  <si>
    <t>Realizar socializaciones a las personas en proceso de superación de habitabilidad en calle, sobre infraestructura, rutas, paraderos, tarifas, y el manual del usuario en el marco de la  cultura ciudadana del Sistema TransMilenio, en los siguientes centros de atención: a) Centro de Atención Transitoria (CAT) ubicado en la Carrera 35 # 10- 69, b) Comunidad de Vida El Camino", ubicada en la Carrera 69 # 47- 87  y  c) Casa de Enlace Social y Seguimiento (personas ex habitantes de Calle), ubicado en la Carrera 16 a # 30-74.</t>
  </si>
  <si>
    <t>262 Empresa de Transporte del Tercer Milenio - Transmilenio S.A</t>
  </si>
  <si>
    <t xml:space="preserve">Jeisson Lucumi
</t>
  </si>
  <si>
    <t>2203000 ext 1901</t>
  </si>
  <si>
    <t>jeisson.lucumi@transmilenio.gov.co
yanira.vargas@transmilenio.gov.co</t>
  </si>
  <si>
    <t>Número de sesiones de socialización sobre el Sistema TransMilenio, realizadas con personas en proceso de superación de habitabilidad en calle interesadas en participar, por cada  uno de los tres (3) centros de atención.</t>
  </si>
  <si>
    <t>Sumatoria de sesiones de socialización al Sistema TransMilenio, realizadas con personas en proceso de superación de habitabilidad en calle interesadas en participar</t>
  </si>
  <si>
    <t>42 Transparencia, gestión pública y servicio a la ciudadanía</t>
  </si>
  <si>
    <t>Comunicación, capacitación y atención al usuario en el Sistema de Transporte Público gestionado por
Transmilenio S. A.</t>
  </si>
  <si>
    <t>Diseñar e implementar un esquema operativo de atención a las comunidades y grupos de interés en los componentes zonal y troncal, que permita atender las necesidades de información, capacitación y orientación que cubra el 100% de los espacios del servicio y zonas de impacto operativo</t>
  </si>
  <si>
    <t>6.16</t>
  </si>
  <si>
    <t>Reportar los resultados asociados al atributo de "seguridad" de las  encuestas de satisfacción que realice TRANSMILENIO S.A. durante el cuatrienio, con énfasis en lo relacionado con el fenómeno de habitabilidad en calle.</t>
  </si>
  <si>
    <t>Porcentaje de reportes de resultados asociados al atributo de "Seguridad" de las encuestas de satisfacción que realice TRANSMILENIO S.A. durante el cuatrienio.</t>
  </si>
  <si>
    <t>(Sumatoria de reportes entregados, de los resultados asociados al atributo de "Seguridad" de las  encuestas de satisfacción que realice TRANSMILENIO S.A. durante el cuatrienio / Total de encuestas realizadas)*100</t>
  </si>
  <si>
    <t>5 Bogotá mejor para todos</t>
  </si>
  <si>
    <t>Aumentar el nivel de satisfacción del Usuario, respecto de la Encuesta de Satisfacción Usuarios Transmilenio - Troncal y Zonal en lo correspondiente a la medición de comunicaciones.</t>
  </si>
  <si>
    <t>2.3%</t>
  </si>
  <si>
    <t>6.17</t>
  </si>
  <si>
    <t>Identificar el 100% de polígonos  susceptibles de ocupación por parte de personas habitantes de calle en el Distrito.</t>
  </si>
  <si>
    <t>Porcentaje de polígonos susceptibles de ocupación por parte de personas habitantes de calle en el Distrito.</t>
  </si>
  <si>
    <t>(Sumatoria de polígonos que presentan ocupación por parte de personas habitantes de calle en el Distrito/ Total de polígonos  susceptibles de ocupación por parte de personas habitantes de calle en el Distrito) x 100</t>
  </si>
  <si>
    <t>15 Recuperación, incorporación, vida urbana y control de la ilegalidad</t>
  </si>
  <si>
    <t>Control a los procesos de enajenación y arriendo de vivienda</t>
  </si>
  <si>
    <t>Monitorear 100.00 % de polígonos identificados de control y prevención en áreas susceptibles de ocupación</t>
  </si>
  <si>
    <t>2.13</t>
  </si>
  <si>
    <t>Adelantar  las  medidas  necesarias  para  el  acceso  a  la  atención  de  los Ciudadanos identificados  como Habitantes  de  Calle por  la  Secretaria  Distrital  de  Integración  Social  o  la entidad responsable que haga sus veces.</t>
  </si>
  <si>
    <t>Diseño  de estrategia de participación y movilización social en salud a partir de la ruta básica de promoción y mantenimiento de la salud para la inclusión social, la construcción de redes de sostenibilidad y entornos protectores a personas en riesgo de habitar la calle y personas habitantes de calle</t>
  </si>
  <si>
    <t>Porcentaje en el diseño de la estrategia de  participación y movilización social en salud a partir de la ruta básica de promoción y mantenimiento de la salud para la inclusión social, la construcción de redes de sostenibilidad y entornos protectores a personas en riesgo de habitar la calle y personas habitantes de calle</t>
  </si>
  <si>
    <t>(Sumantoria de fases de diseño de la estrategia de participación y movilización social en salud a partir de la ruta básica de promoción y mantenimiento de la salud para la inclusión social, la construcción de redes de sostenibilidad y entornos protectores a personas en riesgo de habitar la calle y personas habitantes de calle / Total de personas habitantes de calle identificadas) x 100</t>
  </si>
  <si>
    <t xml:space="preserve">A 2024 incrementar en 33% la atención a las poblaciones diferenciqales (étnias, lesbianas, Gays,Biseuales, personas Trans, intersexuales, habitantes de calle, carreteros, personas que ejercen actividades sexuales pagadas), desde la gestión de la salud pública y acciones colectivas </t>
  </si>
  <si>
    <t>Nuevas generaciones salud e inclusión</t>
  </si>
  <si>
    <t>A 2024 incrementar en 33% la atención a las poblaciones diferenciqales (étnias, lesbianas, Gays,Biseuales, personas Trans, intersexuales, habitantes de calle, carreteros, personas que ejercen actividades sexuales pagadas), desde la gestión de la salud pública y acciones colectivas</t>
  </si>
  <si>
    <t xml:space="preserve">Se avanza en un 10% en la adaptacion de la ruta de mantenimiento y promoción de la salud con enfoque diferencial en habitanza en calle.
Se realiza intervenciones para el  fortaleciendo sus capacidades en promoción de prácticas en salud e identificación del riesgo y atención en prevención de contagio con trabajadores informales en torno a organizaciones de recuperadores ambientales se atendieron a  1.149 personas recicladoras con alta permanencia en calle  y reciclador habitante de calle </t>
  </si>
  <si>
    <t>2.14</t>
  </si>
  <si>
    <t>Fortalecimiento de capacidades  sobre salud sexual y reproductiva con personas, organizaciones y entidades vinculadas al fenómeno de habitabilidad en calle</t>
  </si>
  <si>
    <t xml:space="preserve">Porcentaje de talento humano con fortalecimiento de capacidades sobre salud sexual y reproductiva </t>
  </si>
  <si>
    <t>(Sumatoria de personas   con fortalecimiento de capacidades sobre salud sexual y reproductiva / Total de personas habitantes de calle remitidas a través de listado censal ) x 100</t>
  </si>
  <si>
    <t xml:space="preserve">Se desarrollan 15 asesorias individuales y colectivas a personas vinculadas a organizaciones sociales a fin de fortalecer capacidades sobre salud sexual y reproductiva </t>
  </si>
  <si>
    <t>2.15</t>
  </si>
  <si>
    <t>Atención Integral al 100% de los niños, niñas, adolescentes en riesgo de estar en conflicto con la ley.</t>
  </si>
  <si>
    <t xml:space="preserve">Porcentaje de atención integral   a niños, niñas, adolescentes en riesgo de estar en conflicto con la ley atendidos integralmente </t>
  </si>
  <si>
    <t>(Sumatoria de niños, niñas, adolescentes en riesgo de estar en conflicto con la ley, atendidos integralmente/ Total de niños, niñas, adolescentes en riesgo de estar en conflicto con la ley identificados)X100</t>
  </si>
  <si>
    <t>Atender al 100%  niños, niñas, adolescentes en riesgo de estar en conflicto con la ley</t>
  </si>
  <si>
    <t>2.16</t>
  </si>
  <si>
    <t xml:space="preserve">
Diseño de una estrategia de tamización, tratamiento y seguimiento  de Sífilis en población habitante de calle en el Distrito Capital, con énfasis en población gestante para la disminución de la transmisión de sífilis congénita.</t>
  </si>
  <si>
    <t>Porcentaje en el diseño de la estrategia de de tamización, tratamiento y seguimiento  de Sífilis en población habitante de calle en el Distrito Capital, con énfasis en población gestante para la disminución de la transmisión de sífilis congénita.</t>
  </si>
  <si>
    <t>(Sumantoria de fases de diseño de la estrategia para garantizar las acciones de  tamizaje y  diagnósticos oportuno de Sífilis / Total de personas habitantes de calle identificadas) x 100</t>
  </si>
  <si>
    <t>Salud y bienestar para los niños y las niñas</t>
  </si>
  <si>
    <t>A 2024 disminuir en un 25% la incidencia de sífilis congenita</t>
  </si>
  <si>
    <t>Se avanza en 10% en la adaptación de la estrategia intersectorial para manejo diferencial de Sífilis en personas con habitanza en calle y se realiza acompañamiento a servicios de salud a 23 personas que manifestaron baja adeherncia a tratamiento a enfermedades de transmisión sexual. Entre ellas a 5 mujeres en estado de gestación</t>
  </si>
  <si>
    <t>2.17</t>
  </si>
  <si>
    <t>ysalazar@sdmujer.gov.co</t>
  </si>
  <si>
    <t xml:space="preserve">Diseñar e Implementar una estrategia sectorial de Cuidado Menstrual dirigida a ciudadanas habitantes de calle </t>
  </si>
  <si>
    <t>Porcentaje del diseño y la implementación de la estrategia de cuidado menstrual</t>
  </si>
  <si>
    <t>(Sumatoria de las fases de diseño e implementación de la estrategia de cuidado menstrual realizadas/Total de fases programadas)x 100
Nota: Fase de diseño 30% 2020
Fase de implementación 20% 2021 Fase de implementación 20% 2022Fase de implementación 20% 2023. Fase de implementación 10% 2024</t>
  </si>
  <si>
    <t>1.Hacer un nuevo contrato social con igualdad de oportunidades para la inclusión social, productiva y política</t>
  </si>
  <si>
    <t>Reducir la pobreza monetaria, multidimensional y la feminización de la pobreza</t>
  </si>
  <si>
    <t>Promoción de la igualdad, el desarrollo de capacidades y el reconocimiento de las mujeres</t>
  </si>
  <si>
    <t>Diseñar acciones afirmativas con enfoque diferencial, para desarrollar capacidades y promover los derechos de las mujeres en todas sus diversidades, en los sectores de la administración distrital y en las localidades</t>
  </si>
  <si>
    <t>Implementación de acciones afirmativas dirigidas a las mujeres con enfoque diferencial y de género
en Bogotá</t>
  </si>
  <si>
    <t>Implementar 3 estrategias con enfoque diferencial para mujeres en su diversidad</t>
  </si>
  <si>
    <t>El presupuesto programado es para las tres estrategias por cuatro años, por lo cual no se puede especificar el presupuesto  para la estrategia de cuidado menstrual especificamente.</t>
  </si>
  <si>
    <t>Pilar Eje/Programa</t>
  </si>
  <si>
    <t>Programa/Proyecto</t>
  </si>
  <si>
    <t>Proyecto/Metas</t>
  </si>
  <si>
    <t>MetaR/Indicador</t>
  </si>
  <si>
    <t>zº</t>
  </si>
  <si>
    <t>Periodo</t>
  </si>
  <si>
    <t>Política_Pública</t>
  </si>
  <si>
    <t>Dimensiones</t>
  </si>
  <si>
    <t>Derechos_a_la_vida_libertad_y_seguridad</t>
  </si>
  <si>
    <t>Derechos_a_la_participación_y_organización</t>
  </si>
  <si>
    <t>Derechos_a_la_equidad_y_no_discriminación</t>
  </si>
  <si>
    <t>Derechos_a_la_educación_y_la_tecnología</t>
  </si>
  <si>
    <t>Derecho_al_trabajo</t>
  </si>
  <si>
    <t>Derecho_a_la_salud</t>
  </si>
  <si>
    <t>Derechos_a_las_expresiones_culturales_artísticas_turísticas_y_del_patrimonio</t>
  </si>
  <si>
    <t>Derechos_a_la_recreación_y_al_deporte</t>
  </si>
  <si>
    <t>Derecho_al_ambiente_sano_y_al_hábitat</t>
  </si>
  <si>
    <t xml:space="preserve">_Pilar_Eje 
</t>
  </si>
  <si>
    <t>_01_Pilar_Igualdad_de_Calidad_de_Vida</t>
  </si>
  <si>
    <t>_02_Pilar_Democracia_Urbana</t>
  </si>
  <si>
    <t>_01_Prevención_y_atención_de_la_maternidad_y_la_paternidad_tempranas</t>
  </si>
  <si>
    <t>_02_Desarrollo_integral_desde_la_gestación_hasta_la_adolescencia</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</si>
  <si>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</si>
  <si>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</si>
  <si>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</si>
  <si>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</si>
  <si>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</si>
  <si>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</si>
  <si>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</si>
  <si>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</si>
  <si>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</si>
  <si>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_21_Justicia_para_todos_consolidación_del_sistema_distrital_de_justicia</t>
  </si>
  <si>
    <t>_22_Bogotá_vive_los_derechos_humanos</t>
  </si>
  <si>
    <t xml:space="preserve">_25_Cambio_cultural_y_construcción_del_tejido_social_para_la_vida </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</si>
  <si>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</si>
  <si>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</si>
  <si>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</si>
  <si>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</si>
  <si>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</si>
  <si>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</si>
  <si>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</si>
  <si>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</si>
  <si>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</si>
  <si>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</si>
  <si>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</si>
  <si>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</si>
  <si>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</si>
  <si>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</si>
  <si>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</si>
  <si>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</si>
  <si>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</si>
  <si>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</si>
  <si>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</si>
  <si>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</si>
  <si>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</si>
  <si>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</si>
  <si>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</si>
  <si>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</si>
  <si>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</si>
  <si>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</si>
  <si>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</si>
  <si>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_Sector_Gobierno</t>
  </si>
  <si>
    <t>_Sector_Hacienda</t>
  </si>
  <si>
    <t>_Sector_Planeación</t>
  </si>
  <si>
    <t>_Sector_Desarrollo_Económico_Industria_y_Turismo</t>
  </si>
  <si>
    <t>_Sector_Educación</t>
  </si>
  <si>
    <t>_Sector_Salud</t>
  </si>
  <si>
    <t>_Sector_Integración_Social</t>
  </si>
  <si>
    <t>_Sector_Cultura_Recreación_y_Deporte</t>
  </si>
  <si>
    <t>_Sector_Ambiente</t>
  </si>
  <si>
    <t>_Sector_Movilidad</t>
  </si>
  <si>
    <t>_Sector_Hábitat</t>
  </si>
  <si>
    <t>_Sector_Mujer</t>
  </si>
  <si>
    <t>_Sector_Seguridad_Convivencia_y_Justicia</t>
  </si>
  <si>
    <t>_Sector_Gestión_Jurídica</t>
  </si>
  <si>
    <t>Semestre 1</t>
  </si>
  <si>
    <t>Política_Pública_de_Juventud</t>
  </si>
  <si>
    <t>Promover_el_desarrollo_de_una_cultura_de_paz_que_propicie_la_resolución_no_violenta_de_conflictos_y_fomente_la_solidaridad_el_respeto_integral_de_los_derechos_de_los_y_las_jóvenes_y_la_consolidación_de_relaciones_sociales_solidarias_y_pacíficas</t>
  </si>
  <si>
    <t>Fortalecer_las_bases_legales_para_la_creación_y_funcionamiento_del_sistema_local_y_distrital_de_juventud_con_el_fin_de_potenciar_los_espacios_de_participación_y_la_vinculación_de_la_población_joven_a_los_mismos_no_sólo_como_actores_de_consulta_sino_como_entes_que_coadyuven_a_la_toma_de_decisiones</t>
  </si>
  <si>
    <t>Propender_por_la_prevención_y_eliminación_de_conductas_que_discriminen_y_estigmaticen_implícita_o_explícitamente_a_los_y_las_jóvenes_por_su_condición_étnica_cultural_de_género_orientación_sexual_religión_opinión_condición_social_aptitudes_físicas_situación_de_discapacidad_lugar_de_procedencia_y_recursos_económicos_a_través_de_estrategias_como_la_promoción_y_difusión_de_valores_relacionados_con_la_igualdad_la_no_discriminación_el_respeto_y_riqueza_de_la_diversidad_en_espacios_como_el_sistema_educativo_la_familia_y_los_medios_de_comunicación</t>
  </si>
  <si>
    <t>Ampliar_y_garantizar_la_cobertura_el_acceso_la_permanencia_y_la_promoción_de_las_y_los_jóvenes_en_el_sistema_educativo_brindando_educación_gratuita_en_los_niveles_de_básica_y_media_y_establecer_mecanismos_que_garanticen_la_asignación_de_recursos_para_la_educación_técnica_tecnológica_y_profesional_hasta_llegar_a_la_gratuidad</t>
  </si>
  <si>
    <t>Promover_la_articulación_entre_el_ámbito_educativo_formal_para_el_trabajo_y_Desarrollo_Humano_e_informal_con_el_ámbito_técnico_tecnológico_universitario_y_del_mercado_laboral_de_tal_modo_que_se_brinde_la_posibilidad_de_una_formación_integral_que_facilite_a_los_y_las_jóvenes_el_ingreso_a_la_vida_productiva_y_laboral_a_la_autogestión_individual_y/o_colectiva_en_formas_de_agrupación_comunitaria_proyectos_laborales_productivos_y_de_emprendimiento</t>
  </si>
  <si>
    <t>Promover_el_reconocimiento_de_la_salud_como_derecho_fundamental_y_garantizar_el_acceso_al_Sistema_General_de_Seguridad_Social_en_Salud_a_la_población_joven</t>
  </si>
  <si>
    <t xml:space="preserve">
Desarrollar_procesos_de_investigación_y_fomento_creación_formación_y_circulación_que_faciliten_el_reconocimiento_y_el_libre_desarrollo_de_las_expresiones_culturales_y_artísticas_de_los_y_las_jóvenes
</t>
  </si>
  <si>
    <t>Garantizar_el_cumplimiento_del_desarrollo_del_deporte_y_la_recreación_como_un_derecho_a_través_de_la_democratización_y_masificación_de_las_prácticas_recreodeportivas_y_el_uso_y_disfrute_del_espacio_público</t>
  </si>
  <si>
    <t>Propiciar_el_desarrollo_de_procesos_de_sensibilización_divulgación_y_educación_ambiental_sobre_el_uso_racional_sostenible_y_la_conservación_de_los_recursos_naturales_y_la_biodiversidad_que_permita_la_construcción_de_una_cultura_responsable_con_los_territorios_rurales_y_urbanos_de_la_ciudad</t>
  </si>
  <si>
    <t xml:space="preserve">_101_Prevención_y_atención_integral_de_la_paternidad_y_la_maternidad_temprana </t>
  </si>
  <si>
    <t>_102_Desarrollo_integral_desde_la_gestación_hasta_la_adolescencia</t>
  </si>
  <si>
    <t>_111_Calles_Alternativas</t>
  </si>
  <si>
    <t>_117_Acceso_y_permanencia_con_enfoque_local</t>
  </si>
  <si>
    <t>_151_Acceso_a_la_Justicia</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</si>
  <si>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</si>
  <si>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</si>
  <si>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</si>
  <si>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</si>
  <si>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</si>
  <si>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</si>
  <si>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</si>
  <si>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</si>
  <si>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</si>
  <si>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</si>
  <si>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</si>
  <si>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</si>
  <si>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</si>
  <si>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</si>
  <si>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</si>
  <si>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</si>
  <si>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</si>
  <si>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</si>
  <si>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</si>
  <si>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</si>
  <si>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</si>
  <si>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</si>
  <si>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</si>
  <si>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</si>
  <si>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</si>
  <si>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</si>
  <si>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Secretaría de Gobierno</t>
  </si>
  <si>
    <t>Secretarìa Hacienda</t>
  </si>
  <si>
    <t>Secretaría Planeación</t>
  </si>
  <si>
    <t>Secretarìa Desarrollo Económico</t>
  </si>
  <si>
    <t>Secretaría de Educación</t>
  </si>
  <si>
    <t>Secretaría de Salud</t>
  </si>
  <si>
    <t>Secretaría Integración Social</t>
  </si>
  <si>
    <t>Secretaría de Cultura, Recreación y Deporte</t>
  </si>
  <si>
    <t>Secretaría de Ambiente</t>
  </si>
  <si>
    <t>Secretaría de Movilidad</t>
  </si>
  <si>
    <t>Secretaría del Hábitat</t>
  </si>
  <si>
    <t>Secretaría de la Mujer</t>
  </si>
  <si>
    <t>Secretaría de Seguridad, Convivencia y Justicia</t>
  </si>
  <si>
    <t>Secretaría Jurídica Distrital</t>
  </si>
  <si>
    <t>Población específica</t>
  </si>
  <si>
    <t>Semestre 2</t>
  </si>
  <si>
    <t>Diseñar_estrategias_de_pedagogía_para_la_paz_que_consideren_al_joven_como_un_agente_de_decisión_y_transformación_de_su_entorno_y_fomenten_la_capacidad_crítica_y_reflexiva_de_los_y_las_jóvenes_buscando_la_creación_de_consensos_sobre_reglas_de_convivencia</t>
  </si>
  <si>
    <t>Brindar_las_condiciones_sociales_políticas_y_culturales_y_los_escenarios_de_encuentro_que_garanticen_la_participación_cualificada_de_los_y_las_jóvenes_en_el_diseño_implementación_seguimiento_y_evaluación_de_políticas_planes_programas_y_proyectos_de_interés_juvenil_que_estén_dirigidos_a_ellos_y_ellas</t>
  </si>
  <si>
    <t>Prevenir_y_erradicar_las_violencias_de_género_contra_las_mujeres_jóvenes_mediante_la_promoción_protección_y_garantía_de_sus_derechos_en_todos_los_niveles_educativos_y_clasificación_socioeconómica</t>
  </si>
  <si>
    <t>Fomentar_los_programas_de_apoyo_financiero_en_la_educación_técnica_tecnológica_y_profesional_haciendo_énfasis_en_la_población_joven_en_situación_de_discapacidad_con_talentos_o_capacidades_excepcionales_NEE_(Necesidades_Educativas_Especiales)_madres_jóvenes_en_situación_de_desplazamiento_jóvenes_de_grupos_étnicos_trabajadoras_y_trabajadores_sexuales_desvinculados_y_reincorporados</t>
  </si>
  <si>
    <t>Establecer_herramientas_pedagógicas_para_docentes_en_el_área_de_productividad_que_permitan_el_acompañamiento_de_una_formación_laboral_y_profesional_de_calidad_para_los_y_las_jóvenes_acorde_con_los_requerimientos_de_autonomía_y_desarrollo_productivo_juvenil</t>
  </si>
  <si>
    <t>Garantizar_la_atención_en_salud_a_la_población_joven_independiente_del_régimen_de_vinculación_al_sistema_general_de_seguridad_social_en_salud_y_de_su_capacidad_de_pago_con_calidad_(oportunidad_ubicación_de_redes_de_servicios_accesibles_entrega_completa_de_medicamentos_referencia_y_contrarreferencia_efectiva)_y_calidez</t>
  </si>
  <si>
    <t>Fomentar_la_identidad_y_reconocimiento_de_la_cultura_para_recuperar_el_patrimonio_histórico_turístico_natural_y_cultural_de_la_ciudad_y_el_sentido_de_pertenencia_de_las_y_los_jóvenes_rurales_y_urbanos</t>
  </si>
  <si>
    <t>Garantizar_la_inclusión_a_programas_y_proyectos_recreodeportivos_de_los_y_las_jóvenes_sin_procedimientos_de_selección_discriminatorios</t>
  </si>
  <si>
    <t>Promover_dentro_de_los_colegios_la_formulación_y_ejecución_de_proyectos_ambientales_de_impacto_en_las_áreas_geográficas_de_las_localidades_y_en_diferentes_renglones_económicos._
Contribuir_a_la_movilización_ciudadana_en_torno_a_la_gestión_ambiental_de_la_ciudad_mediante_la_construcción_colectiva_de_conocimientos_sobre_el_tema</t>
  </si>
  <si>
    <t>_112_Distrito_joven</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</si>
  <si>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</si>
  <si>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</si>
  <si>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</si>
  <si>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</si>
  <si>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</si>
  <si>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</si>
  <si>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</si>
  <si>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</si>
  <si>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</si>
  <si>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</si>
  <si>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</si>
  <si>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</si>
  <si>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</si>
  <si>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</si>
  <si>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</si>
  <si>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</si>
  <si>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</si>
  <si>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</si>
  <si>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</si>
  <si>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</si>
  <si>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</si>
  <si>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</si>
  <si>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</si>
  <si>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</si>
  <si>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</si>
  <si>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</si>
  <si>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</si>
  <si>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</si>
  <si>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</si>
  <si>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</si>
  <si>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</si>
  <si>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</si>
  <si>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Inst. Dist. de Recreación y Deporte - IDRD</t>
  </si>
  <si>
    <t>Jardín Botánico “José Celestino Mutis” -JBB</t>
  </si>
  <si>
    <t>UAE de Rehabilitación y Mantenimiento Vial - UAERMV</t>
  </si>
  <si>
    <t>UAE de Servicios Públicos-UAESP</t>
  </si>
  <si>
    <t>Unidad Administrativa Especial Cuerpo Oficial de Bomberos</t>
  </si>
  <si>
    <t>Global</t>
  </si>
  <si>
    <t>Formulación PA</t>
  </si>
  <si>
    <t>Promover_la_formación_apropiación_el_conocimiento_y_la_reivindicación_de_los_derechos_juveniles_en_el_sistema_escolar_organizaciones_redes_de_jóvenes_y_otras_formas_de_reconocimiento_y_participación_social</t>
  </si>
  <si>
    <t>Incentivar_la_participación_de_los_y_las_jóvenes_generando_estrategias_atractivas_de_acercamiento_entre_instituciones_organizaciones_y_jóvenes_independientes_en_el_ámbito_barrial_local_y_distrital_promoviendo_así_el_sentido_de_pertenencia_de_los_y_las_jóvenes_hacia_la_localidad_y_la_ciudad</t>
  </si>
  <si>
    <t>Desarrollar_acciones_afirmativas_dirigidas_a_los_y_las_jóvenes_pertenecientes_a_poblaciones_étnicas_y_rurales_jóvenes_en_situación_de_desplazamiento_jóvenes_en_situación_de_discapacidad_jóvenes_LGBT_(lesbianas_gays_bisexuales_y_transgeneristas)_y_jóvenes_que_se_encuentran_en_alto_grado_de_vulnerabilidad_socioeconómica_que_además_de_proteger_y_promover_sus_derechos_busquen_equiparar_sus_estados_actuales_con_el_resto_de_la_población_joven</t>
  </si>
  <si>
    <t>Garantizar_la_inclusión_y_acceso_a_la_educación_(según_las_normas_de_accesibilidad_de_recursos_humanos_y_físicos)_tanto_en_el_sector_oficial_y_no_oficial_y_en_todos_los_niveles_a_los_y_las_jóvenes_en_situación_de_discapacidad_con_talentos_o_capacidades_excepcionales_NEE</t>
  </si>
  <si>
    <t>Promover_y_fomentar_la_formación_formal_para_el_trabajo_y_el_Desarrollo_Humano_e_informal_continua_a_los_y_las_jóvenes_que_se_encuentran_vinculados_laboralmente_propendiendo_por_la_actualización_del_conocimiento_ante_los_desarrollos_productivos_del_ámbito_local_distrital_regional_nacional_e_internacional</t>
  </si>
  <si>
    <t>Formular_y_desarrollar_planes_programas_y_proyectos_que_contribuyan_al_mejoramiento_de_la_calidad_de_vida_de_la_población_juvenil_enfocados_a_la_promoción_de_los_procesos_que_protegen_su_salud_y_la_prevención_tratamiento_y_rehabilitación_de_los_principales_procesos_que_la_deterioran_garantizando_la_continuidad_de_los_mismos_y_el_uso_de_metodologías_que_permitan_llegar_a_los_y_las_jóvenes_en_sus_propios_contextos_y_lenguajes</t>
  </si>
  <si>
    <t>Fomentar_las_iniciativas_de_emprendimiento_creación_producción_comercialización_y_circulación_de_las_iniciativas_juveniles_con_énfasis_en_aquellas_provenientes_de_los_procesos_culturales_artísticos_y_del_turismo</t>
  </si>
  <si>
    <t>Propender_por_el_fortalecimiento_y_promoción_de_la_infraestructura_física_para_programas_de_formación_recreodeportivos_que_integren_a_sus_servicios_la_inclusión_de_personas_en_situación_de_discapacidad_teniendo_como_principio_la_conservación_y_el_uso_debido_de_los_escenarios_deportivos_del_Distrito_Capital</t>
  </si>
  <si>
    <t>Potenciar_y_visibilizar_la_estructura_ecológica_principal_del_Distrito_Capital_de_tal_forma_que_posibilite_espacios_atractivos_y_adecuados_para_la_realización_de_actividades_acordes_con_las_concepciones_y_necesidades_juveniles_a_fin_de_generar_un_sentido_de_apropiación_hacia_nuestro_patrimonio_natural</t>
  </si>
  <si>
    <t>_157_Intervención_integral_en_territorios_y_poblaciones_priorizadas_a_través_de_cultura,_recreación_y_deporte</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</si>
  <si>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</si>
  <si>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</si>
  <si>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</si>
  <si>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</si>
  <si>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</si>
  <si>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</si>
  <si>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</si>
  <si>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</si>
  <si>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</si>
  <si>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</si>
  <si>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</si>
  <si>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</si>
  <si>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</si>
  <si>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</si>
  <si>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</si>
  <si>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</si>
  <si>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</si>
  <si>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</si>
  <si>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</si>
  <si>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</si>
  <si>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</si>
  <si>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</si>
  <si>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</si>
  <si>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Distrital de Gestión de Riesgos y Cambio Climático - IDIGER (FONDIGER)</t>
  </si>
  <si>
    <t>Instituto de Desarrollo Urbano-IDU</t>
  </si>
  <si>
    <t>Caja de Vivienda Popular-CVP</t>
  </si>
  <si>
    <t>Desarrollar_acciones_que_promuevan_la_construcción_de_alternativas_políticas_jurídicas_y_sociales_para_el_reconocimiento_del_derecho_a_la_libertad_de_conciencia_y_de_pensamiento_y_la_promoción_de_debates_relacionados_con_este_tema</t>
  </si>
  <si>
    <t xml:space="preserve">Fomentar_el_trabajo_en_red_el_diálogo_entre_jóvenes_instituciones_distintos_grupos_poblacionales_y_generacionales_construyendo_de_forma_colectiva_y_conjunta_un_nuevo_estatus_del_joven_en_la_sociedad_que_erradique_los_imaginarios_estigmatizantes_hacia_esta_población._
Estimular_la_creación_y_el_fortalecimiento_interno_de_organizaciones_juveniles_sociales_culturales_políticas_y_ambientales_así_como_redes_clubes_corporaciones_asociaciones_cooperativas_entre_otros
</t>
  </si>
  <si>
    <t>Desarrollar_acciones_para_la_inclusión_social_de_poblaciones_que_por_dificultades_en_el_acceso_a_bienes_y_servicios_o_por_marginación_política_o_sociocultural_se_encuentran_excluidas_o_en_riesgo_de_exclusión_de_la_vida_social._Tal_es_el_caso_de_jóvenes_que_están_en_alto_grado_de_vulnerabilidad_económica_jóvenes_en_situación_de_desplazamiento_jóvenes_en_situación_de_discapacidad_jóvenes_que_hacen_parte_de_la_comunidad_LGBT_jóvenes_que_han_estado_en_conflicto_con_la_ley_jóvenes_pertenecientes_a_poblaciones_étnicas_trabajadoras_y_trabajadores_sexuales_y_jóvenes_cabeza_de_familia</t>
  </si>
  <si>
    <t>Formular_y_ejecutar_procesos_pedagógicos_que_atiendan_a_la_población_juvenil_en_situación_de_discapacidad_con_talentos_o_capacidades_excepcionales_NEE_madres_jóvenes_en_situación_de_desplazamiento_jóvenes_de_grupos_étnicos_trabajadoras_y_trabajadores_sexuales_desvinculados_y_reincorporados</t>
  </si>
  <si>
    <t>Promover_la_creación_de_alianzas_estratégicas_entre_el_sector_público_y_privado_con_el_fin_de_incentivar_y_fortalecer_formas_de_vinculación_laboral_que_al_tiempo_que_sean_formativas_desarrollen_la_posibilidad_de_acceso_a_un_primer_empleo_sin_discriminaciones_de_tipo_económico_y_social</t>
  </si>
  <si>
    <t>Generar_convenios_entre_las_Entidades_Distritales_las_Empresas_Promotoras_de_Salud_las_Administradoras_del_régimen_subsidiado_y_las_Instituciones_prestadoras_de_Servicios_de_salud_públicas_y_privadas_para_la_atención_de_la_población_joven_de_los_centros_educativos_de_la_ciudad</t>
  </si>
  <si>
    <t>Garantizar_la_sostenibilidad_de_la_oferta_cultural_recreativa_deportiva_y_ecológica_por_medio_de_procesos_culturales_incluyentes_y_de_calidad_en_todos_los_ámbitos_territoriales_sin_restricciones_de_acceso_utilizando_la_infraestructura_existente_y_fomentando_nuevos_espacios_con_garantía_de_las_condiciones_necesarias_para_su_disfrute</t>
  </si>
  <si>
    <t>Desarrollar_en_las_localidades_mecanismos_operativos_para_el_estímulo_de_las_actividades_deportivas_y_recreativas</t>
  </si>
  <si>
    <t>Incentivar_promover_y_desarrollar_el_uso_de_tecnologías_limpias_o_amigables_con_el_entorno_urbano_y/o_rural</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</si>
  <si>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</si>
  <si>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</si>
  <si>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</si>
  <si>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</si>
  <si>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</si>
  <si>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</si>
  <si>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</si>
  <si>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</si>
  <si>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</si>
  <si>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</si>
  <si>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</si>
  <si>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</si>
  <si>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</si>
  <si>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</si>
  <si>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</si>
  <si>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</si>
  <si>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</si>
  <si>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</si>
  <si>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</si>
  <si>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</si>
  <si>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</si>
  <si>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</si>
  <si>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</si>
  <si>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Generar_acuerdos_que_faciliten_el_cumplimiento_del_derecho_a_la_libre_movilidad_y_el_derecho_a_la_seguridad_de_los_y_las_jóvenes_en_los_espacios_públicos_y_sus_territorios</t>
  </si>
  <si>
    <t>Promover_fortalecer_y_apoyar_diferentes_formas_de_participación_y_organización_juvenil_con_el_acompañamiento_y_asistencia_técnica_de_instituciones_distritales_y_locales_con_el_fin_de_fortalecer_su_capacidad_de_gestión_administrativa_y_política</t>
  </si>
  <si>
    <t>Crear_planes_programas_y_proyectos_orientados_a_la_restitución_de_los_derechos_de_los_y_las_jóvenes_en_conflicto_con_la_ley_desvinculados_y_reincorporados_jóvenes_en_condición_de_desplazamiento_habitantes_de_la_calle_y_trabajadoras_y_trabajadores_sexuales_a_través_de_la_educación_la_capacitación_para_el_trabajo_la_orientación_psicológica_y_la_ampliación_de_oportunidades_productivas_y_de_generación_de_ingresos</t>
  </si>
  <si>
    <t>Dotar_y_mejorar_la_infraestructura_de_las_instituciones_de_educación_formal_y_para_el_trabajo_y_desarrollo_humano_garantizando_espacios_adecuados_para_un_óptimo_desarrollo_académico_y_personal_de_las_y_los_jóvenes_bogotanos_incluyendo_condiciones_especificas_de_equipamiento_medios_de_comunicación_y_talento_humano_que_permitan_la_accesibilidad_y_permanencia_de_la_población_joven_en_situación_de_discapacidad_con_talentos_o_capacidades_excepcionales_NEE_y_de_grupos_étnicos</t>
  </si>
  <si>
    <t>Crear_y_fortalecer_mecanismos_efectivos_de_información_sostenibilidad_seguimiento_evaluación_y_de_comunicación_sobre_la_oferta_y_demanda_laboral_y_formativa_en_el_ámbito_del_trabajo</t>
  </si>
  <si>
    <t>Crear_servicios_de_atención_en_salud_especializados_para_los_y_las_jóvenes_que_cuenten_con_infraestructura_física_en_cantidad_y_calidad_suficiente_con_accesibilidad_para_población_en_situación_de_discapacidad_y_equipos_de_profesionales_de_diferentes_disciplinas_que_brinden_atención_integral</t>
  </si>
  <si>
    <t>Democratizar_y_masificar_la_participación_de_los_y_las_jóvenes_en_las_distintas_acciones_de_la_oferta_cultural_y_turística_de_la_ciudad_mediante_procesos_de_formación_y_estímulo_a_la_participación_para_el_disfrute_en_la_creación_y_producción_de_bienes_y_servicios_culturales_mediante_la_educación_formal_para_el_trabajo_y_el_Desarrollo_Humano_e_informal</t>
  </si>
  <si>
    <t>Garantizar_el_desarrollo_y_ejecución_de_planes_y_proyectos_de_recreación_pasiva_activa_cultural_ecoturística_y_educativa_en_función_del_sano_aprovechamiento_del_tiempo_libre</t>
  </si>
  <si>
    <t>Reconocer_y_fortalecer_la_dinámica_ambiental_en_la_ciudad_región_en_el_contexto_de_las_relaciones_urbanos-rurales_de_Bogotá</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</si>
  <si>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</si>
  <si>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</si>
  <si>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</si>
  <si>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</si>
  <si>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</si>
  <si>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</si>
  <si>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</si>
  <si>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</si>
  <si>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</si>
  <si>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</si>
  <si>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</si>
  <si>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</si>
  <si>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</si>
  <si>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</si>
  <si>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</si>
  <si>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</si>
  <si>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</si>
  <si>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Diseñar_modelos_de_prevención_y_fortalecer_proyectos_y_programas_de_atención_integral_orientados_a_la_protección_y_restitución_de_los_derechos_de_los_y_las_jóvenes_víctimas_de_las_violencias_intrafamiliar_sexual_y_escolar</t>
  </si>
  <si>
    <t>Promover_la_participación_de_los_y_las_jóvenes_en_los_Consejos_de_Juventud_y_fortalecer_la_gestión_de_esta_instancia_con_el_fin_de_garantizar_su_interlocución_y_representación_en_la_ciudad</t>
  </si>
  <si>
    <t>Fortalecer_el_entorno_familiar_con_el_fin_de_brindar_y_satisfacer_las_condiciones_y_necesidades_de_afecto_seguridad_reconocimiento_inclusión_y_autorrealización_de_los_y_las_jóvenes_al_igual_que_los_valores_y_principios_que_les_permitan_contribuir_efectivamente_a_la_sociedad</t>
  </si>
  <si>
    <t>Diseñar_currículos_acordes_a_las_necesidades_de_desarrollo_de_la_ciudad_y_el_país_en_el_marco_del_respeto_por_los_Derechos_Humanos_que_conlleven_a_elevar_la_calidad_de_vida_de_la_sociedad_y_que_tengan_en_cuenta_las_particularidades_de_las_diferentes_poblaciones_jóvenes_y_zonas_de_Bogotá</t>
  </si>
  <si>
    <t>Propender_por_las_garantías_y_estabilidad_laboral_en_condiciones_dignas_orientadas_a_la_disminución_del_subempleo_y_el_empleo_informal_así_como_al_mejoramiento_de_las_condiciones_del_empleo_formal</t>
  </si>
  <si>
    <t>Promoción_de_los_derechos_sexuales_y_reproductivos_de_los_y_las_jóvenes_y_la_prevención_de_los_embarazos_la_maternidad_y_la_paternidad_no_deseadas_las_infecciones_de_transmisión_sexual_el_VIH/SIDA_el_aborto_y_demás_eventos_que_afectan_la_salud_sexual_y_reproductiva_de_los_y_las_jóvenes</t>
  </si>
  <si>
    <t>Propiciar_intercambios_culturales_e_interculturales_entre_jóvenes_garantizando_la_inclusión_de_la_diversidad_el_patrimonio_cultural_y_artístico_el_turismo_y_la_memoria_histórica_teniendo_en_cuenta_los_contextos_globales_y_regionales_que_afectan_la_vida_social_política_económica_y_cultural_de_la_juventud_bogotana</t>
  </si>
  <si>
    <t>Promover_el_emprendimiento_recreodeportivo_y_las_formas_de_organización_juvenil_vinculadas_con_estos_intereses_incentivando_la_formación_y_participación_juvenil</t>
  </si>
  <si>
    <t>Propender_por_la_creación_de_espacios_de_incidencia_control_y_evaluación_de_las_Políticas_Públicas_Ambientales_Plan_de_Ordenamiento_Territorial_y_planes_maestros_por_parte_de_la_población_juvenil_de_Bogotá</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</si>
  <si>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</si>
  <si>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</si>
  <si>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</si>
  <si>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</si>
  <si>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</si>
  <si>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</si>
  <si>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</si>
  <si>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</si>
  <si>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</si>
  <si>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</si>
  <si>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</si>
  <si>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</si>
  <si>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</si>
  <si>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</si>
  <si>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</si>
  <si>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</si>
  <si>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Promover_y_garantizar_el_respeto_de_los_derechos_humanos_de_la_comunidad_juvenil_por_parte_de_los_actores_armados_legales_e_ilegales</t>
  </si>
  <si>
    <t>Promover_y_apoyar_el_desarrollo_de_medios_alternativos_de_comunicación_tanto_en_el_ámbito_local_como_en_el_distrital_creados_por_los_y_las_jóvenes_en_un_lenguaje_juvenil_garantizando_así_el_acceso_manejo_y_difusión_de_la_información_de_interés_de_y_para_la_juventud_con_el_fin_de_fortalecer_la_participación_y_el_conocimiento_de_derechos_y_deberes</t>
  </si>
  <si>
    <t>Generar_estrategias_de_comunicación_y_espacios_de_participación_que_fomenten_el_diálogo_intergeneracional_intercultural_interorganizacional_así_como_el_reconocimiento_de_las_distintas_culturas_juveniles_de_la_ciudad_y_sus_territorios_simbólicos_en_el_marco_del_respeto_a_la_diversidad_la_convivencia_y_la_resolución_pacífica_de_los_conflictos</t>
  </si>
  <si>
    <t>Garantizar_que_las_instituciones_de_educación_formal_y_para_el_trabajo_y_Desarrollo_Humano_cuenten_con_el_personal_docente_suficiente_actualizado_con_formación_en_pedagogía_y_cualificado_en_conocimientos_acordes_a_las_necesidades_de_los_y_las_jóvenes</t>
  </si>
  <si>
    <t>Promover_el_fortalecimiento_de_la_producción_y_comercialización_local_distrital_regional_nacional_e_internacional_de_los_bienes_y_servicios_de_iniciativa_juvenil_y_su_articulación_a_los_mercados_local_distrital_nacional_e_internacional</t>
  </si>
  <si>
    <t>Garantizar_las_condiciones_para_la_seguridad_alimentaria_de_los_y_las_jóvenes_de_la_ciudad_que_se_encuentren_en_un_alto_grado_de_vulnerabilidad_económica</t>
  </si>
  <si>
    <t xml:space="preserve">Generar_procesos_de_creación_ampliación_adecuación_actualización_mantenimiento_y_preservación_de_la_infraestructura_cultural_en_cada_uno_de_los_ámbitos_territoriales_de_la_ciudad._
Propiciar_la_participación_efectiva_de_los_y_las_jóvenes_en_los_medios_de_comunicación_e_información_masiva_para_contribuir_al_reconocimiento_social_de_las_expresiones_y_culturas_juveniles_con_el_fin_de_promover_la_ciudadanía_cultural_activa
</t>
  </si>
  <si>
    <t>Apoyar_promover_y_acompañar_el_talento_deportivo_de_los_y_las_jóvenes_de_la_cuidad_a_través_de_programas_y_proyectos_para_su_formación_integral</t>
  </si>
  <si>
    <t>Promover_espacios_de_acción_y_participación_entre_comunidad_Estado_y_otros_actores_para_la_gestión_ambiental_del_Distrito_Capital</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</si>
  <si>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</si>
  <si>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</si>
  <si>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</si>
  <si>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</si>
  <si>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</si>
  <si>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</si>
  <si>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</si>
  <si>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</si>
  <si>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</si>
  <si>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Garantizar_la_implementación_de_programas_y_proyectos_especiales_para_las_y_los_jóvenes_que_se_encuentran_en_situación_de_privación_de_la_libertad_habitantes_de_la_calle_o_en_proceso_de_resocialización</t>
  </si>
  <si>
    <t>Promover_desde_el_sistema_educativo_una_formación_política_y_de_liderazgo_de_fácil_acceso_a_la_población_joven_teniendo_en_cuenta_componentes_investigativos_reflexivos_críticos_y_propositivos._Lo_anterior_con_el_fin_de_cualificar_esta_práctica_en_los_y_las_estudiantes_de_tal_forma_que_generen_procesos_de_organización_en_los_colegios_barrios_y_localidades_así_como_a_nivel_distrital</t>
  </si>
  <si>
    <t>Sensibilizar_y_educar_a_los_medios_de_comunicación_servidores_públicos_miembros_de_la_comunidad_educativa_autoridades_policiales_y_militares_y_en_general_a_todas_aquellas_instituciones_y/u_organizaciones_que_trabajan_con_y_para_los_y_las_jóvenes_en_temas_relacionados_con_el_cumplimiento_de_los_derechos_humanos_con_el_fin_de_garantizar_un_trato_no_excluyente_que_reconozca_las_necesidades_y_especificidades_de_la_población_juvenil_en_Bogotá</t>
  </si>
  <si>
    <t>Promover_alternativas_de_aprendizaje_y_formación_educativa_y_laboral_tanto_en_la_jornada_escolar_como_extraescolar_mediante_la_apropiación_de_diferentes_escenarios_y_programas_educativos</t>
  </si>
  <si>
    <t>Fomentar_alianzas_y_convenios_entre_el_sector_público_y_el_sector_privado_en_los_diferentes_ámbitos_territoriales_que_apunten_a_la_formación_de_una_cultura_para_el_trabajo_a_la_generación_de_empleo_a_la_investigación_en_el_ámbito_productivo_al_desarrollo_de_habilidades_para_los_y_las_jóvenes_con_cualidades_investigativas_y_al_apoyo_de_iniciativas_productivas_juveniles</t>
  </si>
  <si>
    <t>Promoción_de_la_salud_mental_y_prevención_tratamiento_y_rehabilitación_de_los_principales_eventos_que_alteran_la_salud_mental_de_los_y_las_jóvenes_como:_consumo_de_sustancias_psicoactivas_suicidio_violencia_intrafamiliar_violencia_abuso_y_explotación_sexual</t>
  </si>
  <si>
    <t>Establecer_planes_programas_y_proyectos_dirigidos_al_fortalecimiento_del_emprendimiento_turístico_juvenil_promoviendo_el_respeto_de_la_diversidad_el_medio_ambiente_la_cultura_y_la_protección_de_la_riqueza_de_la_cultural_y_patrimonial_de_la_ciudad</t>
  </si>
  <si>
    <t>Garantizar_que_las_instituciones_educativas_tengan_espacios_de_esparcimiento_donde_se_pueda_realizar_actividades_físicas_tanto_deportivas_como_lúdicas</t>
  </si>
  <si>
    <t>Contribuir_al_fortalecimiento_de_las_localidades_y_a_la_descentralización_y_gestión_de_la_participación_juvenil_encaminada_a_abordar_la_problemática_ambiental_y_el_hábitat_urbano</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</si>
  <si>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</si>
  <si>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</si>
  <si>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</si>
  <si>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</si>
  <si>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</si>
  <si>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</si>
  <si>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</si>
  <si>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</si>
  <si>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Fortalecer_programas_orientados_al_monitoreo_del_comportamiento_de_la_violencia_y_de_la_participación_de_los_y_las_jóvenes_en_éstos</t>
  </si>
  <si>
    <t>Crear_condiciones_que_garanticen_la_participación_e_igualdad_en_el_acceso_de_las_mujeres_jóvenes_población_étnica_jóvenes_en_situación_de_desplazamiento_de_discapacidad_y_jóvenes_LGBT_a_espacios_de_poder_planificación_decisión_y_control</t>
  </si>
  <si>
    <t>Promover_la_investigación_con_especial_énfasis_en_el_seguimiento_y_monitoreo_de_violaciones_a_los_derechos_humanos_y_situaciones_de_exclusión_social_de_la_población_joven_que_se_encuentra_en_condición_de_vulnerabilidad_socioeconómica_política_y_cultural</t>
  </si>
  <si>
    <t>Promover_y_fortalecer_la_enseñanza_de_una_segunda_lengua_en_los_y_las_jóvenes_de_la_ciudad</t>
  </si>
  <si>
    <t>Garantizar_el_respeto_de_los_derechos_humanos_de_los_y_las_jóvenes_que_participan_en_movilizaciones_juveniles_encaminadas_demandar_condiciones_laborales_dignas_y_justas_sin_ser_juzgados_ni_señalados</t>
  </si>
  <si>
    <t>Fomentar_el_monitoreo_continuo_de_los_indicadores_sobre_los_principales_procesos_que_deterioran_la_salud_de_los_y_las_jóvenes_como:_nutrición_consumo_de_sustancias_psicoactivas_sexualidad_salud_mental_entre_otros_con_el_fin_de_proyectar_las_acciones_que_permitan_mejorar_estilos_de_vida_que_impacten_positivamente_estas_situaciones</t>
  </si>
  <si>
    <t>Establecer_planes_programas_y_proyectos_orientados_a_divulgar_entre_los_jóvenes_los_valores_del_patrimonio_para_garantizar_su_identificación_valoración_y_respeto_en_aras_de_generar_conciencia_y_orgullo_en_relación_a_nuestra_identidad_y_herencia_reflejada_en_las_expresiones_del_patrimonio_tangible_e_intangible</t>
  </si>
  <si>
    <t>Generar_un_proceso_masivo_de_capacitación_para_deportistas_líderes_gestores_deportivos_jueces_administradores_e_instructores_que_incluya_una_formación_básica_en_ética_y_valores_deportivos_a_fin_de_aportar_a_la_disminución_de_prácticas_violentas_en_torno_al_deporte</t>
  </si>
  <si>
    <t>Impulsar_el_establecimiento_de_planes_programas_y_proyectos_para_la_protección_del_ambiente_como_parte_del_patrimonio_natural_social_y_cultural_de_los_y_las_jóvenes</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</si>
  <si>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</si>
  <si>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</si>
  <si>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</si>
  <si>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</si>
  <si>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</si>
  <si>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Fomentar_y_propender_por_la_ampliación_de_espacios_de_voluntariado_juvenil_con_el_fin_de_fortalecer_una_ciudadanía_activa_en_función_de_la_construcción_del_proyecto_de_vida_individual_y_colectivo_de_los_y_las_jóvenes</t>
  </si>
  <si>
    <t>Promover_y_proteger_la_propiedad_intelectual_de_los_y_las_jóvenes_que_desarrollen_estudios_iniciativas_y_trabajos_de_investigación_y_estimular_los_incentivos_para_el_fortalecimiento_y_reconocimiento_de_las_habilidades_el_desempeño_académico_o_social_y_los_talentos_juveniles_en_las_instituciones_educativas</t>
  </si>
  <si>
    <t>Apoyar_las_iniciativas_de_los_y_las_jóvenes_rurales_y_urbanos_de_Bogotá_que_estén_orientadas_a_la_productividad_competitividad_generación_de_empleo_cadenas_productivas_desarrollos_de_tecnología_y_prestación_de_servicios_sociales_con_recursos_económicos_provenientes_de_instancias_gubernamentales_no_gubernamentales_y_del_sector_privado_sin_que_ello_implique_favorecer_la_deserción_escolar</t>
  </si>
  <si>
    <t>Acompañar_a_las_organizaciones_culturales_mediante_el_otorgamiento_de_apoyos_técnicos_financieros_y_conceptuales_para_fortalecer_sus_capacidades_para_el_emprendimiento_de_proyectos_culturales_y_sus_sostenibilidad_social_y_económica</t>
  </si>
  <si>
    <t>Promover_en_el_sector_rural_la_dotación_de_escenarios_e_infraestructura_adecuada_para_la_práctica_de_la_recreación_y_el_deporte_así_como_fomentar_la_creación_de_escuelas_de_formación_artístico-deportiva</t>
  </si>
  <si>
    <t>Estructurar_planes_integrales_de_manejo_de_residuos_sólidos_orgánicos_e_inorgánicos_en_los_que_las_y_los_jóvenes_puedan_participar_activamente_orientando_sus_acciones_a_la_corresponsabilidad_en_el_manejo_ambiental_de_la_ciudad</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</si>
  <si>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</si>
  <si>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</si>
  <si>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</si>
  <si>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</si>
  <si>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</si>
  <si>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Fomentar_la_investigación_periódica_en_torno_a_las_habilidades_potencialidades_necesidades_iniciativas_deberes_y_derechos_de_la_juventud_a_nivel_local_y_distrital_con_el_fin_de_construir_insumos_para_la_creación_y_mejoramiento_de_estrategias_de_participación_juvenil</t>
  </si>
  <si>
    <t>Orientar_a_las_instituciones_educativas_para_que_diseñen_estrategias_de_evaluación_y_renovación_participativa_de_sus_mecanismos_de_regulación_como_son_el_Proyecto_Educativo_Institucional_PEI_el_manual_de_convivencia_entre_otros_y_armonizarlos_con_los_lineamientos_de_la_Política_Publica_de_Juventud</t>
  </si>
  <si>
    <t>Impulsar_la_reglamentación_de_programas_planes_proyectos_acuerdos_normas_y_leyes_relacionadas_con_la_generación_de_ingresos_la_empleabilidad_y_el_derecho_al_trabajo_juvenil_con_la_participación_de_los_y_las_jóvenes</t>
  </si>
  <si>
    <t>Garantizar_el_uso_efectivo_de_los_programas_orientados_a_la_formación_deportiva_que_se_creen_desde_las_entidades_y_la_comunidad_adoptando_mecanismos_eficaces_de_información_y_divulgación_para_que_la_oferta_no_exceda_la_demanda</t>
  </si>
  <si>
    <t>Propugnar_por_la_acción_integral_de_las_entidades_en_las_zonas_rurales_del_Distrito_Capital_en_beneficio_de_la_población_joven</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</si>
  <si>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</si>
  <si>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</si>
  <si>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</si>
  <si>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Fortalecer_la_participación_democrática_de_los_estudiantes_en_las_instancias_del_gobierno_escolar_y_otros_espacios_de_organización_escolar_juvenil_apoyando_sus_iniciativas</t>
  </si>
  <si>
    <t>Crear_e_impulsar_leyes_acuerdos_normas_planes_proyectos_y_programas_que_prevengan_y_erradiquen_la_explotación_laboral_infantil_y_juvenil_fortaleciendo_las_diferentes_estructuras_y_mecanismos_comunitarios_e_institucionales_que_permitan_la_identificación_de_dichos_casos</t>
  </si>
  <si>
    <t>Garantizar_la_divulgación_promoción_y_continuidad_de_la_recreación_y_los_deportes_étnicos_y_culturales_tradicionales_conservando_la_diversidad_de_las_prácticas_recreodeprotivas_y_ampliando_la_oferta_de_uso_y_práctica_de_estos</t>
  </si>
  <si>
    <t>Propiciar_e_incidir_en_planes_programas_y_proyectos_urbanísticos_para_el_beneficio_de_los_y_las_jóvenes_en_situación_de_discapacidad</t>
  </si>
  <si>
    <t>IR_Porcentaje_de_estudiantes_de_IED_en_nivel_insuficiente_en_la_prueba_Saber_de_matemáticas_en_grado_9</t>
  </si>
  <si>
    <t>IP_Porcentaje de estudiantes de IED con alimentación escolar</t>
  </si>
  <si>
    <t>9.Alc.Local Fontibón</t>
  </si>
  <si>
    <t>Diseñar_estrategias_para_que_el_servicio_social_estudiantil_se_convierta_en_un_espacio_de_sensibilización_y_formación_social_y_comunitaria</t>
  </si>
  <si>
    <t>Promover_la_creación_de_escenarios_y_escuelas_orientados_a_cubrir_la_demanda_sobre_deportes_múltiples_como_lo_son_los_deportes_extremos</t>
  </si>
  <si>
    <t>Fomentar_el_establecimiento_y_consolidación_de_programas_de_vivienda_y_hábitat_para_los_y_las_jóvenes_especialmente_en_situación_de_discapacidad_desplazamiento_vulnerabilidad_económica_y_ambiental</t>
  </si>
  <si>
    <t>MP__100PorCiento_IED_acompañadas_en_la_implementación_del_modelo_de_atención_educativa_diferencial</t>
  </si>
  <si>
    <t>10.Alc.Local Engativá</t>
  </si>
  <si>
    <t>Fomentar_la_transformación_pedagógica_de_la_escuela_y_la_enseñanza_teniendo_en_cuenta_la_experiencia_y_la_práctica_cotidiana_con_el_fin_de_permitir_a_los_y_las_jóvenes_reconocer_y_relacionarse_con_su_entorno_generando_procesos_críticos_reflexivos_y_propositivos_y_apropiándose_de_herramientas_útiles_para_el_desarrollo_de_su_proyecto_de_vida_individual_y_colectivo</t>
  </si>
  <si>
    <t>Garantizar_el_desarrollo_humano_desde_la_integralidad_de_la_disciplina_deportiva_generando_alianzas_entre_las_entidades_de_la_Administración_Distrital</t>
  </si>
  <si>
    <t>MP_Construir_una_línea_de_base_del_número_de_estudiantes_con_trastornos_de_aprendizaje_pertenecientes_al_Sistema_Educativo_Oficial_en_articulación_con_las_estrategias_establecidas_con_el_sector_salud</t>
  </si>
  <si>
    <t>11.Alc.Local Suba</t>
  </si>
  <si>
    <t>Gestar_procesos_de_discusión_y_promover_acciones_concretas_acerca_de_las_políticas_y_las_disposiciones_legales_que_rigen_el_sistema_educativo_nacional_y_reevaluarlos_para_adaptarlos_a_las_necesidades_reales_de_las_y_los_jóvenes</t>
  </si>
  <si>
    <t>MP_10PorCiento_de_estudiantes_de_grado_11_del_sector_oficial_en_nivel_B1_o_superior_de_inglés_como_segunda_lengua</t>
  </si>
  <si>
    <t>12.Alc.Local Barrios Unidos</t>
  </si>
  <si>
    <t>Promover_procesos_pedagógicos_que_permitan_rescatar_y_sensibilizar_sobre_la_historia_las_identidades_las_tradiciones_la_interculturalidad_las_Necesidades_Educativas_Especiales_la_diversidad_étnica_las_expresiones_juveniles_y_las_culturas_de_nuestros_pueblos</t>
  </si>
  <si>
    <t>IP_Porcentaje IED acompañadas en la implementación del modelo de atención educativa diferencial</t>
  </si>
  <si>
    <t>13.Alc.Local Teusaquillo</t>
  </si>
  <si>
    <t>Brindar_a_los_y_las_jóvenes_acceso_disfrute_uso_recreativo_y_generación_de_nuevos_conocimientos_de_las_tecnologías_de_la_comunicación_producción_información_investigación_y_del_desarrollo_científico_y_educar_sobre_el_adecuado_manejo_de_las_mismas_garantizando_que_los_contenidos_estén_a_la_vanguardia_mundial_en_materia_de_ciencia_y_tecnología</t>
  </si>
  <si>
    <t>IP_Líneas base de la identificación de estudiantes con trastornos de aprendizaje dentro del Sistema Oficial construidas en articulación con las estrategias establecidas con el sector salud</t>
  </si>
  <si>
    <t>14.Alc.Local Los Mártires</t>
  </si>
  <si>
    <t>Generar_estrategias_y_alianzas_con_la_empresa_privada_que_faciliten_el_ingreso_de_los_y_las_jóvenes_de_la_ciudad_a_la_sociedad_de_la_información_y_del_conocimiento_mediante_el_acercamiento_de_los_sistemas_de_información_y_telecomunicaciones_y_la_ampliación_en_el_acceso_tanto_a_la_educación_como_a_los_avances_tecnológico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</si>
  <si>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</si>
  <si>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</si>
  <si>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</si>
  <si>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</si>
  <si>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</si>
  <si>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</si>
  <si>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</si>
  <si>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En el Servicio Social Centros integrarte de Atención Interna se realiza la atención a personas con discapacidad cognitiva, psicosocial o física, en condición de vulnerabilidad, de 18 años hasta los 59 años y 11 meses que requieran apoyos de extensos a generalizados, que habiten en Bogotá D.C. y que no cuenten con una red familiar o social de apoyo que garantice su cuidado. En el Servicio Social Centros integrarte de Atención Externa se brinda atención a personas con discapacidad cognitiva o discapacidad múltiple asociada a cognitiva mayores de 18 años y menores de 59 años 11 meses que requieran apoyos intermitentes, limitados, extensos y generalizados y que habiten en Bogotá D.C.
En estos servicios sociales en el segundo se mestre de 2020 se desarrolla el proceso de atención de acuerdo a las condiciones sanitarias por la emergencia en coordinación con entidades de otros sectores a nivel distrital y local, desarrollando actividades de referenciación en temas de salud, actividades lúdicas, recreativas, de desarrollo individual, social y acompañamiento familiar para todos y todas las participantes de los servicios sociales, atención presencial y virtual, implementación de guías de trabajo en casa, entrega de paquetes alimentarios y bonos canjeables por alimentos en todos los servicios. Se logra la atención de 15 personas con discapacidad exhabitantes de calle en los diferentes centros, en condiciones que les permitan</t>
  </si>
  <si>
    <t>No se puede determinar el presupuesto ejecutado específicamente en el desarrollo de la acción, ya que, el presupuesto programado es global de la meta del proyecto de inversión 7757.
El 50% de la meta  corresponde a la elaboración del documento borrador de política pública actualizado.</t>
  </si>
  <si>
    <r>
      <rPr>
        <b/>
        <sz val="10"/>
        <rFont val="Calibri Light"/>
        <family val="2"/>
        <scheme val="major"/>
      </rPr>
      <t xml:space="preserve"> </t>
    </r>
    <r>
      <rPr>
        <sz val="10"/>
        <rFont val="Calibri Light"/>
        <family val="2"/>
        <scheme val="major"/>
      </rPr>
      <t xml:space="preserve">La meta proyecto de inversión es una meta constante, sin embargo,por la situación presentada por la pandemia esta meta fue reprogramada para el 2020 pasando de 9.795 a 4.055 personas </t>
    </r>
  </si>
  <si>
    <r>
      <rPr>
        <sz val="10"/>
        <color theme="1"/>
        <rFont val="Calibri Light"/>
        <family val="2"/>
        <scheme val="major"/>
      </rPr>
      <t>El presupuesto programado corresponde al presupuesto global de la meta del proyecto para el segundo semestre de la vigencia.
El indicador no pudo ser cumplido al 100%, debido a las dinámicas territoriales del Fenómeno de Habitabilidad en Calle, presentadas durante la pandemia.</t>
    </r>
    <r>
      <rPr>
        <sz val="10"/>
        <color rgb="FFFF0000"/>
        <rFont val="Calibri Light"/>
        <family val="2"/>
        <scheme val="major"/>
      </rPr>
      <t xml:space="preserve">
</t>
    </r>
  </si>
  <si>
    <r>
      <t xml:space="preserve">La meta y el presupuesto programados para el año 2020 corresponde al total del proyecto 7770, teniendo presente que el proyecto no cuenta con desagregación por habitantes de calle. </t>
    </r>
    <r>
      <rPr>
        <sz val="10"/>
        <rFont val="Calibri Light (Títulos)"/>
      </rPr>
      <t>El presupuesto programado y ejecutado no coincide con el reportado en el informe presupuestal de cierre de vigencia 2020 del SEVEN.</t>
    </r>
  </si>
  <si>
    <r>
      <t>La meta y el presupuesto programados para el año 2020 corresponde al total del proyecto 7770, teniendo presente que el proyecto no cuenta con desagregación por habitantes de calle.</t>
    </r>
    <r>
      <rPr>
        <sz val="10"/>
        <rFont val="Calibri Light (Títulos)"/>
      </rPr>
      <t xml:space="preserve"> El presupuesto programado y ejecutado no coincide con el reportado en el informe presupuestal de cierre de vigencia 2020 del SEVEN.</t>
    </r>
  </si>
  <si>
    <t xml:space="preserve">El presupuesto programado corresponde al presupuesto global de la meta del proyecto para el segundo semestre de la vigencia.
</t>
  </si>
  <si>
    <t xml:space="preserve">Con el 18% de la población Diagnosticada no se ha logrado orientar hacia los servicios de salud, dado que se desconoce la ubicación. Se realiza búsqueda en el Distrito.
</t>
  </si>
  <si>
    <t>POLITICA PÚBLICA DE Y PARA LA ADULTEZ</t>
  </si>
  <si>
    <t xml:space="preserve">SECRETARIA DISTRITAL DE INTEGRACIÓN SOCIAL </t>
  </si>
  <si>
    <t>YILI MARIA RODRIGUEZ CORREA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</si>
</sst>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 #,##0;[Red]\-&quot;$&quot;\ #,##0"/>
    <numFmt numFmtId="41" formatCode="_-* #,##0_-;\-* #,##0_-;_-* &quot;-&quot;_-;_-@_-"/>
    <numFmt numFmtId="43" formatCode="_-* #,##0.00_-;\-* #,##0.00_-;_-* &quot;-&quot;??_-;_-@_-"/>
    <numFmt numFmtId="164" formatCode="&quot;$&quot;#,##0;\-&quot;$&quot;#,##0"/>
    <numFmt numFmtId="165" formatCode="_-&quot;$&quot;* #,##0.00_-;\-&quot;$&quot;* #,##0.00_-;_-&quot;$&quot;* &quot;-&quot;??_-;_-@_-"/>
    <numFmt numFmtId="166" formatCode="_(&quot;$&quot;* #,##0_);_(&quot;$&quot;* \(#,##0\);_(&quot;$&quot;* &quot;-&quot;_);_(@_)"/>
    <numFmt numFmtId="167" formatCode="_(* #,##0_);_(* \(#,##0\);_(* &quot;-&quot;_);_(@_)"/>
    <numFmt numFmtId="168" formatCode="_(* #,##0.00_);_(* \(#,##0.00\);_(* &quot;-&quot;??_);_(@_)"/>
    <numFmt numFmtId="169" formatCode="&quot;$&quot;\ #,##0_);[Red]\(&quot;$&quot;\ #,##0\)"/>
    <numFmt numFmtId="170" formatCode="_(&quot;$&quot;\ * #,##0_);_(&quot;$&quot;\ * \(#,##0\);_(&quot;$&quot;\ * &quot;-&quot;_);_(@_)"/>
    <numFmt numFmtId="171" formatCode="_(&quot;$&quot;\ * #,##0.00_);_(&quot;$&quot;\ * \(#,##0.00\);_(&quot;$&quot;\ * &quot;-&quot;??_);_(@_)"/>
    <numFmt numFmtId="172" formatCode="_-* #,##0.00\ _€_-;\-* #,##0.00\ _€_-;_-* &quot;-&quot;??\ _€_-;_-@_-"/>
    <numFmt numFmtId="173" formatCode="[$-240A]General"/>
    <numFmt numFmtId="174" formatCode="_(* #,##0_);_(* \(#,##0\);_(* &quot;-&quot;??_);_(@_)"/>
    <numFmt numFmtId="175" formatCode="&quot;$&quot;\ #,##0"/>
    <numFmt numFmtId="176" formatCode="_-* #,##0\ _€_-;\-* #,##0\ _€_-;_-* &quot;-&quot;??\ _€_-;_-@_-"/>
    <numFmt numFmtId="177" formatCode="&quot;$&quot;#,##0"/>
    <numFmt numFmtId="178" formatCode="_-&quot;$&quot;* #,##0_-;\-&quot;$&quot;* #,##0_-;_-&quot;$&quot;* &quot;-&quot;??_-;_-@_-"/>
    <numFmt numFmtId="179" formatCode="d/mm/yyyy;@"/>
    <numFmt numFmtId="180" formatCode="_(&quot;$ &quot;* #,##0_);_(&quot;$ &quot;* \(#,##0\);_(&quot;$ &quot;* \-??_);_(@_)"/>
    <numFmt numFmtId="181" formatCode="[$$-240A]#,##0;[Red]\([$$-240A]#,##0\)"/>
    <numFmt numFmtId="182" formatCode="#,##0;[Red]#,##0"/>
    <numFmt numFmtId="183" formatCode="_-[$$-240A]* #,##0_-;\-[$$-240A]* #,##0_-;_-[$$-240A]* &quot;-&quot;??_-;_-@_-"/>
    <numFmt numFmtId="184" formatCode="_(&quot;$&quot;\ * #,##0_);_(&quot;$&quot;\ * \(#,##0\);_(&quot;$&quot;\ * &quot;-&quot;??_);_(@_)"/>
    <numFmt numFmtId="185" formatCode="0.0%"/>
    <numFmt numFmtId="186" formatCode="&quot;$&quot;\ #,##0;[Red]&quot;$&quot;\ #,##0"/>
    <numFmt numFmtId="187" formatCode="&quot; $ &quot;#,##0.00&quot; &quot;;&quot; $ (&quot;#,##0.00&quot;)&quot;;&quot; $ -&quot;00&quot; &quot;;&quot; &quot;@&quot; &quot;"/>
    <numFmt numFmtId="188" formatCode="0.000%"/>
    <numFmt numFmtId="189" formatCode="[$$-240A]\ #,##0_);\([$$-240A]\ #,##0\)"/>
    <numFmt numFmtId="190" formatCode="_-[$$-240A]* #,##0.00_-;\-[$$-240A]* #,##0.00_-;_-[$$-240A]* &quot;-&quot;??_-;_-@_-"/>
    <numFmt numFmtId="191" formatCode="_-* #,##0\ _€_-;\-* #,##0\ _€_-;_-* &quot;-&quot;\ _€_-;_-@_-"/>
    <numFmt numFmtId="192" formatCode="0.0000%"/>
  </numFmts>
  <fonts count="58" x14ac:knownFonts="1">
    <font>
      <sz val="11"/>
      <color theme="1"/>
      <name val="Calibri"/>
      <family val="2"/>
      <scheme val="minor"/>
    </font>
    <font>
      <sz val="11"/>
      <color indexed="8"/>
      <name val="Calibri"/>
      <family val="2"/>
    </font>
    <font>
      <sz val="10"/>
      <name val="Calibri"/>
      <family val="2"/>
    </font>
    <font>
      <sz val="10"/>
      <name val="Arial"/>
      <family val="2"/>
    </font>
    <font>
      <sz val="9"/>
      <name val="Calibri"/>
      <family val="2"/>
    </font>
    <font>
      <b/>
      <sz val="9"/>
      <name val="Calibri"/>
      <family val="2"/>
    </font>
    <font>
      <b/>
      <sz val="9"/>
      <color indexed="62"/>
      <name val="Calibri Light"/>
      <family val="2"/>
    </font>
    <font>
      <sz val="9"/>
      <name val="Calibri Light"/>
      <family val="2"/>
    </font>
    <font>
      <b/>
      <sz val="10"/>
      <name val="Calibri Light"/>
      <family val="2"/>
    </font>
    <font>
      <sz val="10"/>
      <name val="Calibri Light"/>
      <family val="2"/>
    </font>
    <font>
      <b/>
      <sz val="12"/>
      <name val="Calibri Light"/>
      <family val="2"/>
    </font>
    <font>
      <b/>
      <sz val="36"/>
      <name val="Calibri"/>
      <family val="2"/>
    </font>
    <font>
      <b/>
      <sz val="9"/>
      <color indexed="30"/>
      <name val="Calibri Light"/>
      <family val="2"/>
    </font>
    <font>
      <sz val="9"/>
      <color indexed="8"/>
      <name val="Calibri Light"/>
      <family val="2"/>
    </font>
    <font>
      <sz val="10"/>
      <color indexed="8"/>
      <name val="Calibri Light"/>
      <family val="2"/>
    </font>
    <font>
      <b/>
      <sz val="9"/>
      <name val="Calibri Light"/>
      <family val="2"/>
    </font>
    <font>
      <sz val="9"/>
      <color indexed="36"/>
      <name val="Calibri Light"/>
      <family val="2"/>
    </font>
    <font>
      <u/>
      <sz val="9"/>
      <name val="Calibri Light"/>
      <family val="2"/>
    </font>
    <font>
      <b/>
      <sz val="11"/>
      <name val="Calibri Light"/>
      <family val="2"/>
    </font>
    <font>
      <sz val="8"/>
      <name val="Calibri"/>
      <family val="2"/>
    </font>
    <font>
      <strike/>
      <sz val="10"/>
      <name val="Calibri Light"/>
      <family val="2"/>
    </font>
    <font>
      <sz val="11"/>
      <name val="Arial"/>
      <family val="2"/>
    </font>
    <font>
      <b/>
      <sz val="11"/>
      <name val="Arial"/>
      <family val="2"/>
    </font>
    <font>
      <sz val="11"/>
      <name val="Calibri"/>
      <family val="2"/>
    </font>
    <font>
      <sz val="11"/>
      <color theme="1"/>
      <name val="Calibri"/>
      <family val="2"/>
      <scheme val="minor"/>
    </font>
    <font>
      <sz val="11"/>
      <color rgb="FF000000"/>
      <name val="Calibri"/>
      <family val="2"/>
    </font>
    <font>
      <u/>
      <sz val="11"/>
      <color theme="10"/>
      <name val="Calibri"/>
      <family val="2"/>
    </font>
    <font>
      <sz val="10"/>
      <name val="Calibri Light"/>
      <family val="2"/>
      <scheme val="major"/>
    </font>
    <font>
      <strike/>
      <sz val="10"/>
      <name val="Calibri Light"/>
      <family val="2"/>
      <scheme val="major"/>
    </font>
    <font>
      <sz val="10"/>
      <name val="Calibri"/>
      <family val="2"/>
      <scheme val="minor"/>
    </font>
    <font>
      <sz val="11"/>
      <name val="Calibri"/>
      <family val="2"/>
      <scheme val="minor"/>
    </font>
    <font>
      <u/>
      <sz val="11"/>
      <color rgb="FF0563C1"/>
      <name val="Calibri"/>
      <family val="2"/>
    </font>
    <font>
      <sz val="11"/>
      <color rgb="FF3F3F76"/>
      <name val="Calibri"/>
      <family val="2"/>
    </font>
    <font>
      <sz val="10"/>
      <color rgb="FF000000"/>
      <name val="Arial"/>
      <family val="2"/>
    </font>
    <font>
      <sz val="10"/>
      <color rgb="FF000000"/>
      <name val="Calibri"/>
      <family val="2"/>
    </font>
    <font>
      <sz val="10"/>
      <color theme="1"/>
      <name val="Calibri Light"/>
      <family val="2"/>
      <scheme val="major"/>
    </font>
    <font>
      <b/>
      <sz val="10"/>
      <name val="Calibri Light"/>
      <family val="2"/>
      <scheme val="major"/>
    </font>
    <font>
      <b/>
      <sz val="11"/>
      <color theme="1"/>
      <name val="Calibri Light"/>
      <family val="2"/>
    </font>
    <font>
      <u/>
      <sz val="11"/>
      <name val="Calibri"/>
      <family val="2"/>
    </font>
    <font>
      <sz val="10"/>
      <color theme="1"/>
      <name val="Calibri Light"/>
      <family val="2"/>
    </font>
    <font>
      <b/>
      <sz val="12"/>
      <color theme="1"/>
      <name val="Calibri Light"/>
      <family val="2"/>
    </font>
    <font>
      <b/>
      <sz val="10"/>
      <color theme="1"/>
      <name val="Calibri Light"/>
      <family val="2"/>
    </font>
    <font>
      <sz val="10"/>
      <color rgb="FF000000"/>
      <name val="Calibri"/>
      <family val="2"/>
      <scheme val="minor"/>
    </font>
    <font>
      <b/>
      <sz val="10"/>
      <color theme="1"/>
      <name val="Calibri Light"/>
      <family val="2"/>
      <scheme val="major"/>
    </font>
    <font>
      <sz val="11"/>
      <color theme="1"/>
      <name val="Calibri Light"/>
      <family val="2"/>
      <scheme val="major"/>
    </font>
    <font>
      <sz val="10"/>
      <color theme="1"/>
      <name val="Calibri"/>
      <family val="2"/>
    </font>
    <font>
      <u/>
      <sz val="11"/>
      <color theme="10"/>
      <name val="Calibri"/>
      <family val="2"/>
      <scheme val="minor"/>
    </font>
    <font>
      <sz val="12"/>
      <name val="Arial"/>
      <family val="2"/>
    </font>
    <font>
      <sz val="10"/>
      <color rgb="FF000000"/>
      <name val="Calibri Light"/>
      <family val="2"/>
    </font>
    <font>
      <sz val="10"/>
      <color rgb="FF000000"/>
      <name val="Calibri Light"/>
      <family val="2"/>
      <scheme val="major"/>
    </font>
    <font>
      <b/>
      <u/>
      <sz val="10"/>
      <color theme="8"/>
      <name val="Calibri"/>
      <family val="2"/>
      <scheme val="minor"/>
    </font>
    <font>
      <sz val="12"/>
      <color rgb="FF000000"/>
      <name val="Calibri"/>
      <family val="2"/>
      <scheme val="minor"/>
    </font>
    <font>
      <sz val="10"/>
      <color theme="1"/>
      <name val="Calibri Light"/>
      <family val="2"/>
      <scheme val="major"/>
    </font>
    <font>
      <sz val="10"/>
      <color rgb="FF000000"/>
      <name val="Calibri Light"/>
      <family val="2"/>
    </font>
    <font>
      <sz val="10"/>
      <name val="Calibri Light"/>
      <family val="2"/>
      <scheme val="major"/>
    </font>
    <font>
      <sz val="10"/>
      <color rgb="FFFF0000"/>
      <name val="Calibri Light"/>
      <family val="2"/>
      <scheme val="major"/>
    </font>
    <font>
      <sz val="10"/>
      <name val="Calibri Light (Títulos)"/>
    </font>
    <font>
      <b/>
      <sz val="20"/>
      <color theme="1"/>
      <name val="Calibri Light"/>
      <family val="2"/>
      <scheme val="major"/>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CC99"/>
        <bgColor rgb="FFFFCC99"/>
      </patternFill>
    </fill>
    <fill>
      <patternFill patternType="solid">
        <fgColor theme="7" tint="0.59999389629810485"/>
        <bgColor indexed="64"/>
      </patternFill>
    </fill>
    <fill>
      <patternFill patternType="solid">
        <fgColor theme="0"/>
        <bgColor rgb="FF000000"/>
      </patternFill>
    </fill>
    <fill>
      <patternFill patternType="solid">
        <fgColor rgb="FFFFFFFF"/>
        <bgColor indexed="64"/>
      </patternFill>
    </fill>
  </fills>
  <borders count="6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8"/>
      </left>
      <right style="thin">
        <color indexed="8"/>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style="thin">
        <color indexed="63"/>
      </right>
      <top style="thin">
        <color indexed="63"/>
      </top>
      <bottom/>
      <diagonal/>
    </border>
    <border>
      <left style="thin">
        <color indexed="63"/>
      </left>
      <right style="thin">
        <color indexed="63"/>
      </right>
      <top style="thin">
        <color indexed="63"/>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41">
    <xf numFmtId="0" fontId="0" fillId="0" borderId="0"/>
    <xf numFmtId="173" fontId="25" fillId="0" borderId="0" applyBorder="0" applyProtection="0"/>
    <xf numFmtId="0" fontId="26" fillId="0" borderId="0" applyNumberFormat="0" applyFill="0" applyBorder="0" applyAlignment="0" applyProtection="0">
      <alignment vertical="top"/>
      <protection locked="0"/>
    </xf>
    <xf numFmtId="172" fontId="24" fillId="0" borderId="0" applyFont="0" applyFill="0" applyBorder="0" applyAlignment="0" applyProtection="0"/>
    <xf numFmtId="167" fontId="24" fillId="0" borderId="0" applyFont="0" applyFill="0" applyBorder="0" applyAlignment="0" applyProtection="0"/>
    <xf numFmtId="168" fontId="1" fillId="0" borderId="0" applyFont="0" applyFill="0" applyBorder="0" applyAlignment="0" applyProtection="0"/>
    <xf numFmtId="172" fontId="24" fillId="0" borderId="0" applyFont="0" applyFill="0" applyBorder="0" applyAlignment="0" applyProtection="0"/>
    <xf numFmtId="171" fontId="24" fillId="0" borderId="0" applyFont="0" applyFill="0" applyBorder="0" applyAlignment="0" applyProtection="0"/>
    <xf numFmtId="170" fontId="24" fillId="0" borderId="0" applyFont="0" applyFill="0" applyBorder="0" applyAlignment="0" applyProtection="0"/>
    <xf numFmtId="165" fontId="24" fillId="0" borderId="0" applyFont="0" applyFill="0" applyBorder="0" applyAlignment="0" applyProtection="0"/>
    <xf numFmtId="0" fontId="3" fillId="0" borderId="0"/>
    <xf numFmtId="0" fontId="25"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0" fontId="31" fillId="0" borderId="0" applyNumberFormat="0" applyFill="0" applyBorder="0" applyAlignment="0" applyProtection="0"/>
    <xf numFmtId="168" fontId="1" fillId="0" borderId="0" applyFill="0" applyBorder="0" applyAlignment="0" applyProtection="0"/>
    <xf numFmtId="9" fontId="1" fillId="0" borderId="0" applyFill="0" applyBorder="0" applyAlignment="0" applyProtection="0"/>
    <xf numFmtId="0" fontId="25" fillId="0" borderId="0" applyNumberFormat="0" applyFont="0" applyBorder="0" applyProtection="0"/>
    <xf numFmtId="0" fontId="24" fillId="0" borderId="0"/>
    <xf numFmtId="174" fontId="25" fillId="0" borderId="0" applyFont="0" applyFill="0" applyBorder="0" applyAlignment="0" applyProtection="0"/>
    <xf numFmtId="0" fontId="32" fillId="14" borderId="22" applyNumberFormat="0" applyAlignment="0" applyProtection="0"/>
    <xf numFmtId="0" fontId="31" fillId="0" borderId="0" applyNumberFormat="0" applyFill="0" applyBorder="0" applyAlignment="0" applyProtection="0"/>
    <xf numFmtId="0" fontId="33" fillId="0" borderId="0" applyNumberFormat="0" applyBorder="0" applyProtection="0"/>
    <xf numFmtId="41" fontId="24" fillId="0" borderId="0" applyFont="0" applyFill="0" applyBorder="0" applyAlignment="0" applyProtection="0"/>
    <xf numFmtId="43" fontId="1" fillId="0" borderId="0" applyFont="0" applyFill="0" applyBorder="0" applyAlignment="0" applyProtection="0"/>
    <xf numFmtId="171" fontId="25" fillId="0" borderId="0" applyFont="0" applyFill="0" applyBorder="0" applyAlignment="0" applyProtection="0"/>
    <xf numFmtId="187" fontId="25"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91" fontId="24" fillId="0" borderId="0" applyFont="0" applyFill="0" applyBorder="0" applyAlignment="0" applyProtection="0"/>
    <xf numFmtId="43" fontId="1" fillId="0" borderId="0" applyFill="0" applyBorder="0" applyAlignment="0" applyProtection="0"/>
    <xf numFmtId="41" fontId="24" fillId="0" borderId="0" applyFont="0" applyFill="0" applyBorder="0" applyAlignment="0" applyProtection="0"/>
    <xf numFmtId="43" fontId="1" fillId="0" borderId="0" applyFont="0" applyFill="0" applyBorder="0" applyAlignment="0" applyProtection="0"/>
    <xf numFmtId="41" fontId="24" fillId="0" borderId="0" applyFont="0" applyFill="0" applyBorder="0" applyAlignment="0" applyProtection="0"/>
    <xf numFmtId="43" fontId="1" fillId="0" borderId="0" applyFont="0" applyFill="0" applyBorder="0" applyAlignment="0" applyProtection="0"/>
    <xf numFmtId="0" fontId="46" fillId="0" borderId="0" applyNumberFormat="0" applyFill="0" applyBorder="0" applyAlignment="0" applyProtection="0"/>
    <xf numFmtId="191" fontId="24" fillId="0" borderId="0" applyFont="0" applyFill="0" applyBorder="0" applyAlignment="0" applyProtection="0"/>
    <xf numFmtId="43" fontId="24" fillId="0" borderId="0" applyFont="0" applyFill="0" applyBorder="0" applyAlignment="0" applyProtection="0"/>
  </cellStyleXfs>
  <cellXfs count="692">
    <xf numFmtId="0" fontId="0" fillId="0" borderId="0" xfId="0"/>
    <xf numFmtId="0" fontId="4" fillId="2" borderId="0" xfId="10" applyFont="1" applyFill="1" applyBorder="1" applyAlignment="1">
      <alignment wrapText="1"/>
    </xf>
    <xf numFmtId="0" fontId="4" fillId="0" borderId="0" xfId="10" applyFont="1" applyBorder="1" applyAlignment="1">
      <alignment wrapText="1"/>
    </xf>
    <xf numFmtId="0" fontId="4" fillId="0" borderId="0" xfId="10" applyFont="1" applyAlignment="1">
      <alignment wrapText="1"/>
    </xf>
    <xf numFmtId="0" fontId="4" fillId="0" borderId="0" xfId="10" applyFont="1" applyAlignment="1"/>
    <xf numFmtId="0" fontId="5" fillId="0" borderId="0" xfId="10" applyFont="1" applyAlignment="1"/>
    <xf numFmtId="0" fontId="4" fillId="3" borderId="0" xfId="10" applyFont="1" applyFill="1" applyAlignment="1">
      <alignment wrapText="1"/>
    </xf>
    <xf numFmtId="0" fontId="6" fillId="4" borderId="1" xfId="10" applyFont="1" applyFill="1" applyBorder="1" applyAlignment="1">
      <alignment horizontal="center" vertical="center" wrapText="1"/>
    </xf>
    <xf numFmtId="0" fontId="7" fillId="0" borderId="2" xfId="10" applyFont="1" applyBorder="1" applyAlignment="1">
      <alignment vertical="center"/>
    </xf>
    <xf numFmtId="0" fontId="7" fillId="0" borderId="3" xfId="10" applyFont="1" applyBorder="1" applyAlignment="1">
      <alignment vertical="center"/>
    </xf>
    <xf numFmtId="0" fontId="7" fillId="0" borderId="3" xfId="10" applyFont="1" applyBorder="1" applyAlignment="1"/>
    <xf numFmtId="0" fontId="9" fillId="0" borderId="0" xfId="0" applyFont="1"/>
    <xf numFmtId="0" fontId="13" fillId="6" borderId="0" xfId="0" applyFont="1" applyFill="1" applyAlignment="1">
      <alignment vertical="center" wrapText="1"/>
    </xf>
    <xf numFmtId="0" fontId="6" fillId="0" borderId="1" xfId="10" applyFont="1" applyBorder="1" applyAlignment="1">
      <alignment vertical="center" wrapText="1"/>
    </xf>
    <xf numFmtId="0" fontId="13" fillId="0" borderId="0" xfId="0" applyFont="1" applyFill="1" applyAlignment="1">
      <alignment vertical="center"/>
    </xf>
    <xf numFmtId="0" fontId="7" fillId="7" borderId="0" xfId="10" applyFont="1" applyFill="1" applyAlignment="1">
      <alignment vertical="center"/>
    </xf>
    <xf numFmtId="0" fontId="13" fillId="7" borderId="0" xfId="0" applyFont="1" applyFill="1" applyAlignment="1">
      <alignment vertical="center"/>
    </xf>
    <xf numFmtId="0" fontId="14" fillId="7" borderId="0" xfId="0" applyFont="1" applyFill="1" applyAlignment="1">
      <alignment vertical="center"/>
    </xf>
    <xf numFmtId="0" fontId="4" fillId="2" borderId="0" xfId="10" applyFont="1" applyFill="1" applyBorder="1" applyAlignment="1"/>
    <xf numFmtId="0" fontId="6" fillId="2" borderId="9" xfId="10" applyFont="1" applyFill="1" applyBorder="1" applyAlignment="1">
      <alignment vertical="center" wrapText="1"/>
    </xf>
    <xf numFmtId="0" fontId="6" fillId="0" borderId="1" xfId="10" applyFont="1" applyFill="1" applyBorder="1" applyAlignment="1">
      <alignment vertical="center" wrapText="1"/>
    </xf>
    <xf numFmtId="0" fontId="6" fillId="0" borderId="10" xfId="10" applyFont="1" applyBorder="1" applyAlignment="1">
      <alignment vertical="center" wrapText="1"/>
    </xf>
    <xf numFmtId="0" fontId="18" fillId="5" borderId="12"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9" fillId="0" borderId="0" xfId="0" applyFont="1" applyFill="1" applyBorder="1"/>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xf numFmtId="0" fontId="27" fillId="0" borderId="0" xfId="0" applyFont="1" applyFill="1" applyBorder="1"/>
    <xf numFmtId="0" fontId="27" fillId="0" borderId="3" xfId="0" applyFont="1" applyFill="1" applyBorder="1"/>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14" fontId="27" fillId="0" borderId="0" xfId="0" applyNumberFormat="1" applyFont="1" applyFill="1" applyBorder="1" applyAlignment="1">
      <alignment vertical="center" wrapText="1"/>
    </xf>
    <xf numFmtId="0" fontId="27" fillId="13" borderId="0" xfId="0" applyFont="1" applyFill="1" applyBorder="1" applyAlignment="1">
      <alignment vertical="center" wrapText="1"/>
    </xf>
    <xf numFmtId="0" fontId="9" fillId="13" borderId="0" xfId="0" applyFont="1" applyFill="1" applyBorder="1" applyAlignment="1">
      <alignment vertical="center" wrapText="1"/>
    </xf>
    <xf numFmtId="0" fontId="9" fillId="13" borderId="0" xfId="0" applyFont="1" applyFill="1" applyBorder="1"/>
    <xf numFmtId="0" fontId="2" fillId="0" borderId="2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9" fillId="10" borderId="0" xfId="0" applyFont="1" applyFill="1" applyBorder="1"/>
    <xf numFmtId="0" fontId="9" fillId="12" borderId="0" xfId="0" applyFont="1" applyFill="1" applyBorder="1"/>
    <xf numFmtId="0" fontId="9" fillId="2" borderId="7" xfId="0" applyFont="1" applyFill="1" applyBorder="1"/>
    <xf numFmtId="0" fontId="9" fillId="2" borderId="8" xfId="0" applyFont="1" applyFill="1" applyBorder="1"/>
    <xf numFmtId="0" fontId="9" fillId="10" borderId="0" xfId="0" applyFont="1" applyFill="1" applyBorder="1" applyAlignment="1">
      <alignment horizontal="center" vertical="center"/>
    </xf>
    <xf numFmtId="0" fontId="9" fillId="11" borderId="0" xfId="0" applyFont="1" applyFill="1" applyBorder="1"/>
    <xf numFmtId="0" fontId="9" fillId="11" borderId="0" xfId="0" applyFont="1" applyFill="1" applyBorder="1" applyAlignment="1">
      <alignment horizontal="center" vertical="center"/>
    </xf>
    <xf numFmtId="9" fontId="2" fillId="0" borderId="21" xfId="0" applyNumberFormat="1" applyFont="1" applyFill="1" applyBorder="1" applyAlignment="1">
      <alignment horizontal="center" vertical="center" wrapText="1"/>
    </xf>
    <xf numFmtId="186" fontId="2" fillId="0" borderId="21" xfId="0" applyNumberFormat="1" applyFont="1" applyFill="1" applyBorder="1" applyAlignment="1">
      <alignment horizontal="center" vertical="center" wrapText="1"/>
    </xf>
    <xf numFmtId="0" fontId="9" fillId="0" borderId="0" xfId="0" applyFont="1" applyFill="1" applyBorder="1" applyAlignment="1">
      <alignment horizontal="center"/>
    </xf>
    <xf numFmtId="0" fontId="9" fillId="10" borderId="0" xfId="0" applyFont="1" applyFill="1" applyBorder="1" applyAlignment="1">
      <alignment horizontal="center"/>
    </xf>
    <xf numFmtId="0" fontId="18" fillId="8" borderId="25" xfId="0" applyFont="1" applyFill="1" applyBorder="1" applyAlignment="1">
      <alignment horizontal="center" vertical="center" wrapText="1"/>
    </xf>
    <xf numFmtId="0" fontId="6" fillId="0" borderId="0" xfId="10" applyFont="1" applyAlignment="1">
      <alignment vertical="center" wrapText="1"/>
    </xf>
    <xf numFmtId="0" fontId="7" fillId="0" borderId="0" xfId="10" applyFont="1" applyAlignment="1">
      <alignment vertical="center"/>
    </xf>
    <xf numFmtId="0" fontId="27" fillId="0" borderId="23" xfId="0" applyFont="1" applyFill="1" applyBorder="1"/>
    <xf numFmtId="0" fontId="37" fillId="8" borderId="12" xfId="0" applyFont="1" applyFill="1" applyBorder="1" applyAlignment="1">
      <alignment horizontal="center" vertical="center" wrapText="1"/>
    </xf>
    <xf numFmtId="0" fontId="9" fillId="0" borderId="0" xfId="0" applyFont="1" applyFill="1" applyBorder="1" applyAlignment="1">
      <alignment vertical="center"/>
    </xf>
    <xf numFmtId="0" fontId="9" fillId="10" borderId="0" xfId="0" applyFont="1" applyFill="1" applyBorder="1" applyAlignment="1">
      <alignment vertical="center"/>
    </xf>
    <xf numFmtId="186" fontId="2" fillId="10" borderId="21" xfId="0" applyNumberFormat="1" applyFont="1" applyFill="1" applyBorder="1" applyAlignment="1">
      <alignment horizontal="center" vertical="center" wrapText="1"/>
    </xf>
    <xf numFmtId="3" fontId="9" fillId="10" borderId="21" xfId="24" applyNumberFormat="1" applyFont="1" applyFill="1" applyBorder="1" applyAlignment="1">
      <alignment horizontal="center" vertical="center" wrapText="1"/>
    </xf>
    <xf numFmtId="3" fontId="9" fillId="0" borderId="21" xfId="24" applyNumberFormat="1" applyFont="1" applyFill="1" applyBorder="1" applyAlignment="1">
      <alignment horizontal="left" vertical="center" wrapText="1"/>
    </xf>
    <xf numFmtId="0" fontId="27" fillId="0" borderId="26" xfId="0" applyFont="1" applyFill="1" applyBorder="1"/>
    <xf numFmtId="0" fontId="27" fillId="10" borderId="3" xfId="0" applyFont="1" applyFill="1" applyBorder="1"/>
    <xf numFmtId="0" fontId="27" fillId="10" borderId="23" xfId="0" applyFont="1" applyFill="1" applyBorder="1"/>
    <xf numFmtId="0" fontId="27" fillId="10" borderId="0" xfId="0" applyFont="1" applyFill="1" applyBorder="1"/>
    <xf numFmtId="0" fontId="2" fillId="10" borderId="21" xfId="0" applyFont="1" applyFill="1" applyBorder="1" applyAlignment="1">
      <alignment horizontal="center" vertical="center" wrapText="1"/>
    </xf>
    <xf numFmtId="0" fontId="9" fillId="10" borderId="15" xfId="0" applyFont="1" applyFill="1" applyBorder="1" applyAlignment="1">
      <alignment horizontal="left" vertical="center" wrapText="1"/>
    </xf>
    <xf numFmtId="0" fontId="2" fillId="10" borderId="24" xfId="0" applyFont="1" applyFill="1" applyBorder="1" applyAlignment="1">
      <alignment horizontal="center" vertical="center" wrapText="1"/>
    </xf>
    <xf numFmtId="9" fontId="2" fillId="10" borderId="21" xfId="0" applyNumberFormat="1" applyFont="1" applyFill="1" applyBorder="1" applyAlignment="1">
      <alignment horizontal="center" vertical="center" wrapText="1"/>
    </xf>
    <xf numFmtId="0" fontId="9" fillId="10" borderId="21" xfId="11" applyFont="1" applyFill="1" applyBorder="1" applyAlignment="1">
      <alignment horizontal="center" vertical="center" wrapText="1"/>
    </xf>
    <xf numFmtId="1" fontId="2" fillId="10" borderId="21" xfId="0" applyNumberFormat="1" applyFont="1" applyFill="1" applyBorder="1" applyAlignment="1">
      <alignment horizontal="left" vertical="center" wrapText="1"/>
    </xf>
    <xf numFmtId="170" fontId="2" fillId="10" borderId="21" xfId="0" applyNumberFormat="1" applyFont="1" applyFill="1" applyBorder="1" applyAlignment="1">
      <alignment horizontal="center" vertical="center" wrapText="1"/>
    </xf>
    <xf numFmtId="3" fontId="34" fillId="10" borderId="21" xfId="0" applyNumberFormat="1" applyFont="1" applyFill="1" applyBorder="1" applyAlignment="1">
      <alignment horizontal="center" vertical="center" wrapText="1"/>
    </xf>
    <xf numFmtId="3" fontId="2" fillId="10" borderId="21" xfId="0" applyNumberFormat="1" applyFont="1" applyFill="1" applyBorder="1" applyAlignment="1">
      <alignment horizontal="center" vertical="center" wrapText="1"/>
    </xf>
    <xf numFmtId="0" fontId="34" fillId="10" borderId="21" xfId="0" applyFont="1" applyFill="1" applyBorder="1" applyAlignment="1">
      <alignment horizontal="center" vertical="center" wrapText="1"/>
    </xf>
    <xf numFmtId="0" fontId="27" fillId="10" borderId="16" xfId="0" applyFont="1" applyFill="1" applyBorder="1" applyAlignment="1">
      <alignment horizontal="left" vertical="top" wrapText="1"/>
    </xf>
    <xf numFmtId="0" fontId="27" fillId="10" borderId="0" xfId="0" applyFont="1" applyFill="1" applyBorder="1" applyAlignment="1">
      <alignment vertical="center" wrapText="1"/>
    </xf>
    <xf numFmtId="0" fontId="27" fillId="0" borderId="29" xfId="0" applyFont="1" applyFill="1" applyBorder="1"/>
    <xf numFmtId="0" fontId="8" fillId="0" borderId="23" xfId="0" applyFont="1" applyFill="1" applyBorder="1" applyAlignment="1">
      <alignment horizontal="center" vertical="top"/>
    </xf>
    <xf numFmtId="186" fontId="2" fillId="10" borderId="24" xfId="0" applyNumberFormat="1" applyFont="1" applyFill="1" applyBorder="1" applyAlignment="1">
      <alignment horizontal="center" vertical="center" wrapText="1"/>
    </xf>
    <xf numFmtId="0" fontId="45" fillId="10" borderId="21" xfId="0" applyFont="1" applyFill="1" applyBorder="1" applyAlignment="1">
      <alignment horizontal="center" vertical="center" wrapText="1"/>
    </xf>
    <xf numFmtId="0" fontId="45" fillId="10" borderId="31" xfId="0" applyFont="1" applyFill="1" applyBorder="1" applyAlignment="1">
      <alignment horizontal="center" vertical="center" wrapText="1"/>
    </xf>
    <xf numFmtId="9" fontId="0" fillId="0" borderId="0" xfId="0" applyNumberFormat="1" applyAlignment="1">
      <alignment horizontal="center" vertical="center"/>
    </xf>
    <xf numFmtId="3" fontId="2" fillId="0" borderId="21" xfId="0" applyNumberFormat="1" applyFont="1" applyBorder="1" applyAlignment="1">
      <alignment horizontal="center" vertical="center" wrapText="1"/>
    </xf>
    <xf numFmtId="3" fontId="47" fillId="0" borderId="0" xfId="0" applyNumberFormat="1" applyFont="1" applyAlignment="1">
      <alignment horizontal="right" vertical="center"/>
    </xf>
    <xf numFmtId="0" fontId="9" fillId="0" borderId="30" xfId="0" applyFont="1" applyFill="1" applyBorder="1" applyAlignment="1">
      <alignment horizontal="center" vertical="center" wrapText="1"/>
    </xf>
    <xf numFmtId="0" fontId="27" fillId="0" borderId="0" xfId="0" applyFont="1" applyFill="1" applyBorder="1" applyAlignment="1">
      <alignment horizontal="center" vertical="center"/>
    </xf>
    <xf numFmtId="185" fontId="27" fillId="10" borderId="0" xfId="0" applyNumberFormat="1" applyFont="1" applyFill="1" applyBorder="1" applyAlignment="1">
      <alignment horizontal="center"/>
    </xf>
    <xf numFmtId="0" fontId="51" fillId="0" borderId="0" xfId="0" applyFont="1" applyAlignment="1">
      <alignment vertical="center" wrapText="1"/>
    </xf>
    <xf numFmtId="170" fontId="2" fillId="10" borderId="31" xfId="0" applyNumberFormat="1" applyFont="1" applyFill="1" applyBorder="1" applyAlignment="1">
      <alignment horizontal="center" vertical="center" wrapText="1"/>
    </xf>
    <xf numFmtId="6" fontId="23" fillId="10" borderId="31" xfId="0" applyNumberFormat="1" applyFont="1" applyFill="1" applyBorder="1" applyAlignment="1">
      <alignment horizontal="center" vertical="center" wrapText="1"/>
    </xf>
    <xf numFmtId="0" fontId="9" fillId="0" borderId="0" xfId="0" applyFont="1" applyFill="1" applyAlignment="1">
      <alignment vertical="top"/>
    </xf>
    <xf numFmtId="0" fontId="27" fillId="0" borderId="0" xfId="0" applyFont="1" applyFill="1" applyBorder="1" applyAlignment="1">
      <alignment vertical="top"/>
    </xf>
    <xf numFmtId="0" fontId="9" fillId="0" borderId="0" xfId="0" applyFont="1" applyFill="1" applyBorder="1" applyAlignment="1">
      <alignment vertical="top"/>
    </xf>
    <xf numFmtId="0" fontId="27" fillId="0" borderId="0" xfId="0" applyFont="1" applyFill="1" applyBorder="1" applyAlignment="1">
      <alignment vertical="top" wrapText="1"/>
    </xf>
    <xf numFmtId="0" fontId="9" fillId="0" borderId="0" xfId="0" applyFont="1" applyFill="1" applyBorder="1" applyAlignment="1">
      <alignment vertical="top" wrapText="1"/>
    </xf>
    <xf numFmtId="0" fontId="9" fillId="10" borderId="0" xfId="0" applyFont="1" applyFill="1" applyBorder="1" applyAlignment="1">
      <alignment vertical="top"/>
    </xf>
    <xf numFmtId="0" fontId="9" fillId="0" borderId="0" xfId="0" applyFont="1" applyFill="1" applyBorder="1" applyAlignment="1">
      <alignment horizontal="center" vertical="top"/>
    </xf>
    <xf numFmtId="0" fontId="27" fillId="0" borderId="0" xfId="0" applyFont="1" applyFill="1" applyBorder="1" applyAlignment="1">
      <alignment horizontal="center" vertical="top"/>
    </xf>
    <xf numFmtId="0" fontId="27" fillId="0" borderId="0" xfId="0" applyFont="1" applyFill="1" applyBorder="1" applyAlignment="1">
      <alignment horizontal="right" vertical="center"/>
    </xf>
    <xf numFmtId="0" fontId="9" fillId="0" borderId="0" xfId="0" applyFont="1" applyFill="1" applyBorder="1" applyAlignment="1">
      <alignment horizontal="right" vertical="center"/>
    </xf>
    <xf numFmtId="0" fontId="27" fillId="10" borderId="30" xfId="0" applyFont="1" applyFill="1" applyBorder="1" applyAlignment="1">
      <alignment horizontal="left" vertical="top" wrapText="1"/>
    </xf>
    <xf numFmtId="0" fontId="27" fillId="10" borderId="30" xfId="0" applyFont="1" applyFill="1" applyBorder="1" applyAlignment="1">
      <alignment horizontal="center" vertical="center" wrapText="1"/>
    </xf>
    <xf numFmtId="9" fontId="27" fillId="10" borderId="30" xfId="0" applyNumberFormat="1" applyFont="1" applyFill="1" applyBorder="1" applyAlignment="1">
      <alignment horizontal="center" vertical="center" wrapText="1"/>
    </xf>
    <xf numFmtId="0" fontId="27" fillId="10" borderId="30" xfId="0" applyFont="1" applyFill="1" applyBorder="1" applyAlignment="1">
      <alignment horizontal="left" vertical="center" wrapText="1"/>
    </xf>
    <xf numFmtId="0" fontId="12" fillId="2" borderId="30" xfId="10" applyFont="1" applyFill="1" applyBorder="1" applyAlignment="1">
      <alignment vertical="center" wrapText="1"/>
    </xf>
    <xf numFmtId="0" fontId="7" fillId="6" borderId="30" xfId="10" applyFont="1" applyFill="1" applyBorder="1" applyAlignment="1">
      <alignment vertical="center" wrapText="1"/>
    </xf>
    <xf numFmtId="0" fontId="6" fillId="0" borderId="30" xfId="10" applyFont="1" applyBorder="1" applyAlignment="1">
      <alignment vertical="center" wrapText="1"/>
    </xf>
    <xf numFmtId="0" fontId="7" fillId="2" borderId="30" xfId="10" applyFont="1" applyFill="1" applyBorder="1" applyAlignment="1">
      <alignment vertical="center"/>
    </xf>
    <xf numFmtId="0" fontId="7" fillId="0" borderId="30" xfId="10" applyFont="1" applyBorder="1" applyAlignment="1">
      <alignment vertical="center"/>
    </xf>
    <xf numFmtId="0" fontId="7" fillId="0" borderId="30" xfId="1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vertical="center"/>
    </xf>
    <xf numFmtId="185" fontId="27" fillId="10" borderId="0" xfId="0" applyNumberFormat="1" applyFont="1" applyFill="1" applyBorder="1" applyAlignment="1">
      <alignment horizontal="center" vertical="center"/>
    </xf>
    <xf numFmtId="0" fontId="27" fillId="10" borderId="0" xfId="0" applyFont="1" applyFill="1" applyBorder="1" applyAlignment="1">
      <alignment horizontal="center" vertical="center"/>
    </xf>
    <xf numFmtId="3" fontId="48" fillId="17" borderId="30" xfId="0" applyNumberFormat="1" applyFont="1" applyFill="1" applyBorder="1" applyAlignment="1">
      <alignment horizontal="right" vertical="center" wrapText="1"/>
    </xf>
    <xf numFmtId="0" fontId="48" fillId="17" borderId="28" xfId="0" applyFont="1" applyFill="1" applyBorder="1" applyAlignment="1">
      <alignment vertical="top" wrapText="1"/>
    </xf>
    <xf numFmtId="0" fontId="9" fillId="2" borderId="7" xfId="0" applyFont="1" applyFill="1" applyBorder="1" applyAlignment="1">
      <alignment vertical="top"/>
    </xf>
    <xf numFmtId="0" fontId="9" fillId="0" borderId="0" xfId="0" applyFont="1" applyFill="1" applyBorder="1" applyAlignment="1">
      <alignment horizontal="left" vertical="center"/>
    </xf>
    <xf numFmtId="0" fontId="27" fillId="0" borderId="0" xfId="0" applyFont="1" applyFill="1" applyBorder="1" applyAlignment="1">
      <alignment horizontal="left" vertical="center"/>
    </xf>
    <xf numFmtId="0" fontId="42" fillId="10" borderId="0" xfId="0" applyFont="1" applyFill="1" applyAlignment="1">
      <alignment horizontal="center" vertical="top" wrapText="1"/>
    </xf>
    <xf numFmtId="0" fontId="27" fillId="0" borderId="0" xfId="0" applyFont="1" applyFill="1" applyBorder="1" applyAlignment="1">
      <alignment horizontal="right"/>
    </xf>
    <xf numFmtId="10" fontId="48" fillId="17" borderId="28" xfId="0" applyNumberFormat="1" applyFont="1" applyFill="1" applyBorder="1" applyAlignment="1">
      <alignment vertical="center" wrapText="1"/>
    </xf>
    <xf numFmtId="0" fontId="27" fillId="17" borderId="0" xfId="0" applyFont="1" applyFill="1" applyBorder="1" applyAlignment="1">
      <alignment horizontal="right" vertical="center"/>
    </xf>
    <xf numFmtId="0" fontId="54" fillId="0" borderId="0" xfId="0" applyFont="1" applyAlignment="1">
      <alignment horizontal="center" vertical="top"/>
    </xf>
    <xf numFmtId="0" fontId="48" fillId="17" borderId="30" xfId="0" applyFont="1" applyFill="1" applyBorder="1" applyAlignment="1">
      <alignment horizontal="center" vertical="top" wrapText="1"/>
    </xf>
    <xf numFmtId="0" fontId="9" fillId="2" borderId="32" xfId="0" applyFont="1" applyFill="1" applyBorder="1" applyAlignment="1">
      <alignment vertical="top"/>
    </xf>
    <xf numFmtId="0" fontId="18" fillId="8" borderId="0" xfId="0" applyFont="1" applyFill="1" applyBorder="1" applyAlignment="1">
      <alignment horizontal="center" vertical="center"/>
    </xf>
    <xf numFmtId="0" fontId="18" fillId="8" borderId="11" xfId="0" applyFont="1" applyFill="1" applyBorder="1" applyAlignment="1">
      <alignment horizontal="center" vertical="center"/>
    </xf>
    <xf numFmtId="0" fontId="8" fillId="0" borderId="35" xfId="0" applyFont="1" applyFill="1" applyBorder="1" applyAlignment="1">
      <alignment horizontal="center" vertical="top"/>
    </xf>
    <xf numFmtId="0" fontId="37" fillId="15" borderId="35" xfId="0" applyFont="1" applyFill="1" applyBorder="1" applyAlignment="1">
      <alignment horizontal="center" vertical="top" wrapText="1"/>
    </xf>
    <xf numFmtId="0" fontId="37" fillId="15" borderId="35" xfId="0" applyFont="1" applyFill="1" applyBorder="1" applyAlignment="1">
      <alignment horizontal="center" vertical="center" wrapText="1"/>
    </xf>
    <xf numFmtId="0" fontId="37" fillId="10" borderId="35" xfId="0" applyFont="1" applyFill="1" applyBorder="1" applyAlignment="1">
      <alignment horizontal="center" vertical="center" wrapText="1"/>
    </xf>
    <xf numFmtId="0" fontId="18" fillId="15" borderId="35" xfId="0" applyFont="1" applyFill="1" applyBorder="1" applyAlignment="1">
      <alignment horizontal="center" vertical="center" wrapText="1"/>
    </xf>
    <xf numFmtId="0" fontId="18" fillId="15" borderId="35" xfId="0" applyFont="1" applyFill="1" applyBorder="1" applyAlignment="1">
      <alignment horizontal="right" vertical="center" wrapText="1"/>
    </xf>
    <xf numFmtId="0" fontId="36" fillId="0" borderId="35" xfId="0" applyFont="1" applyFill="1" applyBorder="1" applyAlignment="1">
      <alignment horizontal="center" vertical="top"/>
    </xf>
    <xf numFmtId="0" fontId="27" fillId="0" borderId="36" xfId="0" applyFont="1" applyFill="1" applyBorder="1" applyAlignment="1">
      <alignment horizontal="left" vertical="top" wrapText="1"/>
    </xf>
    <xf numFmtId="0" fontId="27" fillId="0" borderId="35" xfId="0" applyFont="1" applyFill="1" applyBorder="1" applyAlignment="1">
      <alignment horizontal="left" vertical="top" wrapText="1"/>
    </xf>
    <xf numFmtId="0" fontId="27" fillId="0" borderId="35" xfId="0" applyFont="1" applyFill="1" applyBorder="1" applyAlignment="1">
      <alignment horizontal="center" vertical="center" wrapText="1"/>
    </xf>
    <xf numFmtId="0" fontId="27" fillId="0" borderId="42" xfId="0" applyFont="1" applyFill="1" applyBorder="1" applyAlignment="1">
      <alignment horizontal="center" vertical="center" wrapText="1"/>
    </xf>
    <xf numFmtId="14" fontId="27" fillId="0" borderId="35" xfId="0" applyNumberFormat="1" applyFont="1" applyFill="1" applyBorder="1" applyAlignment="1">
      <alignment horizontal="center" vertical="center" wrapText="1"/>
    </xf>
    <xf numFmtId="9" fontId="27" fillId="0" borderId="35" xfId="0" applyNumberFormat="1" applyFont="1" applyFill="1" applyBorder="1" applyAlignment="1">
      <alignment horizontal="center" vertical="center" wrapText="1"/>
    </xf>
    <xf numFmtId="9" fontId="27" fillId="0" borderId="35" xfId="0" applyNumberFormat="1" applyFont="1" applyFill="1" applyBorder="1" applyAlignment="1">
      <alignment horizontal="center" vertical="center"/>
    </xf>
    <xf numFmtId="0" fontId="27" fillId="0" borderId="35" xfId="0" applyFont="1" applyFill="1" applyBorder="1" applyAlignment="1">
      <alignment vertical="top" wrapText="1"/>
    </xf>
    <xf numFmtId="3" fontId="27" fillId="0" borderId="35" xfId="0" applyNumberFormat="1" applyFont="1" applyFill="1" applyBorder="1" applyAlignment="1">
      <alignment vertical="center" wrapText="1"/>
    </xf>
    <xf numFmtId="185" fontId="27" fillId="10" borderId="35" xfId="0" applyNumberFormat="1" applyFont="1" applyFill="1" applyBorder="1" applyAlignment="1">
      <alignment horizontal="center" vertical="center" wrapText="1"/>
    </xf>
    <xf numFmtId="0" fontId="27" fillId="0" borderId="35" xfId="0" applyFont="1" applyFill="1" applyBorder="1" applyAlignment="1">
      <alignment horizontal="center" vertical="top" wrapText="1"/>
    </xf>
    <xf numFmtId="0" fontId="27" fillId="0" borderId="35" xfId="0" applyFont="1" applyFill="1" applyBorder="1" applyAlignment="1">
      <alignment horizontal="right" vertical="center" wrapText="1"/>
    </xf>
    <xf numFmtId="0" fontId="27" fillId="10" borderId="35" xfId="0" applyFont="1" applyFill="1" applyBorder="1" applyAlignment="1">
      <alignment horizontal="right" vertical="center"/>
    </xf>
    <xf numFmtId="0" fontId="27" fillId="10" borderId="35" xfId="0" applyFont="1" applyFill="1" applyBorder="1" applyAlignment="1">
      <alignment vertical="center"/>
    </xf>
    <xf numFmtId="0" fontId="27" fillId="10" borderId="35" xfId="0" applyFont="1" applyFill="1" applyBorder="1" applyAlignment="1">
      <alignment horizontal="center" vertical="top"/>
    </xf>
    <xf numFmtId="0" fontId="27" fillId="0" borderId="35" xfId="0" applyFont="1" applyFill="1" applyBorder="1"/>
    <xf numFmtId="0" fontId="36" fillId="10" borderId="35" xfId="0" applyFont="1" applyFill="1" applyBorder="1" applyAlignment="1">
      <alignment horizontal="center" vertical="top"/>
    </xf>
    <xf numFmtId="0" fontId="27" fillId="10" borderId="36" xfId="0" applyFont="1" applyFill="1" applyBorder="1" applyAlignment="1">
      <alignment horizontal="left" vertical="top" wrapText="1"/>
    </xf>
    <xf numFmtId="0" fontId="27" fillId="10" borderId="35" xfId="0" applyFont="1" applyFill="1" applyBorder="1" applyAlignment="1">
      <alignment horizontal="left" vertical="top" wrapText="1"/>
    </xf>
    <xf numFmtId="0" fontId="27" fillId="10" borderId="35" xfId="0" applyFont="1" applyFill="1" applyBorder="1" applyAlignment="1">
      <alignment horizontal="center" vertical="center" wrapText="1"/>
    </xf>
    <xf numFmtId="0" fontId="26" fillId="10" borderId="35" xfId="2" applyFill="1" applyBorder="1" applyAlignment="1" applyProtection="1">
      <alignment horizontal="center" vertical="center" wrapText="1"/>
    </xf>
    <xf numFmtId="14" fontId="27" fillId="10" borderId="35" xfId="0" applyNumberFormat="1" applyFont="1" applyFill="1" applyBorder="1" applyAlignment="1">
      <alignment horizontal="center" vertical="center" wrapText="1"/>
    </xf>
    <xf numFmtId="0" fontId="27" fillId="10" borderId="35" xfId="0" applyFont="1" applyFill="1" applyBorder="1" applyAlignment="1">
      <alignment horizontal="left" vertical="center" wrapText="1"/>
    </xf>
    <xf numFmtId="9" fontId="27" fillId="10" borderId="35" xfId="0" applyNumberFormat="1" applyFont="1" applyFill="1" applyBorder="1" applyAlignment="1">
      <alignment horizontal="center" vertical="center" wrapText="1"/>
    </xf>
    <xf numFmtId="9" fontId="27" fillId="10" borderId="35" xfId="0" applyNumberFormat="1" applyFont="1" applyFill="1" applyBorder="1" applyAlignment="1">
      <alignment horizontal="left" vertical="center" wrapText="1"/>
    </xf>
    <xf numFmtId="170" fontId="27" fillId="10" borderId="35" xfId="8" applyFont="1" applyFill="1" applyBorder="1" applyAlignment="1" applyProtection="1">
      <alignment horizontal="center" vertical="center"/>
    </xf>
    <xf numFmtId="188" fontId="35" fillId="10" borderId="35" xfId="7" applyNumberFormat="1" applyFont="1" applyFill="1" applyBorder="1" applyAlignment="1">
      <alignment horizontal="center" vertical="top" wrapText="1"/>
    </xf>
    <xf numFmtId="14" fontId="35" fillId="10" borderId="35" xfId="0" applyNumberFormat="1" applyFont="1" applyFill="1" applyBorder="1" applyAlignment="1">
      <alignment horizontal="center" vertical="center" wrapText="1"/>
    </xf>
    <xf numFmtId="9" fontId="35" fillId="10" borderId="35" xfId="29" applyFont="1" applyFill="1" applyBorder="1" applyAlignment="1" applyProtection="1">
      <alignment horizontal="center" vertical="center" wrapText="1"/>
      <protection locked="0"/>
    </xf>
    <xf numFmtId="9" fontId="27" fillId="0" borderId="35" xfId="29" applyFont="1" applyFill="1" applyBorder="1" applyAlignment="1" applyProtection="1">
      <alignment horizontal="center" vertical="top" wrapText="1"/>
      <protection locked="0"/>
    </xf>
    <xf numFmtId="0" fontId="35" fillId="10" borderId="35" xfId="0" applyFont="1" applyFill="1" applyBorder="1" applyAlignment="1">
      <alignment horizontal="center" vertical="top" wrapText="1"/>
    </xf>
    <xf numFmtId="0" fontId="35" fillId="10" borderId="35" xfId="0" applyFont="1" applyFill="1" applyBorder="1" applyAlignment="1">
      <alignment vertical="top" wrapText="1"/>
    </xf>
    <xf numFmtId="0" fontId="35" fillId="10" borderId="35" xfId="0" applyFont="1" applyFill="1" applyBorder="1" applyAlignment="1">
      <alignment horizontal="center" vertical="center"/>
    </xf>
    <xf numFmtId="166" fontId="35" fillId="10" borderId="35" xfId="8" applyNumberFormat="1" applyFont="1" applyFill="1" applyBorder="1" applyAlignment="1">
      <alignment horizontal="right" vertical="center" wrapText="1"/>
    </xf>
    <xf numFmtId="0" fontId="35" fillId="17" borderId="35" xfId="0" applyFont="1" applyFill="1" applyBorder="1" applyAlignment="1">
      <alignment wrapText="1"/>
    </xf>
    <xf numFmtId="0" fontId="35" fillId="17" borderId="35" xfId="0" applyFont="1" applyFill="1" applyBorder="1" applyAlignment="1">
      <alignment vertical="top" wrapText="1"/>
    </xf>
    <xf numFmtId="0" fontId="35" fillId="10" borderId="35" xfId="0" applyFont="1" applyFill="1" applyBorder="1" applyAlignment="1">
      <alignment horizontal="center" vertical="center" wrapText="1"/>
    </xf>
    <xf numFmtId="0" fontId="27" fillId="10" borderId="35" xfId="0" applyFont="1" applyFill="1" applyBorder="1"/>
    <xf numFmtId="0" fontId="27" fillId="10" borderId="42" xfId="0" applyFont="1" applyFill="1" applyBorder="1" applyAlignment="1">
      <alignment horizontal="center" vertical="center" wrapText="1"/>
    </xf>
    <xf numFmtId="0" fontId="27" fillId="10" borderId="35" xfId="0" applyFont="1" applyFill="1" applyBorder="1" applyAlignment="1">
      <alignment horizontal="justify" vertical="top" wrapText="1"/>
    </xf>
    <xf numFmtId="9" fontId="27" fillId="0" borderId="35" xfId="0" applyNumberFormat="1" applyFont="1" applyBorder="1" applyAlignment="1">
      <alignment horizontal="center" vertical="center" wrapText="1"/>
    </xf>
    <xf numFmtId="170" fontId="27" fillId="10" borderId="35" xfId="8" applyFont="1" applyFill="1" applyBorder="1" applyAlignment="1">
      <alignment horizontal="center" vertical="center" wrapText="1"/>
    </xf>
    <xf numFmtId="10" fontId="27" fillId="10" borderId="35" xfId="13" applyNumberFormat="1" applyFont="1" applyFill="1" applyBorder="1" applyAlignment="1">
      <alignment horizontal="center" vertical="center" wrapText="1"/>
    </xf>
    <xf numFmtId="185" fontId="35" fillId="10" borderId="35" xfId="7" applyNumberFormat="1" applyFont="1" applyFill="1" applyBorder="1" applyAlignment="1">
      <alignment horizontal="center" vertical="center" wrapText="1"/>
    </xf>
    <xf numFmtId="9" fontId="27" fillId="0" borderId="35" xfId="29" applyFont="1" applyFill="1" applyBorder="1" applyAlignment="1" applyProtection="1">
      <alignment horizontal="center" vertical="center" wrapText="1"/>
      <protection locked="0"/>
    </xf>
    <xf numFmtId="9" fontId="35" fillId="17" borderId="35" xfId="29" applyNumberFormat="1" applyFont="1" applyFill="1" applyBorder="1" applyAlignment="1" applyProtection="1">
      <alignment horizontal="center" vertical="center" wrapText="1"/>
      <protection locked="0"/>
    </xf>
    <xf numFmtId="166" fontId="35" fillId="10" borderId="35" xfId="0" applyNumberFormat="1" applyFont="1" applyFill="1" applyBorder="1" applyAlignment="1">
      <alignment horizontal="right" vertical="center"/>
    </xf>
    <xf numFmtId="166" fontId="48" fillId="17" borderId="35" xfId="0" applyNumberFormat="1" applyFont="1" applyFill="1" applyBorder="1" applyAlignment="1">
      <alignment horizontal="right" vertical="center" wrapText="1"/>
    </xf>
    <xf numFmtId="0" fontId="48" fillId="17" borderId="36" xfId="0" applyFont="1" applyFill="1" applyBorder="1" applyAlignment="1">
      <alignment vertical="top" wrapText="1"/>
    </xf>
    <xf numFmtId="0" fontId="27" fillId="10" borderId="35" xfId="0" applyFont="1" applyFill="1" applyBorder="1" applyAlignment="1">
      <alignment horizontal="center" vertical="center"/>
    </xf>
    <xf numFmtId="0" fontId="27" fillId="10" borderId="35" xfId="0" applyNumberFormat="1" applyFont="1" applyFill="1" applyBorder="1" applyAlignment="1" applyProtection="1">
      <alignment horizontal="center" vertical="center"/>
      <protection locked="0"/>
    </xf>
    <xf numFmtId="170" fontId="27" fillId="0" borderId="35" xfId="8" applyFont="1" applyFill="1" applyBorder="1" applyAlignment="1">
      <alignment horizontal="center" vertical="center" wrapText="1"/>
    </xf>
    <xf numFmtId="188" fontId="27" fillId="10" borderId="35" xfId="7" applyNumberFormat="1" applyFont="1" applyFill="1" applyBorder="1" applyAlignment="1">
      <alignment horizontal="left" vertical="top" wrapText="1"/>
    </xf>
    <xf numFmtId="3" fontId="35" fillId="10" borderId="35" xfId="0" applyNumberFormat="1" applyFont="1" applyFill="1" applyBorder="1" applyAlignment="1">
      <alignment horizontal="center" vertical="center" wrapText="1"/>
    </xf>
    <xf numFmtId="9" fontId="52" fillId="10" borderId="35" xfId="29" applyFont="1" applyFill="1" applyBorder="1" applyAlignment="1" applyProtection="1">
      <alignment horizontal="center" vertical="center" wrapText="1"/>
      <protection locked="0"/>
    </xf>
    <xf numFmtId="0" fontId="27" fillId="10" borderId="35" xfId="0" applyFont="1" applyFill="1" applyBorder="1" applyAlignment="1">
      <alignment horizontal="center" vertical="top" wrapText="1"/>
    </xf>
    <xf numFmtId="9" fontId="27" fillId="10" borderId="35" xfId="0" applyNumberFormat="1" applyFont="1" applyFill="1" applyBorder="1" applyAlignment="1">
      <alignment horizontal="center" vertical="top" wrapText="1"/>
    </xf>
    <xf numFmtId="178" fontId="27" fillId="10" borderId="35" xfId="0" applyNumberFormat="1" applyFont="1" applyFill="1" applyBorder="1" applyAlignment="1">
      <alignment horizontal="center" vertical="center" wrapText="1"/>
    </xf>
    <xf numFmtId="0" fontId="27" fillId="0" borderId="35" xfId="0" applyFont="1" applyFill="1" applyBorder="1" applyAlignment="1">
      <alignment horizontal="justify" vertical="top" wrapText="1"/>
    </xf>
    <xf numFmtId="9" fontId="27" fillId="0" borderId="35" xfId="0" applyNumberFormat="1" applyFont="1" applyFill="1" applyBorder="1" applyAlignment="1">
      <alignment horizontal="left" vertical="top" wrapText="1"/>
    </xf>
    <xf numFmtId="9" fontId="27" fillId="0" borderId="35" xfId="0" applyNumberFormat="1" applyFont="1" applyFill="1" applyBorder="1" applyAlignment="1">
      <alignment horizontal="center" vertical="top" wrapText="1"/>
    </xf>
    <xf numFmtId="9" fontId="27" fillId="0" borderId="35" xfId="0" applyNumberFormat="1" applyFont="1" applyFill="1" applyBorder="1" applyAlignment="1">
      <alignment horizontal="left" vertical="center" wrapText="1"/>
    </xf>
    <xf numFmtId="0" fontId="27" fillId="0" borderId="35" xfId="0" applyFont="1" applyFill="1" applyBorder="1" applyAlignment="1">
      <alignment horizontal="justify" vertical="center" wrapText="1"/>
    </xf>
    <xf numFmtId="10" fontId="27" fillId="0" borderId="35" xfId="13" applyNumberFormat="1" applyFont="1" applyFill="1" applyBorder="1" applyAlignment="1">
      <alignment horizontal="center" vertical="center" wrapText="1"/>
    </xf>
    <xf numFmtId="3" fontId="27" fillId="10" borderId="35" xfId="0" applyNumberFormat="1" applyFont="1" applyFill="1" applyBorder="1" applyAlignment="1">
      <alignment horizontal="center" vertical="center" wrapText="1"/>
    </xf>
    <xf numFmtId="185" fontId="27" fillId="0" borderId="35" xfId="13" applyNumberFormat="1" applyFont="1" applyFill="1" applyBorder="1" applyAlignment="1">
      <alignment horizontal="center" vertical="center" wrapText="1"/>
    </xf>
    <xf numFmtId="9" fontId="27" fillId="0" borderId="35" xfId="13" applyFont="1" applyFill="1" applyBorder="1" applyAlignment="1">
      <alignment horizontal="center" vertical="center" wrapText="1"/>
    </xf>
    <xf numFmtId="9" fontId="27" fillId="10" borderId="35" xfId="29" applyFont="1" applyFill="1" applyBorder="1" applyAlignment="1">
      <alignment horizontal="center" vertical="center" wrapText="1"/>
    </xf>
    <xf numFmtId="0" fontId="27" fillId="10" borderId="35" xfId="13" applyNumberFormat="1" applyFont="1" applyFill="1" applyBorder="1" applyAlignment="1">
      <alignment horizontal="center" vertical="center" wrapText="1"/>
    </xf>
    <xf numFmtId="1" fontId="27" fillId="10" borderId="35" xfId="13" applyNumberFormat="1" applyFont="1" applyFill="1" applyBorder="1" applyAlignment="1">
      <alignment horizontal="center" vertical="center" wrapText="1"/>
    </xf>
    <xf numFmtId="9" fontId="35" fillId="0" borderId="35" xfId="0" applyNumberFormat="1" applyFont="1" applyFill="1" applyBorder="1" applyAlignment="1">
      <alignment horizontal="right" vertical="center"/>
    </xf>
    <xf numFmtId="166" fontId="53" fillId="17" borderId="35" xfId="0" applyNumberFormat="1" applyFont="1" applyFill="1" applyBorder="1" applyAlignment="1">
      <alignment horizontal="right" vertical="center" wrapText="1"/>
    </xf>
    <xf numFmtId="0" fontId="53" fillId="17" borderId="36" xfId="0" applyFont="1" applyFill="1" applyBorder="1" applyAlignment="1">
      <alignment vertical="top" wrapText="1"/>
    </xf>
    <xf numFmtId="0" fontId="35" fillId="10" borderId="35" xfId="0" applyFont="1" applyFill="1" applyBorder="1" applyAlignment="1">
      <alignment horizontal="justify" vertical="top" wrapText="1"/>
    </xf>
    <xf numFmtId="9" fontId="35" fillId="10" borderId="35" xfId="29" applyFont="1" applyFill="1" applyBorder="1" applyAlignment="1">
      <alignment horizontal="center" vertical="center" wrapText="1"/>
    </xf>
    <xf numFmtId="0" fontId="35" fillId="0" borderId="35" xfId="29" applyNumberFormat="1" applyFont="1" applyFill="1" applyBorder="1" applyAlignment="1">
      <alignment horizontal="center" vertical="center" wrapText="1"/>
    </xf>
    <xf numFmtId="0" fontId="35" fillId="17" borderId="35" xfId="0" applyFont="1" applyFill="1" applyBorder="1" applyAlignment="1">
      <alignment horizontal="right" vertical="center"/>
    </xf>
    <xf numFmtId="184" fontId="27" fillId="10" borderId="35" xfId="7" applyNumberFormat="1" applyFont="1" applyFill="1" applyBorder="1" applyAlignment="1">
      <alignment vertical="center" wrapText="1"/>
    </xf>
    <xf numFmtId="9" fontId="27" fillId="10" borderId="35" xfId="13" applyFont="1" applyFill="1" applyBorder="1" applyAlignment="1">
      <alignment horizontal="center" vertical="center" wrapText="1"/>
    </xf>
    <xf numFmtId="0" fontId="27" fillId="0" borderId="35" xfId="0" applyFont="1" applyBorder="1" applyAlignment="1">
      <alignment horizontal="left" vertical="center" wrapText="1"/>
    </xf>
    <xf numFmtId="0" fontId="27" fillId="10" borderId="35" xfId="0" applyFont="1" applyFill="1" applyBorder="1" applyAlignment="1">
      <alignment horizontal="justify" vertical="center" wrapText="1"/>
    </xf>
    <xf numFmtId="0" fontId="27" fillId="10" borderId="42" xfId="0" applyFont="1" applyFill="1" applyBorder="1" applyAlignment="1">
      <alignment horizontal="justify" vertical="center" wrapText="1"/>
    </xf>
    <xf numFmtId="10" fontId="27" fillId="10" borderId="35" xfId="0" applyNumberFormat="1" applyFont="1" applyFill="1" applyBorder="1" applyAlignment="1">
      <alignment horizontal="center" vertical="center" wrapText="1"/>
    </xf>
    <xf numFmtId="3" fontId="27" fillId="0" borderId="35" xfId="12" applyNumberFormat="1" applyFont="1" applyFill="1" applyBorder="1" applyAlignment="1">
      <alignment horizontal="justify" vertical="top" wrapText="1"/>
    </xf>
    <xf numFmtId="14" fontId="35" fillId="10" borderId="35" xfId="12" applyNumberFormat="1" applyFont="1" applyFill="1" applyBorder="1" applyAlignment="1">
      <alignment horizontal="center" vertical="center" wrapText="1"/>
    </xf>
    <xf numFmtId="9" fontId="35" fillId="10" borderId="35" xfId="13" applyFont="1" applyFill="1" applyBorder="1" applyAlignment="1">
      <alignment horizontal="justify" vertical="center" wrapText="1"/>
    </xf>
    <xf numFmtId="9" fontId="27" fillId="0" borderId="35" xfId="13" applyFont="1" applyFill="1" applyBorder="1" applyAlignment="1">
      <alignment horizontal="center" vertical="top" wrapText="1"/>
    </xf>
    <xf numFmtId="9" fontId="35" fillId="10" borderId="35" xfId="13" applyFont="1" applyFill="1" applyBorder="1" applyAlignment="1">
      <alignment horizontal="center" vertical="center" wrapText="1"/>
    </xf>
    <xf numFmtId="9" fontId="35" fillId="10" borderId="35" xfId="13" applyFont="1" applyFill="1" applyBorder="1" applyAlignment="1">
      <alignment horizontal="center" vertical="top" wrapText="1"/>
    </xf>
    <xf numFmtId="166" fontId="35" fillId="10" borderId="35" xfId="0" applyNumberFormat="1" applyFont="1" applyFill="1" applyBorder="1" applyAlignment="1">
      <alignment horizontal="right" vertical="center" wrapText="1"/>
    </xf>
    <xf numFmtId="0" fontId="35" fillId="10" borderId="35" xfId="0" applyFont="1" applyFill="1" applyBorder="1" applyAlignment="1">
      <alignment horizontal="right" vertical="center" wrapText="1"/>
    </xf>
    <xf numFmtId="188" fontId="35" fillId="17" borderId="35" xfId="7" applyNumberFormat="1" applyFont="1" applyFill="1" applyBorder="1" applyAlignment="1">
      <alignment vertical="center" wrapText="1"/>
    </xf>
    <xf numFmtId="0" fontId="35" fillId="17" borderId="35" xfId="0" applyFont="1" applyFill="1" applyBorder="1" applyAlignment="1">
      <alignment vertical="center" wrapText="1"/>
    </xf>
    <xf numFmtId="0" fontId="9" fillId="0" borderId="44"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10" borderId="45" xfId="0" applyFont="1" applyFill="1" applyBorder="1" applyAlignment="1">
      <alignment horizontal="left" vertical="center" wrapText="1"/>
    </xf>
    <xf numFmtId="0" fontId="9" fillId="10" borderId="45" xfId="0" applyFont="1" applyFill="1" applyBorder="1" applyAlignment="1">
      <alignment horizontal="center" vertical="center" wrapText="1"/>
    </xf>
    <xf numFmtId="0" fontId="29" fillId="10" borderId="35" xfId="0" applyFont="1" applyFill="1" applyBorder="1" applyAlignment="1">
      <alignment horizontal="center" vertical="center" wrapText="1"/>
    </xf>
    <xf numFmtId="14" fontId="9" fillId="10" borderId="45" xfId="0" applyNumberFormat="1" applyFont="1" applyFill="1" applyBorder="1" applyAlignment="1">
      <alignment horizontal="left" vertical="center" wrapText="1"/>
    </xf>
    <xf numFmtId="9" fontId="9" fillId="10" borderId="45" xfId="13" applyFont="1" applyFill="1" applyBorder="1" applyAlignment="1" applyProtection="1">
      <alignment horizontal="center" vertical="center" wrapText="1"/>
    </xf>
    <xf numFmtId="0" fontId="9" fillId="10" borderId="45" xfId="15" applyFont="1" applyFill="1" applyBorder="1" applyAlignment="1">
      <alignment horizontal="center" vertical="center" wrapText="1"/>
    </xf>
    <xf numFmtId="9" fontId="9" fillId="10" borderId="45" xfId="15" applyNumberFormat="1" applyFont="1" applyFill="1" applyBorder="1" applyAlignment="1">
      <alignment horizontal="center" vertical="center" wrapText="1"/>
    </xf>
    <xf numFmtId="9" fontId="9" fillId="10" borderId="45" xfId="13" applyFont="1" applyFill="1" applyBorder="1" applyAlignment="1">
      <alignment horizontal="center" vertical="center" wrapText="1"/>
    </xf>
    <xf numFmtId="0" fontId="9" fillId="0" borderId="45" xfId="0" applyFont="1" applyFill="1" applyBorder="1" applyAlignment="1">
      <alignment horizontal="center" vertical="center" wrapText="1"/>
    </xf>
    <xf numFmtId="9" fontId="9" fillId="0" borderId="45" xfId="13" applyFont="1" applyFill="1" applyBorder="1" applyAlignment="1">
      <alignment horizontal="center" vertical="center" wrapText="1"/>
    </xf>
    <xf numFmtId="0" fontId="9" fillId="10" borderId="35" xfId="20" applyFont="1" applyFill="1" applyBorder="1" applyAlignment="1">
      <alignment vertical="center" wrapText="1"/>
    </xf>
    <xf numFmtId="184" fontId="48" fillId="0" borderId="35" xfId="27" applyNumberFormat="1" applyFont="1" applyFill="1" applyBorder="1" applyAlignment="1">
      <alignment horizontal="left" vertical="center" wrapText="1"/>
    </xf>
    <xf numFmtId="10" fontId="9" fillId="0" borderId="35" xfId="18" applyNumberFormat="1" applyFont="1" applyFill="1" applyBorder="1" applyAlignment="1" applyProtection="1">
      <alignment horizontal="center" vertical="center" wrapText="1"/>
    </xf>
    <xf numFmtId="188" fontId="27" fillId="0" borderId="35" xfId="7" applyNumberFormat="1" applyFont="1" applyFill="1" applyBorder="1" applyAlignment="1">
      <alignment horizontal="justify" vertical="top" wrapText="1"/>
    </xf>
    <xf numFmtId="9" fontId="27" fillId="0" borderId="35" xfId="29" applyFont="1" applyFill="1" applyBorder="1" applyAlignment="1">
      <alignment horizontal="center" vertical="center" wrapText="1"/>
    </xf>
    <xf numFmtId="9" fontId="27" fillId="0" borderId="35" xfId="29" applyFont="1" applyFill="1" applyBorder="1" applyAlignment="1">
      <alignment horizontal="center" vertical="top" wrapText="1"/>
    </xf>
    <xf numFmtId="0" fontId="27" fillId="0" borderId="35" xfId="13" applyNumberFormat="1" applyFont="1" applyFill="1" applyBorder="1" applyAlignment="1">
      <alignment horizontal="center" vertical="center" wrapText="1"/>
    </xf>
    <xf numFmtId="0" fontId="35" fillId="17" borderId="35" xfId="29" applyNumberFormat="1" applyFont="1" applyFill="1" applyBorder="1" applyAlignment="1">
      <alignment horizontal="center" vertical="center" wrapText="1"/>
    </xf>
    <xf numFmtId="0" fontId="35" fillId="0" borderId="35" xfId="0" applyFont="1" applyFill="1" applyBorder="1" applyAlignment="1">
      <alignment horizontal="center" vertical="top" wrapText="1"/>
    </xf>
    <xf numFmtId="0" fontId="35" fillId="0" borderId="35" xfId="0" applyFont="1" applyFill="1" applyBorder="1" applyAlignment="1">
      <alignment horizontal="justify" vertical="top" wrapText="1"/>
    </xf>
    <xf numFmtId="0" fontId="35" fillId="0" borderId="35" xfId="0" applyFont="1" applyFill="1" applyBorder="1" applyAlignment="1">
      <alignment horizontal="center" vertical="center" wrapText="1"/>
    </xf>
    <xf numFmtId="166" fontId="35" fillId="0" borderId="35" xfId="8" applyNumberFormat="1" applyFont="1" applyFill="1" applyBorder="1" applyAlignment="1">
      <alignment horizontal="right" vertical="center"/>
    </xf>
    <xf numFmtId="10" fontId="35" fillId="0" borderId="35" xfId="13" applyNumberFormat="1" applyFont="1" applyFill="1" applyBorder="1" applyAlignment="1">
      <alignment horizontal="right" vertical="center"/>
    </xf>
    <xf numFmtId="166" fontId="35" fillId="17" borderId="35" xfId="0" applyNumberFormat="1" applyFont="1" applyFill="1" applyBorder="1" applyAlignment="1">
      <alignment horizontal="right" vertical="center" wrapText="1"/>
    </xf>
    <xf numFmtId="0" fontId="35" fillId="17" borderId="35" xfId="0" applyFont="1" applyFill="1" applyBorder="1" applyAlignment="1">
      <alignment horizontal="center" vertical="top" wrapText="1"/>
    </xf>
    <xf numFmtId="181" fontId="49" fillId="0" borderId="35" xfId="0" applyNumberFormat="1" applyFont="1" applyFill="1" applyBorder="1" applyAlignment="1">
      <alignment vertical="center" wrapText="1"/>
    </xf>
    <xf numFmtId="188" fontId="35" fillId="0" borderId="35" xfId="7" applyNumberFormat="1" applyFont="1" applyFill="1" applyBorder="1" applyAlignment="1">
      <alignment vertical="top" wrapText="1"/>
    </xf>
    <xf numFmtId="14" fontId="35" fillId="10" borderId="35" xfId="0" applyNumberFormat="1" applyFont="1" applyFill="1" applyBorder="1" applyAlignment="1">
      <alignment vertical="center" wrapText="1"/>
    </xf>
    <xf numFmtId="9" fontId="35" fillId="0" borderId="35" xfId="29" applyFont="1" applyFill="1" applyBorder="1" applyAlignment="1">
      <alignment vertical="center" wrapText="1"/>
    </xf>
    <xf numFmtId="10" fontId="35" fillId="0" borderId="46" xfId="0" applyNumberFormat="1" applyFont="1" applyFill="1" applyBorder="1" applyAlignment="1">
      <alignment horizontal="right" vertical="center" wrapText="1"/>
    </xf>
    <xf numFmtId="9" fontId="9" fillId="0" borderId="47" xfId="13" applyFont="1" applyFill="1" applyBorder="1" applyAlignment="1">
      <alignment horizontal="center" vertical="center" wrapText="1"/>
    </xf>
    <xf numFmtId="180" fontId="9" fillId="0" borderId="48" xfId="17" applyNumberFormat="1" applyFont="1" applyFill="1" applyBorder="1" applyAlignment="1" applyProtection="1">
      <alignment vertical="center" wrapText="1"/>
    </xf>
    <xf numFmtId="0" fontId="9" fillId="0" borderId="48" xfId="15" applyFont="1" applyFill="1" applyBorder="1" applyAlignment="1">
      <alignment horizontal="center" vertical="center" wrapText="1"/>
    </xf>
    <xf numFmtId="0" fontId="9" fillId="10" borderId="48" xfId="15" applyFont="1" applyFill="1" applyBorder="1" applyAlignment="1">
      <alignment horizontal="center" vertical="center" wrapText="1"/>
    </xf>
    <xf numFmtId="0" fontId="9" fillId="10" borderId="48" xfId="15" applyFont="1" applyFill="1" applyBorder="1" applyAlignment="1">
      <alignment horizontal="center" vertical="top" wrapText="1"/>
    </xf>
    <xf numFmtId="0" fontId="9" fillId="10" borderId="48" xfId="15" applyFont="1" applyFill="1" applyBorder="1" applyAlignment="1">
      <alignment horizontal="right" vertical="center" wrapText="1"/>
    </xf>
    <xf numFmtId="0" fontId="9" fillId="10" borderId="48" xfId="15" applyFont="1" applyFill="1" applyBorder="1" applyAlignment="1">
      <alignment vertical="center" wrapText="1"/>
    </xf>
    <xf numFmtId="0" fontId="9" fillId="10" borderId="49" xfId="0" applyFont="1" applyFill="1" applyBorder="1" applyAlignment="1">
      <alignment horizontal="center" vertical="center" wrapText="1"/>
    </xf>
    <xf numFmtId="0" fontId="9" fillId="10" borderId="48" xfId="20" applyFont="1" applyFill="1" applyBorder="1" applyAlignment="1">
      <alignment horizontal="center" vertical="center" wrapText="1"/>
    </xf>
    <xf numFmtId="188" fontId="27" fillId="0" borderId="48" xfId="7" applyNumberFormat="1" applyFont="1" applyFill="1" applyBorder="1" applyAlignment="1">
      <alignment horizontal="left" vertical="top" wrapText="1"/>
    </xf>
    <xf numFmtId="14" fontId="35" fillId="0" borderId="48" xfId="0" applyNumberFormat="1" applyFont="1" applyFill="1" applyBorder="1" applyAlignment="1">
      <alignment horizontal="center" vertical="center" wrapText="1"/>
    </xf>
    <xf numFmtId="14" fontId="35" fillId="0" borderId="48" xfId="0" applyNumberFormat="1" applyFont="1" applyFill="1" applyBorder="1" applyAlignment="1">
      <alignment horizontal="center" vertical="center"/>
    </xf>
    <xf numFmtId="9" fontId="35" fillId="0" borderId="48" xfId="29" applyFont="1" applyFill="1" applyBorder="1" applyAlignment="1">
      <alignment horizontal="center" vertical="center" wrapText="1"/>
    </xf>
    <xf numFmtId="9" fontId="35" fillId="0" borderId="48" xfId="29" applyFont="1" applyFill="1" applyBorder="1" applyAlignment="1">
      <alignment horizontal="center" vertical="top" wrapText="1"/>
    </xf>
    <xf numFmtId="1" fontId="27" fillId="0" borderId="48" xfId="29" applyNumberFormat="1" applyFont="1" applyFill="1" applyBorder="1" applyAlignment="1">
      <alignment horizontal="center" vertical="center" wrapText="1"/>
    </xf>
    <xf numFmtId="1" fontId="35" fillId="17" borderId="48" xfId="29" applyNumberFormat="1" applyFont="1" applyFill="1" applyBorder="1" applyAlignment="1">
      <alignment horizontal="center" vertical="center" wrapText="1"/>
    </xf>
    <xf numFmtId="0" fontId="35" fillId="0" borderId="48" xfId="0" applyFont="1" applyFill="1" applyBorder="1" applyAlignment="1">
      <alignment horizontal="center" vertical="top" wrapText="1"/>
    </xf>
    <xf numFmtId="10" fontId="35" fillId="0" borderId="48" xfId="0" applyNumberFormat="1" applyFont="1" applyFill="1" applyBorder="1" applyAlignment="1">
      <alignment horizontal="right" vertical="center"/>
    </xf>
    <xf numFmtId="9" fontId="35" fillId="10" borderId="48" xfId="0" applyNumberFormat="1" applyFont="1" applyFill="1" applyBorder="1" applyAlignment="1">
      <alignment horizontal="center" vertical="center" wrapText="1"/>
    </xf>
    <xf numFmtId="0" fontId="27" fillId="0" borderId="48" xfId="29" applyNumberFormat="1" applyFont="1" applyFill="1" applyBorder="1" applyAlignment="1">
      <alignment horizontal="center" vertical="center" wrapText="1"/>
    </xf>
    <xf numFmtId="0" fontId="35" fillId="17" borderId="48" xfId="0" applyNumberFormat="1" applyFont="1" applyFill="1" applyBorder="1" applyAlignment="1">
      <alignment horizontal="center" vertical="center"/>
    </xf>
    <xf numFmtId="181" fontId="49" fillId="0" borderId="50" xfId="0" applyNumberFormat="1" applyFont="1" applyFill="1" applyBorder="1" applyAlignment="1">
      <alignment vertical="center" wrapText="1"/>
    </xf>
    <xf numFmtId="0" fontId="35" fillId="0" borderId="51" xfId="0" applyFont="1" applyFill="1" applyBorder="1" applyAlignment="1">
      <alignment vertical="top" wrapText="1"/>
    </xf>
    <xf numFmtId="14" fontId="35" fillId="10" borderId="52" xfId="0" applyNumberFormat="1" applyFont="1" applyFill="1" applyBorder="1" applyAlignment="1">
      <alignment vertical="center" wrapText="1"/>
    </xf>
    <xf numFmtId="9" fontId="35" fillId="10" borderId="52" xfId="0" applyNumberFormat="1" applyFont="1" applyFill="1" applyBorder="1" applyAlignment="1">
      <alignment vertical="center" wrapText="1"/>
    </xf>
    <xf numFmtId="9" fontId="27" fillId="0" borderId="52" xfId="0" applyNumberFormat="1" applyFont="1" applyFill="1" applyBorder="1" applyAlignment="1">
      <alignment horizontal="center" vertical="top" wrapText="1"/>
    </xf>
    <xf numFmtId="49" fontId="35" fillId="10" borderId="52" xfId="0" applyNumberFormat="1" applyFont="1" applyFill="1" applyBorder="1" applyAlignment="1">
      <alignment horizontal="center" vertical="top" wrapText="1"/>
    </xf>
    <xf numFmtId="0" fontId="35" fillId="10" borderId="52" xfId="0" applyFont="1" applyFill="1" applyBorder="1" applyAlignment="1">
      <alignment horizontal="center" vertical="top" wrapText="1"/>
    </xf>
    <xf numFmtId="0" fontId="35" fillId="10" borderId="52" xfId="0" applyFont="1" applyFill="1" applyBorder="1" applyAlignment="1">
      <alignment vertical="top" wrapText="1"/>
    </xf>
    <xf numFmtId="0" fontId="35" fillId="10" borderId="52" xfId="0" applyFont="1" applyFill="1" applyBorder="1" applyAlignment="1">
      <alignment horizontal="center" vertical="center"/>
    </xf>
    <xf numFmtId="166" fontId="35" fillId="0" borderId="48" xfId="0" applyNumberFormat="1" applyFont="1" applyFill="1" applyBorder="1" applyAlignment="1">
      <alignment horizontal="right" vertical="center" wrapText="1"/>
    </xf>
    <xf numFmtId="10" fontId="35" fillId="0" borderId="52" xfId="0" applyNumberFormat="1" applyFont="1" applyFill="1" applyBorder="1" applyAlignment="1">
      <alignment horizontal="right" vertical="center"/>
    </xf>
    <xf numFmtId="180" fontId="9" fillId="0" borderId="53" xfId="17" applyNumberFormat="1" applyFont="1" applyFill="1" applyBorder="1" applyAlignment="1" applyProtection="1">
      <alignment vertical="center" wrapText="1"/>
    </xf>
    <xf numFmtId="14" fontId="35" fillId="10" borderId="54" xfId="7" applyNumberFormat="1" applyFont="1" applyFill="1" applyBorder="1" applyAlignment="1">
      <alignment horizontal="center" vertical="center" wrapText="1"/>
    </xf>
    <xf numFmtId="14" fontId="27" fillId="0" borderId="54" xfId="7" applyNumberFormat="1" applyFont="1" applyFill="1" applyBorder="1" applyAlignment="1">
      <alignment horizontal="center" vertical="center" wrapText="1"/>
    </xf>
    <xf numFmtId="14" fontId="27" fillId="0" borderId="54" xfId="7" applyNumberFormat="1" applyFont="1" applyFill="1" applyBorder="1" applyAlignment="1">
      <alignment horizontal="center" vertical="top" wrapText="1"/>
    </xf>
    <xf numFmtId="9" fontId="35" fillId="10" borderId="54" xfId="7" applyNumberFormat="1" applyFont="1" applyFill="1" applyBorder="1" applyAlignment="1">
      <alignment horizontal="center" vertical="center" wrapText="1"/>
    </xf>
    <xf numFmtId="9" fontId="52" fillId="10" borderId="54" xfId="7" applyNumberFormat="1" applyFont="1" applyFill="1" applyBorder="1" applyAlignment="1">
      <alignment horizontal="center" vertical="center" wrapText="1"/>
    </xf>
    <xf numFmtId="188" fontId="35" fillId="10" borderId="54" xfId="7" applyNumberFormat="1" applyFont="1" applyFill="1" applyBorder="1" applyAlignment="1">
      <alignment horizontal="center" vertical="top" wrapText="1"/>
    </xf>
    <xf numFmtId="166" fontId="35" fillId="10" borderId="54" xfId="8" applyNumberFormat="1" applyFont="1" applyFill="1" applyBorder="1" applyAlignment="1">
      <alignment horizontal="right" vertical="center"/>
    </xf>
    <xf numFmtId="166" fontId="35" fillId="17" borderId="54" xfId="0" applyNumberFormat="1" applyFont="1" applyFill="1" applyBorder="1" applyAlignment="1">
      <alignment horizontal="right" vertical="center"/>
    </xf>
    <xf numFmtId="0" fontId="53" fillId="17" borderId="54" xfId="0" applyFont="1" applyFill="1" applyBorder="1" applyAlignment="1">
      <alignment vertical="top" wrapText="1"/>
    </xf>
    <xf numFmtId="0" fontId="27" fillId="10" borderId="54" xfId="0" applyFont="1" applyFill="1" applyBorder="1" applyAlignment="1">
      <alignment horizontal="center" vertical="center"/>
    </xf>
    <xf numFmtId="0" fontId="27" fillId="10" borderId="54" xfId="0" applyFont="1" applyFill="1" applyBorder="1"/>
    <xf numFmtId="0" fontId="27" fillId="10" borderId="54" xfId="0" applyFont="1" applyFill="1" applyBorder="1" applyAlignment="1">
      <alignment vertical="center" wrapText="1"/>
    </xf>
    <xf numFmtId="188" fontId="35" fillId="10" borderId="54" xfId="7" applyNumberFormat="1" applyFont="1" applyFill="1" applyBorder="1" applyAlignment="1">
      <alignment horizontal="center" vertical="center" wrapText="1"/>
    </xf>
    <xf numFmtId="14" fontId="35" fillId="10" borderId="54" xfId="7" applyNumberFormat="1" applyFont="1" applyFill="1" applyBorder="1" applyAlignment="1">
      <alignment horizontal="center" vertical="top" wrapText="1"/>
    </xf>
    <xf numFmtId="14" fontId="35" fillId="10" borderId="54" xfId="7" applyNumberFormat="1" applyFont="1" applyFill="1" applyBorder="1" applyAlignment="1">
      <alignment horizontal="right" vertical="center" wrapText="1"/>
    </xf>
    <xf numFmtId="0" fontId="35" fillId="10" borderId="54" xfId="0" applyFont="1" applyFill="1" applyBorder="1" applyAlignment="1">
      <alignment horizontal="center" vertical="top"/>
    </xf>
    <xf numFmtId="0" fontId="35" fillId="10" borderId="54" xfId="0" applyFont="1" applyFill="1" applyBorder="1" applyAlignment="1">
      <alignment horizontal="right" vertical="center"/>
    </xf>
    <xf numFmtId="166" fontId="35" fillId="17" borderId="54" xfId="7" applyNumberFormat="1" applyFont="1" applyFill="1" applyBorder="1" applyAlignment="1">
      <alignment horizontal="right" vertical="center" wrapText="1"/>
    </xf>
    <xf numFmtId="0" fontId="29" fillId="0" borderId="54" xfId="0" applyFont="1" applyFill="1" applyBorder="1" applyAlignment="1">
      <alignment horizontal="center" vertical="center" wrapText="1"/>
    </xf>
    <xf numFmtId="14" fontId="9" fillId="0" borderId="53" xfId="0" applyNumberFormat="1" applyFont="1" applyFill="1" applyBorder="1" applyAlignment="1">
      <alignment horizontal="left" vertical="center" wrapText="1"/>
    </xf>
    <xf numFmtId="184" fontId="9" fillId="10" borderId="55" xfId="28" applyNumberFormat="1" applyFont="1" applyFill="1" applyBorder="1" applyAlignment="1">
      <alignment horizontal="center" vertical="center" wrapText="1"/>
    </xf>
    <xf numFmtId="9" fontId="29" fillId="0" borderId="48" xfId="13" applyFont="1" applyFill="1" applyBorder="1" applyAlignment="1">
      <alignment horizontal="center" vertical="center" wrapText="1"/>
    </xf>
    <xf numFmtId="0" fontId="35" fillId="0" borderId="48" xfId="0" applyFont="1" applyFill="1" applyBorder="1" applyAlignment="1">
      <alignment horizontal="center" vertical="center"/>
    </xf>
    <xf numFmtId="0" fontId="35" fillId="0" borderId="48" xfId="0" applyFont="1" applyFill="1" applyBorder="1" applyAlignment="1">
      <alignment horizontal="center" vertical="top"/>
    </xf>
    <xf numFmtId="0" fontId="35" fillId="0" borderId="48" xfId="0" applyFont="1" applyFill="1" applyBorder="1" applyAlignment="1">
      <alignment horizontal="right" vertical="center"/>
    </xf>
    <xf numFmtId="0" fontId="35" fillId="0" borderId="48" xfId="0" applyFont="1" applyFill="1" applyBorder="1" applyAlignment="1">
      <alignment vertical="center"/>
    </xf>
    <xf numFmtId="0" fontId="26" fillId="10" borderId="50" xfId="2" applyFill="1" applyBorder="1" applyAlignment="1" applyProtection="1">
      <alignment horizontal="center" vertical="center" wrapText="1"/>
    </xf>
    <xf numFmtId="1" fontId="27" fillId="10" borderId="48" xfId="0" applyNumberFormat="1" applyFont="1" applyFill="1" applyBorder="1" applyAlignment="1">
      <alignment horizontal="left" vertical="center" wrapText="1"/>
    </xf>
    <xf numFmtId="9" fontId="27" fillId="10" borderId="48" xfId="13" applyNumberFormat="1" applyFont="1" applyFill="1" applyBorder="1" applyAlignment="1">
      <alignment horizontal="center" vertical="center" wrapText="1"/>
    </xf>
    <xf numFmtId="14" fontId="35" fillId="10" borderId="48" xfId="0" applyNumberFormat="1" applyFont="1" applyFill="1" applyBorder="1" applyAlignment="1">
      <alignment horizontal="center" vertical="center"/>
    </xf>
    <xf numFmtId="9" fontId="35" fillId="10" borderId="48" xfId="0" applyNumberFormat="1" applyFont="1" applyFill="1" applyBorder="1" applyAlignment="1">
      <alignment horizontal="center" vertical="top" wrapText="1"/>
    </xf>
    <xf numFmtId="9" fontId="35" fillId="17" borderId="48" xfId="0" applyNumberFormat="1" applyFont="1" applyFill="1" applyBorder="1" applyAlignment="1">
      <alignment horizontal="center" vertical="center"/>
    </xf>
    <xf numFmtId="10" fontId="35" fillId="10" borderId="48" xfId="0" applyNumberFormat="1" applyFont="1" applyFill="1" applyBorder="1" applyAlignment="1">
      <alignment horizontal="right" vertical="center" wrapText="1"/>
    </xf>
    <xf numFmtId="0" fontId="35" fillId="17" borderId="48" xfId="0" applyFont="1" applyFill="1" applyBorder="1" applyAlignment="1">
      <alignment vertical="top" wrapText="1"/>
    </xf>
    <xf numFmtId="0" fontId="35" fillId="17" borderId="48" xfId="0" applyFont="1" applyFill="1" applyBorder="1" applyAlignment="1">
      <alignment horizontal="center" vertical="top"/>
    </xf>
    <xf numFmtId="0" fontId="27" fillId="0" borderId="48" xfId="0" applyFont="1" applyFill="1" applyBorder="1" applyAlignment="1">
      <alignment horizontal="center" vertical="center"/>
    </xf>
    <xf numFmtId="0" fontId="27" fillId="0" borderId="48" xfId="0" applyFont="1" applyFill="1" applyBorder="1"/>
    <xf numFmtId="164" fontId="27" fillId="10" borderId="48" xfId="0" applyNumberFormat="1" applyFont="1" applyFill="1" applyBorder="1" applyAlignment="1">
      <alignment horizontal="center" vertical="center" wrapText="1"/>
    </xf>
    <xf numFmtId="0" fontId="9" fillId="0" borderId="56"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10" borderId="48" xfId="0" applyNumberFormat="1" applyFont="1" applyFill="1" applyBorder="1" applyAlignment="1">
      <alignment vertical="center" wrapText="1"/>
    </xf>
    <xf numFmtId="0" fontId="9" fillId="10" borderId="48" xfId="0" applyFont="1" applyFill="1" applyBorder="1" applyAlignment="1">
      <alignment horizontal="center" vertical="center" wrapText="1"/>
    </xf>
    <xf numFmtId="0" fontId="9" fillId="10" borderId="50" xfId="0" applyFont="1" applyFill="1" applyBorder="1" applyAlignment="1">
      <alignment horizontal="center" vertical="center" wrapText="1"/>
    </xf>
    <xf numFmtId="14" fontId="20" fillId="10" borderId="48" xfId="0" applyNumberFormat="1" applyFont="1" applyFill="1" applyBorder="1" applyAlignment="1">
      <alignment horizontal="center" vertical="center" wrapText="1"/>
    </xf>
    <xf numFmtId="14" fontId="9" fillId="0" borderId="48" xfId="0" applyNumberFormat="1" applyFont="1" applyFill="1" applyBorder="1" applyAlignment="1">
      <alignment horizontal="center" vertical="center" wrapText="1"/>
    </xf>
    <xf numFmtId="0" fontId="2" fillId="10" borderId="48" xfId="0" applyFont="1" applyFill="1" applyBorder="1" applyAlignment="1">
      <alignment horizontal="center" vertical="center" wrapText="1"/>
    </xf>
    <xf numFmtId="0" fontId="23" fillId="10" borderId="48" xfId="0" applyFont="1" applyFill="1" applyBorder="1" applyAlignment="1">
      <alignment horizontal="center" vertical="center"/>
    </xf>
    <xf numFmtId="9" fontId="9" fillId="10" borderId="48" xfId="0" applyNumberFormat="1"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10" borderId="48" xfId="0" applyFont="1" applyFill="1" applyBorder="1" applyAlignment="1">
      <alignment horizontal="left" vertical="center" wrapText="1"/>
    </xf>
    <xf numFmtId="170" fontId="9" fillId="10" borderId="48" xfId="8" applyFont="1" applyFill="1" applyBorder="1" applyAlignment="1">
      <alignment horizontal="center" vertical="center" wrapText="1"/>
    </xf>
    <xf numFmtId="0" fontId="35" fillId="0" borderId="48" xfId="0" applyFont="1" applyFill="1" applyBorder="1" applyAlignment="1">
      <alignment horizontal="center" vertical="center" wrapText="1"/>
    </xf>
    <xf numFmtId="0" fontId="35" fillId="17" borderId="48" xfId="0" applyFont="1" applyFill="1" applyBorder="1" applyAlignment="1">
      <alignment horizontal="center" vertical="center" wrapText="1"/>
    </xf>
    <xf numFmtId="0" fontId="35" fillId="17" borderId="48" xfId="0" applyFont="1" applyFill="1" applyBorder="1" applyAlignment="1">
      <alignment horizontal="right" vertical="center"/>
    </xf>
    <xf numFmtId="0" fontId="35" fillId="17" borderId="48" xfId="0" applyFont="1" applyFill="1" applyBorder="1" applyAlignment="1">
      <alignment horizontal="center" vertical="center"/>
    </xf>
    <xf numFmtId="0" fontId="9" fillId="0" borderId="48" xfId="0" applyNumberFormat="1" applyFont="1" applyFill="1" applyBorder="1" applyAlignment="1">
      <alignment horizontal="center" vertical="center" wrapText="1"/>
    </xf>
    <xf numFmtId="9" fontId="9" fillId="0" borderId="48" xfId="0" applyNumberFormat="1" applyFont="1" applyFill="1" applyBorder="1" applyAlignment="1">
      <alignment horizontal="center" vertical="center" wrapText="1"/>
    </xf>
    <xf numFmtId="0" fontId="9" fillId="0" borderId="48" xfId="0" applyNumberFormat="1" applyFont="1" applyFill="1" applyBorder="1" applyAlignment="1">
      <alignment horizontal="left" vertical="center" wrapText="1"/>
    </xf>
    <xf numFmtId="170" fontId="9" fillId="0" borderId="48" xfId="8" applyFont="1" applyFill="1" applyBorder="1" applyAlignment="1">
      <alignment horizontal="center" vertical="center" wrapText="1"/>
    </xf>
    <xf numFmtId="0" fontId="9" fillId="0" borderId="48" xfId="0" applyNumberFormat="1" applyFont="1" applyFill="1" applyBorder="1" applyAlignment="1">
      <alignment horizontal="left" vertical="top" wrapText="1"/>
    </xf>
    <xf numFmtId="0" fontId="9" fillId="10" borderId="48" xfId="0" applyNumberFormat="1" applyFont="1" applyFill="1" applyBorder="1" applyAlignment="1">
      <alignment horizontal="center" vertical="center" wrapText="1"/>
    </xf>
    <xf numFmtId="14" fontId="9" fillId="10" borderId="48" xfId="0" applyNumberFormat="1" applyFont="1" applyFill="1" applyBorder="1" applyAlignment="1">
      <alignment horizontal="center" vertical="center" wrapText="1"/>
    </xf>
    <xf numFmtId="0" fontId="9" fillId="10" borderId="48" xfId="0" applyNumberFormat="1" applyFont="1" applyFill="1" applyBorder="1" applyAlignment="1">
      <alignment horizontal="left" vertical="center" wrapText="1"/>
    </xf>
    <xf numFmtId="189" fontId="35" fillId="10" borderId="48" xfId="7" applyNumberFormat="1" applyFont="1" applyFill="1" applyBorder="1" applyAlignment="1">
      <alignment horizontal="center" vertical="center" wrapText="1"/>
    </xf>
    <xf numFmtId="189" fontId="35" fillId="10" borderId="48" xfId="7" applyNumberFormat="1" applyFont="1" applyFill="1" applyBorder="1" applyAlignment="1">
      <alignment horizontal="center" vertical="top" wrapText="1"/>
    </xf>
    <xf numFmtId="189" fontId="35" fillId="10" borderId="48" xfId="7" applyNumberFormat="1" applyFont="1" applyFill="1" applyBorder="1" applyAlignment="1">
      <alignment horizontal="right" vertical="center" wrapText="1"/>
    </xf>
    <xf numFmtId="189" fontId="35" fillId="10" borderId="48" xfId="7" applyNumberFormat="1" applyFont="1" applyFill="1" applyBorder="1" applyAlignment="1">
      <alignment vertical="center" wrapText="1"/>
    </xf>
    <xf numFmtId="0" fontId="27" fillId="10" borderId="48" xfId="0" applyNumberFormat="1" applyFont="1" applyFill="1" applyBorder="1" applyAlignment="1">
      <alignment horizontal="center" vertical="center" wrapText="1"/>
    </xf>
    <xf numFmtId="0" fontId="27" fillId="0" borderId="48" xfId="0" applyNumberFormat="1" applyFont="1" applyFill="1" applyBorder="1" applyAlignment="1">
      <alignment horizontal="center" vertical="center" wrapText="1"/>
    </xf>
    <xf numFmtId="0" fontId="38" fillId="0" borderId="48" xfId="2" applyFont="1" applyFill="1" applyBorder="1" applyAlignment="1" applyProtection="1">
      <alignment horizontal="center" vertical="center" wrapText="1"/>
    </xf>
    <xf numFmtId="0" fontId="27" fillId="0" borderId="48" xfId="0" applyFont="1" applyBorder="1" applyAlignment="1">
      <alignment horizontal="center" vertical="center" wrapText="1"/>
    </xf>
    <xf numFmtId="183" fontId="27" fillId="10" borderId="48" xfId="0" applyNumberFormat="1" applyFont="1" applyFill="1" applyBorder="1" applyAlignment="1">
      <alignment vertical="center" wrapText="1"/>
    </xf>
    <xf numFmtId="183" fontId="27" fillId="0" borderId="48" xfId="0" applyNumberFormat="1" applyFont="1" applyBorder="1" applyAlignment="1">
      <alignment horizontal="center" vertical="center" wrapText="1"/>
    </xf>
    <xf numFmtId="0" fontId="27" fillId="10" borderId="47" xfId="0" applyFont="1" applyFill="1" applyBorder="1" applyAlignment="1">
      <alignment horizontal="center" vertical="center" wrapText="1"/>
    </xf>
    <xf numFmtId="0" fontId="27" fillId="10" borderId="57" xfId="0" applyFont="1" applyFill="1" applyBorder="1" applyAlignment="1">
      <alignment horizontal="center" vertical="center" wrapText="1"/>
    </xf>
    <xf numFmtId="178" fontId="27" fillId="10" borderId="48" xfId="7" applyNumberFormat="1" applyFont="1" applyFill="1" applyBorder="1" applyAlignment="1">
      <alignment vertical="center" wrapText="1"/>
    </xf>
    <xf numFmtId="0" fontId="35" fillId="10" borderId="48" xfId="0" applyFont="1" applyFill="1" applyBorder="1" applyAlignment="1">
      <alignment horizontal="left" vertical="center" wrapText="1"/>
    </xf>
    <xf numFmtId="166" fontId="35" fillId="0" borderId="48" xfId="7" applyNumberFormat="1" applyFont="1" applyFill="1" applyBorder="1" applyAlignment="1">
      <alignment horizontal="right" vertical="center"/>
    </xf>
    <xf numFmtId="10" fontId="35" fillId="0" borderId="48" xfId="13" applyNumberFormat="1" applyFont="1" applyFill="1" applyBorder="1" applyAlignment="1">
      <alignment horizontal="right" vertical="center"/>
    </xf>
    <xf numFmtId="166" fontId="48" fillId="17" borderId="48" xfId="0" applyNumberFormat="1" applyFont="1" applyFill="1" applyBorder="1" applyAlignment="1">
      <alignment horizontal="right" vertical="center" wrapText="1"/>
    </xf>
    <xf numFmtId="0" fontId="48" fillId="17" borderId="56" xfId="0" applyFont="1" applyFill="1" applyBorder="1" applyAlignment="1">
      <alignment horizontal="left" vertical="top" wrapText="1"/>
    </xf>
    <xf numFmtId="0" fontId="48" fillId="17" borderId="56" xfId="0" applyFont="1" applyFill="1" applyBorder="1" applyAlignment="1">
      <alignment horizontal="center" vertical="top" wrapText="1"/>
    </xf>
    <xf numFmtId="178" fontId="27" fillId="0" borderId="48" xfId="7" applyNumberFormat="1" applyFont="1" applyFill="1" applyBorder="1" applyAlignment="1">
      <alignment vertical="center" wrapText="1"/>
    </xf>
    <xf numFmtId="0" fontId="35" fillId="0" borderId="48" xfId="0" applyFont="1" applyFill="1" applyBorder="1" applyAlignment="1">
      <alignment horizontal="justify" vertical="top" wrapText="1"/>
    </xf>
    <xf numFmtId="9" fontId="35" fillId="0" borderId="48" xfId="0" applyNumberFormat="1" applyFont="1" applyFill="1" applyBorder="1" applyAlignment="1">
      <alignment horizontal="center" vertical="center" wrapText="1"/>
    </xf>
    <xf numFmtId="9" fontId="35" fillId="17" borderId="48" xfId="0" applyNumberFormat="1" applyFont="1" applyFill="1" applyBorder="1" applyAlignment="1">
      <alignment horizontal="center" vertical="center" wrapText="1"/>
    </xf>
    <xf numFmtId="0" fontId="35" fillId="0" borderId="48" xfId="0" applyFont="1" applyFill="1" applyBorder="1" applyAlignment="1">
      <alignment vertical="top" wrapText="1"/>
    </xf>
    <xf numFmtId="10" fontId="48" fillId="17" borderId="56" xfId="0" applyNumberFormat="1" applyFont="1" applyFill="1" applyBorder="1" applyAlignment="1">
      <alignment vertical="top" wrapText="1"/>
    </xf>
    <xf numFmtId="0" fontId="48" fillId="17" borderId="56" xfId="0" applyFont="1" applyFill="1" applyBorder="1" applyAlignment="1">
      <alignment vertical="top" wrapText="1"/>
    </xf>
    <xf numFmtId="0" fontId="27" fillId="10" borderId="48" xfId="0" applyNumberFormat="1" applyFont="1" applyFill="1" applyBorder="1" applyAlignment="1">
      <alignment horizontal="justify" vertical="top" wrapText="1"/>
    </xf>
    <xf numFmtId="0" fontId="27" fillId="0" borderId="48" xfId="0" applyFont="1" applyFill="1" applyBorder="1" applyAlignment="1">
      <alignment horizontal="left" vertical="center" wrapText="1"/>
    </xf>
    <xf numFmtId="0" fontId="27" fillId="10" borderId="48" xfId="0" applyFont="1" applyFill="1" applyBorder="1" applyAlignment="1">
      <alignment horizontal="right" vertical="center" wrapText="1"/>
    </xf>
    <xf numFmtId="0" fontId="26" fillId="0" borderId="48" xfId="2" applyFill="1" applyBorder="1" applyAlignment="1" applyProtection="1">
      <alignment horizontal="center" vertical="center" wrapText="1"/>
    </xf>
    <xf numFmtId="14" fontId="35" fillId="10" borderId="48" xfId="0" applyNumberFormat="1" applyFont="1" applyFill="1" applyBorder="1" applyAlignment="1">
      <alignment horizontal="center" vertical="top" wrapText="1"/>
    </xf>
    <xf numFmtId="9" fontId="35" fillId="17" borderId="48" xfId="0" applyNumberFormat="1" applyFont="1" applyFill="1" applyBorder="1" applyAlignment="1">
      <alignment horizontal="right" vertical="center" wrapText="1"/>
    </xf>
    <xf numFmtId="14" fontId="35" fillId="17" borderId="48" xfId="0" applyNumberFormat="1" applyFont="1" applyFill="1" applyBorder="1" applyAlignment="1">
      <alignment vertical="top" wrapText="1"/>
    </xf>
    <xf numFmtId="176" fontId="35" fillId="10" borderId="48" xfId="3" applyNumberFormat="1" applyFont="1" applyFill="1" applyBorder="1" applyAlignment="1">
      <alignment horizontal="center" vertical="center" wrapText="1"/>
    </xf>
    <xf numFmtId="176" fontId="35" fillId="10" borderId="48" xfId="3" applyNumberFormat="1" applyFont="1" applyFill="1" applyBorder="1" applyAlignment="1">
      <alignment horizontal="center" vertical="top" wrapText="1"/>
    </xf>
    <xf numFmtId="176" fontId="35" fillId="10" borderId="48" xfId="3" applyNumberFormat="1" applyFont="1" applyFill="1" applyBorder="1" applyAlignment="1">
      <alignment horizontal="right" vertical="center" wrapText="1"/>
    </xf>
    <xf numFmtId="176" fontId="35" fillId="10" borderId="48" xfId="3" applyNumberFormat="1" applyFont="1" applyFill="1" applyBorder="1" applyAlignment="1">
      <alignment vertical="center" wrapText="1"/>
    </xf>
    <xf numFmtId="0" fontId="27" fillId="10" borderId="50" xfId="0" applyFont="1" applyFill="1" applyBorder="1" applyAlignment="1">
      <alignment horizontal="left" vertical="top" wrapText="1"/>
    </xf>
    <xf numFmtId="0" fontId="27" fillId="10" borderId="48" xfId="0" applyFont="1" applyFill="1" applyBorder="1" applyAlignment="1">
      <alignment vertical="top" wrapText="1"/>
    </xf>
    <xf numFmtId="169" fontId="27" fillId="10" borderId="48" xfId="0" applyNumberFormat="1" applyFont="1" applyFill="1" applyBorder="1" applyAlignment="1">
      <alignment horizontal="center" vertical="center" wrapText="1"/>
    </xf>
    <xf numFmtId="0" fontId="35" fillId="10" borderId="48" xfId="0" applyFont="1" applyFill="1" applyBorder="1" applyAlignment="1">
      <alignment horizontal="left" vertical="top" wrapText="1"/>
    </xf>
    <xf numFmtId="0" fontId="27" fillId="0" borderId="50" xfId="0" applyFont="1" applyFill="1" applyBorder="1" applyAlignment="1">
      <alignment horizontal="center" vertical="top" wrapText="1"/>
    </xf>
    <xf numFmtId="166" fontId="27" fillId="10" borderId="48" xfId="0" applyNumberFormat="1" applyFont="1" applyFill="1" applyBorder="1" applyAlignment="1">
      <alignment horizontal="right" vertical="center" wrapText="1"/>
    </xf>
    <xf numFmtId="9" fontId="27" fillId="10" borderId="48" xfId="0" applyNumberFormat="1" applyFont="1" applyFill="1" applyBorder="1" applyAlignment="1">
      <alignment horizontal="right" vertical="center" wrapText="1"/>
    </xf>
    <xf numFmtId="0" fontId="35" fillId="17" borderId="48" xfId="0" applyFont="1" applyFill="1" applyBorder="1" applyAlignment="1">
      <alignment horizontal="right" vertical="center" wrapText="1"/>
    </xf>
    <xf numFmtId="0" fontId="9" fillId="10" borderId="57" xfId="0" applyFont="1" applyFill="1" applyBorder="1" applyAlignment="1">
      <alignment horizontal="center" vertical="center" wrapText="1"/>
    </xf>
    <xf numFmtId="0" fontId="9" fillId="10" borderId="48" xfId="0" applyFont="1" applyFill="1" applyBorder="1" applyAlignment="1">
      <alignment horizontal="left" vertical="top" wrapText="1"/>
    </xf>
    <xf numFmtId="175" fontId="27" fillId="0" borderId="48" xfId="0" applyNumberFormat="1" applyFont="1" applyBorder="1" applyAlignment="1">
      <alignment horizontal="center" vertical="center" wrapText="1"/>
    </xf>
    <xf numFmtId="185" fontId="27" fillId="0" borderId="48" xfId="0" applyNumberFormat="1" applyFont="1" applyBorder="1" applyAlignment="1">
      <alignment horizontal="center" vertical="center" wrapText="1"/>
    </xf>
    <xf numFmtId="175" fontId="27" fillId="0" borderId="48" xfId="0" applyNumberFormat="1" applyFont="1" applyFill="1" applyBorder="1" applyAlignment="1">
      <alignment horizontal="center" vertical="center" wrapText="1"/>
    </xf>
    <xf numFmtId="9" fontId="35" fillId="10" borderId="48" xfId="13" applyFont="1" applyFill="1" applyBorder="1" applyAlignment="1">
      <alignment horizontal="right" vertical="center"/>
    </xf>
    <xf numFmtId="0" fontId="29" fillId="0" borderId="56" xfId="0" applyFont="1" applyFill="1" applyBorder="1" applyAlignment="1">
      <alignment horizontal="left" vertical="top" wrapText="1"/>
    </xf>
    <xf numFmtId="0" fontId="29" fillId="0" borderId="48" xfId="0" applyFont="1" applyFill="1" applyBorder="1" applyAlignment="1">
      <alignment horizontal="left" vertical="top" wrapText="1"/>
    </xf>
    <xf numFmtId="0" fontId="29" fillId="10" borderId="48" xfId="0" applyFont="1" applyFill="1" applyBorder="1" applyAlignment="1">
      <alignment horizontal="left" vertical="center" wrapText="1"/>
    </xf>
    <xf numFmtId="2" fontId="29" fillId="0" borderId="48" xfId="0" applyNumberFormat="1" applyFont="1" applyFill="1" applyBorder="1" applyAlignment="1">
      <alignment horizontal="center" vertical="center" wrapText="1"/>
    </xf>
    <xf numFmtId="0" fontId="27" fillId="0" borderId="57" xfId="0" applyFont="1" applyFill="1" applyBorder="1" applyAlignment="1">
      <alignment horizontal="center" vertical="center" wrapText="1"/>
    </xf>
    <xf numFmtId="14" fontId="29" fillId="10" borderId="48" xfId="0" applyNumberFormat="1" applyFont="1" applyFill="1" applyBorder="1" applyAlignment="1">
      <alignment horizontal="center" vertical="center" wrapText="1"/>
    </xf>
    <xf numFmtId="9" fontId="29" fillId="10" borderId="48" xfId="0" applyNumberFormat="1" applyFont="1" applyFill="1" applyBorder="1" applyAlignment="1">
      <alignment horizontal="center" vertical="center" wrapText="1"/>
    </xf>
    <xf numFmtId="0" fontId="29" fillId="0" borderId="48" xfId="0" applyFont="1" applyBorder="1" applyAlignment="1">
      <alignment horizontal="center" vertical="center" wrapText="1"/>
    </xf>
    <xf numFmtId="9" fontId="29" fillId="0" borderId="48" xfId="0" applyNumberFormat="1" applyFont="1" applyFill="1" applyBorder="1" applyAlignment="1">
      <alignment horizontal="center" vertical="center" wrapText="1"/>
    </xf>
    <xf numFmtId="0" fontId="29" fillId="10" borderId="48" xfId="12" applyFont="1" applyFill="1" applyBorder="1" applyAlignment="1">
      <alignment horizontal="left" vertical="center" wrapText="1"/>
    </xf>
    <xf numFmtId="175" fontId="9" fillId="10" borderId="48" xfId="0" applyNumberFormat="1" applyFont="1" applyFill="1" applyBorder="1" applyAlignment="1">
      <alignment vertical="center" wrapText="1"/>
    </xf>
    <xf numFmtId="9" fontId="29" fillId="10" borderId="48" xfId="13" applyFont="1" applyFill="1" applyBorder="1" applyAlignment="1">
      <alignment horizontal="center" vertical="center" wrapText="1"/>
    </xf>
    <xf numFmtId="0" fontId="35" fillId="0" borderId="48" xfId="0" applyFont="1" applyFill="1" applyBorder="1" applyAlignment="1">
      <alignment horizontal="left" vertical="top" wrapText="1"/>
    </xf>
    <xf numFmtId="0" fontId="35" fillId="0" borderId="48" xfId="0" applyFont="1" applyFill="1" applyBorder="1" applyAlignment="1">
      <alignment horizontal="left" vertical="center" wrapText="1"/>
    </xf>
    <xf numFmtId="166" fontId="35" fillId="0" borderId="48" xfId="3" applyNumberFormat="1" applyFont="1" applyFill="1" applyBorder="1" applyAlignment="1">
      <alignment horizontal="right" vertical="center" wrapText="1"/>
    </xf>
    <xf numFmtId="166" fontId="35" fillId="17" borderId="48" xfId="3" applyNumberFormat="1" applyFont="1" applyFill="1" applyBorder="1" applyAlignment="1">
      <alignment horizontal="right" vertical="center" wrapText="1"/>
    </xf>
    <xf numFmtId="0" fontId="29" fillId="0" borderId="48" xfId="12" applyFont="1" applyBorder="1" applyAlignment="1">
      <alignment vertical="center" wrapText="1"/>
    </xf>
    <xf numFmtId="0" fontId="46" fillId="0" borderId="48" xfId="38" applyFill="1" applyBorder="1" applyAlignment="1">
      <alignment vertical="center" wrapText="1"/>
    </xf>
    <xf numFmtId="9" fontId="29" fillId="0" borderId="48" xfId="0" applyNumberFormat="1" applyFont="1" applyBorder="1" applyAlignment="1">
      <alignment horizontal="center" vertical="center" wrapText="1"/>
    </xf>
    <xf numFmtId="167" fontId="27" fillId="0" borderId="48" xfId="4" applyFont="1" applyFill="1" applyBorder="1" applyAlignment="1" applyProtection="1">
      <alignment vertical="center"/>
    </xf>
    <xf numFmtId="0" fontId="27" fillId="0" borderId="48" xfId="0" applyFont="1" applyFill="1" applyBorder="1" applyAlignment="1">
      <alignment horizontal="center" vertical="top"/>
    </xf>
    <xf numFmtId="0" fontId="27" fillId="0" borderId="48" xfId="0" applyFont="1" applyFill="1" applyBorder="1" applyAlignment="1">
      <alignment horizontal="right" vertical="center"/>
    </xf>
    <xf numFmtId="0" fontId="27" fillId="0" borderId="48" xfId="0" applyFont="1" applyFill="1" applyBorder="1" applyAlignment="1">
      <alignment vertical="center"/>
    </xf>
    <xf numFmtId="0" fontId="27" fillId="0" borderId="47" xfId="0" applyFont="1" applyFill="1" applyBorder="1" applyAlignment="1">
      <alignment horizontal="center" vertical="center" wrapText="1"/>
    </xf>
    <xf numFmtId="190" fontId="35" fillId="0" borderId="48" xfId="7" applyNumberFormat="1" applyFont="1" applyFill="1" applyBorder="1" applyAlignment="1">
      <alignment horizontal="left" vertical="top" wrapText="1"/>
    </xf>
    <xf numFmtId="0" fontId="29" fillId="0" borderId="48" xfId="0" applyFont="1" applyFill="1" applyBorder="1" applyAlignment="1">
      <alignment horizontal="center" vertical="top" wrapText="1"/>
    </xf>
    <xf numFmtId="0" fontId="27" fillId="0" borderId="48" xfId="0" applyFont="1" applyFill="1" applyBorder="1" applyAlignment="1">
      <alignment horizontal="left" vertical="top" wrapText="1"/>
    </xf>
    <xf numFmtId="10" fontId="48" fillId="17" borderId="48" xfId="0" applyNumberFormat="1" applyFont="1" applyFill="1" applyBorder="1" applyAlignment="1">
      <alignment horizontal="center" vertical="center" wrapText="1"/>
    </xf>
    <xf numFmtId="166" fontId="35" fillId="10" borderId="48" xfId="7" applyNumberFormat="1" applyFont="1" applyFill="1" applyBorder="1" applyAlignment="1">
      <alignment horizontal="right" vertical="center"/>
    </xf>
    <xf numFmtId="192" fontId="35" fillId="0" borderId="48" xfId="0" applyNumberFormat="1" applyFont="1" applyFill="1" applyBorder="1" applyAlignment="1">
      <alignment horizontal="right" vertical="center"/>
    </xf>
    <xf numFmtId="0" fontId="9" fillId="0" borderId="47" xfId="0" applyFont="1" applyFill="1" applyBorder="1" applyAlignment="1">
      <alignment horizontal="left" vertical="center" wrapText="1"/>
    </xf>
    <xf numFmtId="0" fontId="9" fillId="0" borderId="47" xfId="0" applyFont="1" applyFill="1" applyBorder="1" applyAlignment="1">
      <alignment horizontal="center" vertical="center" wrapText="1"/>
    </xf>
    <xf numFmtId="9" fontId="9" fillId="0" borderId="47" xfId="13" applyFont="1" applyFill="1" applyBorder="1" applyAlignment="1" applyProtection="1">
      <alignment horizontal="center" vertical="center" wrapText="1"/>
    </xf>
    <xf numFmtId="9" fontId="9" fillId="0" borderId="47" xfId="15" applyNumberFormat="1" applyFont="1" applyFill="1" applyBorder="1" applyAlignment="1">
      <alignment horizontal="center" vertical="center" wrapText="1"/>
    </xf>
    <xf numFmtId="171" fontId="27" fillId="10" borderId="48" xfId="7" applyFont="1" applyFill="1" applyBorder="1" applyAlignment="1">
      <alignment vertical="center" wrapText="1"/>
    </xf>
    <xf numFmtId="0" fontId="30" fillId="10" borderId="48" xfId="0" applyFont="1" applyFill="1" applyBorder="1" applyAlignment="1">
      <alignment vertical="center" wrapText="1"/>
    </xf>
    <xf numFmtId="0" fontId="35" fillId="10" borderId="48" xfId="0" applyFont="1" applyFill="1" applyBorder="1" applyAlignment="1">
      <alignment vertical="center" wrapText="1"/>
    </xf>
    <xf numFmtId="0" fontId="28" fillId="10" borderId="48" xfId="0" applyFont="1" applyFill="1" applyBorder="1" applyAlignment="1">
      <alignment horizontal="center" vertical="center" wrapText="1"/>
    </xf>
    <xf numFmtId="10" fontId="27" fillId="10" borderId="48" xfId="0" applyNumberFormat="1" applyFont="1" applyFill="1" applyBorder="1" applyAlignment="1">
      <alignment horizontal="left" vertical="center" wrapText="1"/>
    </xf>
    <xf numFmtId="0" fontId="27" fillId="0" borderId="48" xfId="0" applyFont="1" applyBorder="1" applyAlignment="1">
      <alignment horizontal="center" vertical="top" wrapText="1"/>
    </xf>
    <xf numFmtId="0" fontId="23" fillId="0" borderId="48" xfId="2" applyFont="1" applyFill="1" applyBorder="1" applyAlignment="1" applyProtection="1">
      <alignment horizontal="center" vertical="center" wrapText="1"/>
    </xf>
    <xf numFmtId="184" fontId="27" fillId="0" borderId="48" xfId="7" applyNumberFormat="1" applyFont="1" applyFill="1" applyBorder="1" applyAlignment="1">
      <alignment vertical="center" wrapText="1"/>
    </xf>
    <xf numFmtId="184" fontId="27" fillId="0" borderId="48" xfId="7" applyNumberFormat="1" applyFont="1" applyFill="1" applyBorder="1" applyAlignment="1">
      <alignment horizontal="center" vertical="center" wrapText="1"/>
    </xf>
    <xf numFmtId="0" fontId="26" fillId="0" borderId="48" xfId="2" applyFill="1" applyBorder="1" applyAlignment="1" applyProtection="1">
      <alignment horizontal="left" vertical="center" wrapText="1"/>
    </xf>
    <xf numFmtId="176" fontId="27" fillId="10" borderId="48" xfId="3" applyNumberFormat="1" applyFont="1" applyFill="1" applyBorder="1" applyAlignment="1">
      <alignment horizontal="center" vertical="center" wrapText="1"/>
    </xf>
    <xf numFmtId="10" fontId="27" fillId="0" borderId="48" xfId="0" applyNumberFormat="1" applyFont="1" applyBorder="1" applyAlignment="1">
      <alignment horizontal="center" vertical="center" wrapText="1"/>
    </xf>
    <xf numFmtId="170" fontId="35" fillId="10" borderId="48" xfId="31" applyFont="1" applyFill="1" applyBorder="1" applyAlignment="1">
      <alignment horizontal="center" vertical="top" wrapText="1"/>
    </xf>
    <xf numFmtId="166" fontId="35" fillId="0" borderId="48" xfId="4" applyNumberFormat="1" applyFont="1" applyFill="1" applyBorder="1" applyAlignment="1">
      <alignment horizontal="right" vertical="center"/>
    </xf>
    <xf numFmtId="9" fontId="35" fillId="10" borderId="48" xfId="0" applyNumberFormat="1" applyFont="1" applyFill="1" applyBorder="1" applyAlignment="1">
      <alignment horizontal="right" vertical="center"/>
    </xf>
    <xf numFmtId="0" fontId="27" fillId="17" borderId="48" xfId="0" applyFont="1" applyFill="1" applyBorder="1" applyAlignment="1">
      <alignment horizontal="center" vertical="center"/>
    </xf>
    <xf numFmtId="0" fontId="35" fillId="17" borderId="48" xfId="0" applyFont="1" applyFill="1" applyBorder="1" applyAlignment="1">
      <alignment horizontal="center" vertical="top" wrapText="1"/>
    </xf>
    <xf numFmtId="9" fontId="27" fillId="10" borderId="52" xfId="0" applyNumberFormat="1" applyFont="1" applyFill="1" applyBorder="1" applyAlignment="1">
      <alignment horizontal="center" vertical="center" wrapText="1"/>
    </xf>
    <xf numFmtId="170" fontId="35" fillId="0" borderId="48" xfId="31" applyFont="1" applyFill="1" applyBorder="1" applyAlignment="1">
      <alignment horizontal="center" vertical="top" wrapText="1"/>
    </xf>
    <xf numFmtId="0" fontId="52" fillId="10" borderId="48" xfId="0" applyNumberFormat="1" applyFont="1" applyFill="1" applyBorder="1" applyAlignment="1">
      <alignment horizontal="center" vertical="center" wrapText="1"/>
    </xf>
    <xf numFmtId="9" fontId="52" fillId="10" borderId="48" xfId="29" applyNumberFormat="1" applyFont="1" applyFill="1" applyBorder="1" applyAlignment="1" applyProtection="1">
      <alignment horizontal="center" vertical="center" wrapText="1"/>
      <protection locked="0"/>
    </xf>
    <xf numFmtId="0" fontId="26" fillId="0" borderId="50" xfId="2" applyFill="1" applyBorder="1" applyAlignment="1" applyProtection="1">
      <alignment horizontal="center" vertical="center" wrapText="1"/>
    </xf>
    <xf numFmtId="9" fontId="2" fillId="0" borderId="48" xfId="0" applyNumberFormat="1" applyFont="1" applyBorder="1" applyAlignment="1">
      <alignment horizontal="center" vertical="center" wrapText="1"/>
    </xf>
    <xf numFmtId="0" fontId="35" fillId="0" borderId="48" xfId="31" applyNumberFormat="1" applyFont="1" applyFill="1" applyBorder="1" applyAlignment="1">
      <alignment horizontal="center" vertical="top" wrapText="1"/>
    </xf>
    <xf numFmtId="9" fontId="35" fillId="0" borderId="48" xfId="0" applyNumberFormat="1" applyFont="1" applyFill="1" applyBorder="1" applyAlignment="1">
      <alignment horizontal="center" vertical="top" wrapText="1"/>
    </xf>
    <xf numFmtId="3" fontId="35" fillId="0" borderId="48" xfId="0" applyNumberFormat="1" applyFont="1" applyFill="1" applyBorder="1" applyAlignment="1">
      <alignment horizontal="right" vertical="center"/>
    </xf>
    <xf numFmtId="0" fontId="34" fillId="17" borderId="48" xfId="0" applyFont="1" applyFill="1" applyBorder="1" applyAlignment="1">
      <alignment vertical="top" wrapText="1"/>
    </xf>
    <xf numFmtId="0" fontId="34" fillId="17" borderId="56" xfId="0" applyFont="1" applyFill="1" applyBorder="1" applyAlignment="1">
      <alignment vertical="top" wrapText="1"/>
    </xf>
    <xf numFmtId="166" fontId="27" fillId="10" borderId="48" xfId="8" applyNumberFormat="1" applyFont="1" applyFill="1" applyBorder="1" applyAlignment="1">
      <alignment horizontal="right" vertical="center" wrapText="1"/>
    </xf>
    <xf numFmtId="0" fontId="48" fillId="17" borderId="48" xfId="0" applyFont="1" applyFill="1" applyBorder="1" applyAlignment="1">
      <alignment vertical="top" wrapText="1"/>
    </xf>
    <xf numFmtId="9" fontId="9" fillId="10" borderId="48" xfId="0" applyNumberFormat="1" applyFont="1" applyFill="1" applyBorder="1" applyAlignment="1">
      <alignment horizontal="left" vertical="center" wrapText="1"/>
    </xf>
    <xf numFmtId="3" fontId="47" fillId="0" borderId="52" xfId="40" applyNumberFormat="1" applyFont="1" applyFill="1" applyBorder="1" applyAlignment="1">
      <alignment vertical="center" wrapText="1"/>
    </xf>
    <xf numFmtId="9" fontId="47" fillId="0" borderId="52" xfId="0" applyNumberFormat="1" applyFont="1" applyBorder="1" applyAlignment="1">
      <alignment vertical="center" wrapText="1"/>
    </xf>
    <xf numFmtId="3" fontId="47" fillId="0" borderId="48" xfId="0" applyNumberFormat="1" applyFont="1" applyFill="1" applyBorder="1" applyAlignment="1">
      <alignment vertical="center" wrapText="1"/>
    </xf>
    <xf numFmtId="9" fontId="47" fillId="0" borderId="48" xfId="0" applyNumberFormat="1" applyFont="1" applyBorder="1" applyAlignment="1">
      <alignment horizontal="center" vertical="center" wrapText="1"/>
    </xf>
    <xf numFmtId="173" fontId="27" fillId="10" borderId="48" xfId="0" applyNumberFormat="1" applyFont="1" applyFill="1" applyBorder="1" applyAlignment="1">
      <alignment horizontal="center" vertical="center" wrapText="1"/>
    </xf>
    <xf numFmtId="9" fontId="52" fillId="10" borderId="48" xfId="0" applyNumberFormat="1" applyFont="1" applyFill="1" applyBorder="1" applyAlignment="1">
      <alignment horizontal="center" vertical="center" wrapText="1"/>
    </xf>
    <xf numFmtId="0" fontId="9" fillId="17" borderId="56" xfId="0" applyFont="1" applyFill="1" applyBorder="1" applyAlignment="1">
      <alignment horizontal="left" vertical="top" wrapText="1"/>
    </xf>
    <xf numFmtId="173" fontId="9" fillId="0" borderId="48" xfId="0" applyNumberFormat="1" applyFont="1" applyFill="1" applyBorder="1" applyAlignment="1">
      <alignment horizontal="left" vertical="top" wrapText="1"/>
    </xf>
    <xf numFmtId="0" fontId="9" fillId="0" borderId="48" xfId="0" applyFont="1" applyFill="1" applyBorder="1" applyAlignment="1">
      <alignment horizontal="left" vertical="center" wrapText="1"/>
    </xf>
    <xf numFmtId="173" fontId="9" fillId="0" borderId="48" xfId="0" applyNumberFormat="1" applyFont="1" applyFill="1" applyBorder="1" applyAlignment="1">
      <alignment horizontal="center" vertical="center" wrapText="1"/>
    </xf>
    <xf numFmtId="173" fontId="9" fillId="10" borderId="48" xfId="0" applyNumberFormat="1" applyFont="1" applyFill="1" applyBorder="1" applyAlignment="1">
      <alignment horizontal="left" vertical="top" wrapText="1"/>
    </xf>
    <xf numFmtId="0" fontId="9" fillId="16" borderId="52" xfId="0" applyFont="1" applyFill="1" applyBorder="1" applyAlignment="1">
      <alignment horizontal="center" vertical="center" wrapText="1"/>
    </xf>
    <xf numFmtId="173" fontId="9" fillId="10" borderId="48" xfId="0" applyNumberFormat="1" applyFont="1" applyFill="1" applyBorder="1" applyAlignment="1">
      <alignment horizontal="center" vertical="center" wrapText="1"/>
    </xf>
    <xf numFmtId="9" fontId="9" fillId="10" borderId="48" xfId="13" applyFont="1" applyFill="1" applyBorder="1" applyAlignment="1">
      <alignment horizontal="center" vertical="center" wrapText="1"/>
    </xf>
    <xf numFmtId="10" fontId="9" fillId="0" borderId="48" xfId="0" applyNumberFormat="1" applyFont="1" applyFill="1" applyBorder="1" applyAlignment="1">
      <alignment horizontal="center" vertical="center" wrapText="1"/>
    </xf>
    <xf numFmtId="176" fontId="9" fillId="10" borderId="48" xfId="3" applyNumberFormat="1" applyFont="1" applyFill="1" applyBorder="1" applyAlignment="1">
      <alignment horizontal="center" vertical="center" wrapText="1"/>
    </xf>
    <xf numFmtId="173" fontId="9" fillId="10" borderId="48" xfId="0" applyNumberFormat="1" applyFont="1" applyFill="1" applyBorder="1" applyAlignment="1">
      <alignment horizontal="center" vertical="top" wrapText="1"/>
    </xf>
    <xf numFmtId="1" fontId="35" fillId="17" borderId="48" xfId="0" applyNumberFormat="1" applyFont="1" applyFill="1" applyBorder="1" applyAlignment="1">
      <alignment horizontal="center" vertical="center" wrapText="1"/>
    </xf>
    <xf numFmtId="167" fontId="35" fillId="0" borderId="48" xfId="4" applyFont="1" applyFill="1" applyBorder="1" applyAlignment="1">
      <alignment horizontal="right" vertical="center" wrapText="1"/>
    </xf>
    <xf numFmtId="0" fontId="9" fillId="0" borderId="52" xfId="0" applyFont="1" applyFill="1" applyBorder="1" applyAlignment="1">
      <alignment horizontal="center" vertical="center" wrapText="1"/>
    </xf>
    <xf numFmtId="0" fontId="9" fillId="0" borderId="52" xfId="0" applyFont="1" applyFill="1" applyBorder="1" applyAlignment="1">
      <alignment horizontal="left" vertical="center" wrapText="1"/>
    </xf>
    <xf numFmtId="176" fontId="9" fillId="0" borderId="48" xfId="3" applyNumberFormat="1" applyFont="1" applyFill="1" applyBorder="1" applyAlignment="1">
      <alignment horizontal="center" vertical="center" wrapText="1"/>
    </xf>
    <xf numFmtId="173" fontId="27" fillId="10" borderId="48" xfId="0" applyNumberFormat="1" applyFont="1" applyFill="1" applyBorder="1" applyAlignment="1">
      <alignment horizontal="left" vertical="center" wrapText="1"/>
    </xf>
    <xf numFmtId="184" fontId="27" fillId="10" borderId="48" xfId="7" applyNumberFormat="1" applyFont="1" applyFill="1" applyBorder="1" applyAlignment="1">
      <alignment horizontal="center" vertical="center" wrapText="1"/>
    </xf>
    <xf numFmtId="0" fontId="9" fillId="10" borderId="48" xfId="0" applyFont="1" applyFill="1" applyBorder="1" applyAlignment="1">
      <alignment horizontal="center" vertical="top" wrapText="1"/>
    </xf>
    <xf numFmtId="0" fontId="9" fillId="10" borderId="48" xfId="0" applyFont="1" applyFill="1" applyBorder="1" applyAlignment="1">
      <alignment horizontal="right" vertical="center" wrapText="1"/>
    </xf>
    <xf numFmtId="0" fontId="9" fillId="10" borderId="48" xfId="0" applyFont="1" applyFill="1" applyBorder="1" applyAlignment="1">
      <alignment vertical="center" wrapText="1"/>
    </xf>
    <xf numFmtId="173" fontId="9" fillId="0" borderId="48" xfId="0" applyNumberFormat="1" applyFont="1" applyFill="1" applyBorder="1" applyAlignment="1">
      <alignment horizontal="left" wrapText="1"/>
    </xf>
    <xf numFmtId="9" fontId="9" fillId="0" borderId="48" xfId="13" applyFont="1" applyFill="1" applyBorder="1" applyAlignment="1">
      <alignment horizontal="center" vertical="center" wrapText="1"/>
    </xf>
    <xf numFmtId="0" fontId="9" fillId="0" borderId="50" xfId="0" applyFont="1" applyFill="1" applyBorder="1" applyAlignment="1">
      <alignment horizontal="center" vertical="center" wrapText="1"/>
    </xf>
    <xf numFmtId="173" fontId="27" fillId="10" borderId="48" xfId="0" applyNumberFormat="1" applyFont="1" applyFill="1" applyBorder="1" applyAlignment="1">
      <alignment horizontal="left" vertical="top" wrapText="1"/>
    </xf>
    <xf numFmtId="0" fontId="9" fillId="0" borderId="48" xfId="0" applyFont="1" applyBorder="1" applyAlignment="1">
      <alignment horizontal="center" vertical="center" wrapText="1"/>
    </xf>
    <xf numFmtId="176" fontId="27" fillId="10" borderId="48" xfId="3" applyNumberFormat="1" applyFont="1" applyFill="1" applyBorder="1" applyAlignment="1">
      <alignment vertical="center" wrapText="1"/>
    </xf>
    <xf numFmtId="9" fontId="35" fillId="10" borderId="48" xfId="0" applyNumberFormat="1" applyFont="1" applyFill="1" applyBorder="1" applyAlignment="1">
      <alignment horizontal="right" vertical="center" wrapText="1"/>
    </xf>
    <xf numFmtId="9" fontId="35" fillId="10" borderId="48" xfId="0" applyNumberFormat="1" applyFont="1" applyFill="1" applyBorder="1" applyAlignment="1">
      <alignment vertical="center" wrapText="1"/>
    </xf>
    <xf numFmtId="9" fontId="27" fillId="0" borderId="48" xfId="0" applyNumberFormat="1" applyFont="1" applyBorder="1" applyAlignment="1">
      <alignment horizontal="left" vertical="center" wrapText="1"/>
    </xf>
    <xf numFmtId="1" fontId="35" fillId="10" borderId="48" xfId="0" applyNumberFormat="1" applyFont="1" applyFill="1" applyBorder="1" applyAlignment="1">
      <alignment horizontal="center" vertical="center" wrapText="1"/>
    </xf>
    <xf numFmtId="166" fontId="35" fillId="10" borderId="48" xfId="7" applyNumberFormat="1" applyFont="1" applyFill="1" applyBorder="1" applyAlignment="1">
      <alignment horizontal="right" vertical="center" wrapText="1"/>
    </xf>
    <xf numFmtId="0" fontId="27" fillId="0" borderId="50" xfId="0" applyFont="1" applyBorder="1" applyAlignment="1">
      <alignment horizontal="center" vertical="center" wrapText="1"/>
    </xf>
    <xf numFmtId="170" fontId="27" fillId="10" borderId="48" xfId="8" applyFont="1" applyFill="1" applyBorder="1" applyAlignment="1">
      <alignment vertical="center" wrapText="1"/>
    </xf>
    <xf numFmtId="0" fontId="27" fillId="0" borderId="56" xfId="0" applyFont="1" applyFill="1" applyBorder="1" applyAlignment="1">
      <alignment horizontal="justify" vertical="top" wrapText="1"/>
    </xf>
    <xf numFmtId="3" fontId="27" fillId="0" borderId="48" xfId="0" applyNumberFormat="1" applyFont="1" applyFill="1" applyBorder="1" applyAlignment="1">
      <alignment horizontal="center" vertical="center" wrapText="1"/>
    </xf>
    <xf numFmtId="3" fontId="35" fillId="10" borderId="48" xfId="12" applyNumberFormat="1" applyFont="1" applyFill="1" applyBorder="1" applyAlignment="1">
      <alignment horizontal="justify" vertical="top" wrapText="1"/>
    </xf>
    <xf numFmtId="14" fontId="35" fillId="10" borderId="48" xfId="12" applyNumberFormat="1" applyFont="1" applyFill="1" applyBorder="1" applyAlignment="1">
      <alignment horizontal="justify" vertical="center" wrapText="1"/>
    </xf>
    <xf numFmtId="9" fontId="35" fillId="10" borderId="48" xfId="13" applyFont="1" applyFill="1" applyBorder="1" applyAlignment="1">
      <alignment horizontal="right" vertical="center" wrapText="1"/>
    </xf>
    <xf numFmtId="0" fontId="35" fillId="17" borderId="48" xfId="0" applyFont="1" applyFill="1" applyBorder="1" applyAlignment="1">
      <alignment vertical="center" wrapText="1"/>
    </xf>
    <xf numFmtId="0" fontId="27" fillId="10" borderId="48" xfId="19" applyFont="1" applyFill="1" applyBorder="1" applyAlignment="1">
      <alignment horizontal="center" vertical="center" wrapText="1"/>
    </xf>
    <xf numFmtId="0" fontId="50" fillId="10" borderId="48" xfId="23"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8" xfId="0" applyFont="1" applyFill="1" applyBorder="1" applyAlignment="1">
      <alignment horizontal="center" vertical="top" wrapText="1"/>
    </xf>
    <xf numFmtId="0" fontId="39" fillId="10" borderId="48" xfId="0" applyFont="1" applyFill="1" applyBorder="1" applyAlignment="1">
      <alignment horizontal="right" vertical="center" wrapText="1"/>
    </xf>
    <xf numFmtId="0" fontId="39" fillId="10" borderId="48" xfId="0" applyFont="1" applyFill="1" applyBorder="1" applyAlignment="1">
      <alignment vertical="center" wrapText="1"/>
    </xf>
    <xf numFmtId="0" fontId="35" fillId="10" borderId="48" xfId="0" applyFont="1" applyFill="1" applyBorder="1" applyAlignment="1">
      <alignment vertical="top"/>
    </xf>
    <xf numFmtId="0" fontId="9" fillId="0" borderId="58" xfId="0" applyFont="1" applyFill="1" applyBorder="1" applyAlignment="1">
      <alignment horizontal="center" vertical="center" wrapText="1"/>
    </xf>
    <xf numFmtId="14" fontId="9" fillId="0" borderId="58" xfId="0" applyNumberFormat="1" applyFont="1" applyFill="1" applyBorder="1" applyAlignment="1">
      <alignment horizontal="center" vertical="center" wrapText="1"/>
    </xf>
    <xf numFmtId="0" fontId="9" fillId="0" borderId="58" xfId="0" applyFont="1" applyFill="1" applyBorder="1" applyAlignment="1">
      <alignment horizontal="left" vertical="center" wrapText="1"/>
    </xf>
    <xf numFmtId="167" fontId="9" fillId="0" borderId="58" xfId="4" applyFont="1" applyFill="1" applyBorder="1" applyAlignment="1" applyProtection="1">
      <alignment horizontal="left" vertical="center" wrapText="1"/>
    </xf>
    <xf numFmtId="9" fontId="9" fillId="0" borderId="58" xfId="13" applyFont="1" applyFill="1" applyBorder="1" applyAlignment="1" applyProtection="1">
      <alignment horizontal="center" vertical="center" wrapText="1"/>
    </xf>
    <xf numFmtId="170" fontId="9" fillId="0" borderId="48" xfId="8" applyFont="1" applyFill="1" applyBorder="1" applyAlignment="1" applyProtection="1">
      <alignment vertical="center" wrapText="1"/>
    </xf>
    <xf numFmtId="170" fontId="9" fillId="0" borderId="48" xfId="8" applyFont="1" applyFill="1" applyBorder="1" applyAlignment="1" applyProtection="1">
      <alignment horizontal="center" vertical="center" wrapText="1"/>
    </xf>
    <xf numFmtId="9" fontId="27" fillId="0" borderId="48" xfId="13" applyFont="1" applyBorder="1" applyAlignment="1">
      <alignment horizontal="center" vertical="center" wrapText="1"/>
    </xf>
    <xf numFmtId="0" fontId="9" fillId="0" borderId="48" xfId="0" applyFont="1" applyFill="1" applyBorder="1" applyAlignment="1">
      <alignment horizontal="center" vertical="top" wrapText="1"/>
    </xf>
    <xf numFmtId="0" fontId="44" fillId="0" borderId="48" xfId="0" applyFont="1" applyFill="1" applyBorder="1" applyAlignment="1">
      <alignment horizontal="center" vertical="top" wrapText="1"/>
    </xf>
    <xf numFmtId="166" fontId="27" fillId="0" borderId="48" xfId="7" applyNumberFormat="1" applyFont="1" applyFill="1" applyBorder="1" applyAlignment="1">
      <alignment horizontal="right" vertical="center" wrapText="1"/>
    </xf>
    <xf numFmtId="9" fontId="27" fillId="0" borderId="48" xfId="13" applyFont="1" applyBorder="1" applyAlignment="1">
      <alignment horizontal="right" vertical="center" wrapText="1"/>
    </xf>
    <xf numFmtId="166" fontId="35" fillId="17" borderId="48" xfId="0" applyNumberFormat="1" applyFont="1" applyFill="1" applyBorder="1" applyAlignment="1">
      <alignment horizontal="right" vertical="center" wrapText="1"/>
    </xf>
    <xf numFmtId="1" fontId="27" fillId="10" borderId="48" xfId="0" applyNumberFormat="1" applyFont="1" applyFill="1" applyBorder="1" applyAlignment="1">
      <alignment horizontal="center" vertical="center" wrapText="1"/>
    </xf>
    <xf numFmtId="1" fontId="27" fillId="0" borderId="48" xfId="0" applyNumberFormat="1" applyFont="1" applyBorder="1" applyAlignment="1">
      <alignment horizontal="center" vertical="center" wrapText="1"/>
    </xf>
    <xf numFmtId="175" fontId="27" fillId="10" borderId="48" xfId="0" applyNumberFormat="1" applyFont="1" applyFill="1" applyBorder="1" applyAlignment="1">
      <alignment horizontal="center" vertical="center" wrapText="1"/>
    </xf>
    <xf numFmtId="185" fontId="27" fillId="10" borderId="48" xfId="13" applyNumberFormat="1" applyFont="1" applyFill="1" applyBorder="1" applyAlignment="1">
      <alignment horizontal="right" vertical="center" wrapText="1"/>
    </xf>
    <xf numFmtId="185" fontId="27" fillId="0" borderId="48" xfId="0" applyNumberFormat="1" applyFont="1" applyFill="1" applyBorder="1" applyAlignment="1">
      <alignment horizontal="center" vertical="center" wrapText="1"/>
    </xf>
    <xf numFmtId="3" fontId="35" fillId="0" borderId="48" xfId="0" applyNumberFormat="1" applyFont="1" applyFill="1" applyBorder="1" applyAlignment="1">
      <alignment horizontal="center" vertical="center" wrapText="1"/>
    </xf>
    <xf numFmtId="3" fontId="35" fillId="0" borderId="48" xfId="0" applyNumberFormat="1" applyFont="1" applyFill="1" applyBorder="1" applyAlignment="1">
      <alignment horizontal="center" vertical="top" wrapText="1"/>
    </xf>
    <xf numFmtId="3" fontId="35" fillId="0" borderId="48" xfId="0" applyNumberFormat="1" applyFont="1" applyFill="1" applyBorder="1" applyAlignment="1">
      <alignment horizontal="right" vertical="center" wrapText="1"/>
    </xf>
    <xf numFmtId="3" fontId="35" fillId="0" borderId="48" xfId="0" applyNumberFormat="1" applyFont="1" applyFill="1" applyBorder="1" applyAlignment="1">
      <alignment vertical="center" wrapText="1"/>
    </xf>
    <xf numFmtId="0" fontId="9" fillId="0" borderId="59" xfId="0" applyFont="1" applyFill="1" applyBorder="1" applyAlignment="1">
      <alignment horizontal="left" vertical="top" wrapText="1"/>
    </xf>
    <xf numFmtId="0" fontId="9" fillId="0" borderId="60" xfId="0" applyFont="1" applyFill="1" applyBorder="1" applyAlignment="1">
      <alignment horizontal="left" vertical="top" wrapText="1"/>
    </xf>
    <xf numFmtId="0" fontId="9" fillId="10" borderId="60" xfId="0" applyFont="1" applyFill="1" applyBorder="1" applyAlignment="1">
      <alignment horizontal="left" vertical="center" wrapText="1"/>
    </xf>
    <xf numFmtId="0" fontId="9" fillId="10" borderId="60" xfId="0" applyFont="1" applyFill="1" applyBorder="1" applyAlignment="1">
      <alignment horizontal="center" vertical="center" wrapText="1"/>
    </xf>
    <xf numFmtId="14" fontId="9" fillId="10" borderId="60" xfId="0" applyNumberFormat="1" applyFont="1" applyFill="1" applyBorder="1" applyAlignment="1">
      <alignment horizontal="center" vertical="center" wrapText="1"/>
    </xf>
    <xf numFmtId="9" fontId="9" fillId="10" borderId="48" xfId="13" applyFont="1" applyFill="1" applyBorder="1" applyAlignment="1" applyProtection="1">
      <alignment horizontal="left" vertical="center" wrapText="1"/>
    </xf>
    <xf numFmtId="9" fontId="9" fillId="10" borderId="48" xfId="13" applyFont="1" applyFill="1" applyBorder="1" applyAlignment="1" applyProtection="1">
      <alignment horizontal="center" vertical="center" wrapText="1"/>
    </xf>
    <xf numFmtId="9" fontId="9" fillId="10" borderId="48" xfId="13" applyNumberFormat="1" applyFont="1" applyFill="1" applyBorder="1" applyAlignment="1">
      <alignment horizontal="center" vertical="center" wrapText="1"/>
    </xf>
    <xf numFmtId="171" fontId="27" fillId="0" borderId="48" xfId="7" applyFont="1" applyFill="1" applyBorder="1" applyAlignment="1">
      <alignment vertical="center" wrapText="1"/>
    </xf>
    <xf numFmtId="177" fontId="27" fillId="0" borderId="48" xfId="5" applyNumberFormat="1" applyFont="1" applyFill="1" applyBorder="1" applyAlignment="1" applyProtection="1">
      <alignment horizontal="center" vertical="center" wrapText="1"/>
      <protection hidden="1"/>
    </xf>
    <xf numFmtId="182" fontId="21" fillId="10" borderId="48" xfId="0" applyNumberFormat="1" applyFont="1" applyFill="1" applyBorder="1" applyAlignment="1">
      <alignment horizontal="center" vertical="center" wrapText="1"/>
    </xf>
    <xf numFmtId="3" fontId="35" fillId="10" borderId="48" xfId="0" applyNumberFormat="1" applyFont="1" applyFill="1" applyBorder="1" applyAlignment="1">
      <alignment horizontal="center" vertical="top" wrapText="1"/>
    </xf>
    <xf numFmtId="3" fontId="35" fillId="10" borderId="48" xfId="0" applyNumberFormat="1" applyFont="1" applyFill="1" applyBorder="1" applyAlignment="1">
      <alignment horizontal="right" vertical="center" wrapText="1"/>
    </xf>
    <xf numFmtId="3" fontId="35" fillId="10" borderId="48" xfId="0" applyNumberFormat="1" applyFont="1" applyFill="1" applyBorder="1" applyAlignment="1">
      <alignment vertical="center" wrapText="1"/>
    </xf>
    <xf numFmtId="3" fontId="35" fillId="0" borderId="48" xfId="0" applyNumberFormat="1" applyFont="1" applyBorder="1" applyAlignment="1">
      <alignment horizontal="center" vertical="top" wrapText="1"/>
    </xf>
    <xf numFmtId="14" fontId="35" fillId="0" borderId="48" xfId="0" applyNumberFormat="1" applyFont="1" applyBorder="1" applyAlignment="1">
      <alignment horizontal="center" vertical="center" wrapText="1"/>
    </xf>
    <xf numFmtId="4" fontId="35" fillId="10" borderId="48" xfId="0" applyNumberFormat="1" applyFont="1" applyFill="1" applyBorder="1" applyAlignment="1">
      <alignment horizontal="center" vertical="top" wrapText="1"/>
    </xf>
    <xf numFmtId="0" fontId="48" fillId="17" borderId="48" xfId="0" applyFont="1" applyFill="1" applyBorder="1" applyAlignment="1">
      <alignment horizontal="center" vertical="top" wrapText="1"/>
    </xf>
    <xf numFmtId="179" fontId="27" fillId="10" borderId="48" xfId="0" applyNumberFormat="1" applyFont="1" applyFill="1" applyBorder="1" applyAlignment="1">
      <alignment horizontal="center" vertical="center" wrapText="1"/>
    </xf>
    <xf numFmtId="0" fontId="27" fillId="0" borderId="56" xfId="0" applyFont="1" applyFill="1" applyBorder="1" applyAlignment="1">
      <alignment vertical="top" wrapText="1"/>
    </xf>
    <xf numFmtId="0" fontId="27" fillId="0" borderId="48" xfId="0" applyFont="1" applyFill="1" applyBorder="1" applyAlignment="1">
      <alignment vertical="center" wrapText="1"/>
    </xf>
    <xf numFmtId="0" fontId="27" fillId="10" borderId="46" xfId="0" applyFont="1" applyFill="1" applyBorder="1" applyAlignment="1">
      <alignment horizontal="left" vertical="top" wrapText="1"/>
    </xf>
    <xf numFmtId="0" fontId="27" fillId="10" borderId="46" xfId="0" applyFont="1" applyFill="1" applyBorder="1" applyAlignment="1">
      <alignment horizontal="left" vertical="center" wrapText="1"/>
    </xf>
    <xf numFmtId="0" fontId="27" fillId="10" borderId="46" xfId="0" applyFont="1" applyFill="1" applyBorder="1" applyAlignment="1">
      <alignment horizontal="center" vertical="center" wrapText="1"/>
    </xf>
    <xf numFmtId="166" fontId="27" fillId="0" borderId="35" xfId="0" applyNumberFormat="1" applyFont="1" applyFill="1" applyBorder="1" applyAlignment="1">
      <alignment horizontal="right" vertical="center" wrapText="1"/>
    </xf>
    <xf numFmtId="9" fontId="35" fillId="17" borderId="35" xfId="13" applyFont="1" applyFill="1" applyBorder="1" applyAlignment="1">
      <alignment horizontal="right" vertical="center" wrapText="1"/>
    </xf>
    <xf numFmtId="0" fontId="48" fillId="17" borderId="35" xfId="0" applyFont="1" applyFill="1" applyBorder="1" applyAlignment="1">
      <alignment horizontal="center" vertical="top" wrapText="1"/>
    </xf>
    <xf numFmtId="1" fontId="35" fillId="0" borderId="35" xfId="13" applyNumberFormat="1" applyFont="1" applyFill="1" applyBorder="1" applyAlignment="1">
      <alignment horizontal="center" vertical="center" wrapText="1"/>
    </xf>
    <xf numFmtId="0" fontId="35" fillId="17" borderId="35" xfId="0" applyNumberFormat="1" applyFont="1" applyFill="1" applyBorder="1" applyAlignment="1">
      <alignment horizontal="center" vertical="center" wrapText="1"/>
    </xf>
    <xf numFmtId="0" fontId="27" fillId="10" borderId="35" xfId="4" applyNumberFormat="1" applyFont="1" applyFill="1" applyBorder="1" applyAlignment="1">
      <alignment horizontal="center" vertical="center" wrapText="1"/>
    </xf>
    <xf numFmtId="9" fontId="27" fillId="10" borderId="35" xfId="4" applyNumberFormat="1" applyFont="1" applyFill="1" applyBorder="1" applyAlignment="1">
      <alignment horizontal="center" vertical="center" wrapText="1"/>
    </xf>
    <xf numFmtId="9" fontId="27" fillId="0" borderId="35" xfId="7" applyNumberFormat="1" applyFont="1" applyFill="1" applyBorder="1" applyAlignment="1">
      <alignment horizontal="center" vertical="center" wrapText="1"/>
    </xf>
    <xf numFmtId="171" fontId="27" fillId="10" borderId="35" xfId="7" applyFont="1" applyFill="1" applyBorder="1" applyAlignment="1">
      <alignment horizontal="center" vertical="center" wrapText="1"/>
    </xf>
    <xf numFmtId="0" fontId="36" fillId="0" borderId="52" xfId="0" applyFont="1" applyFill="1" applyBorder="1" applyAlignment="1">
      <alignment horizontal="center" vertical="top"/>
    </xf>
    <xf numFmtId="14" fontId="27" fillId="10" borderId="52" xfId="0" applyNumberFormat="1" applyFont="1" applyFill="1" applyBorder="1" applyAlignment="1">
      <alignment horizontal="center" vertical="center" wrapText="1"/>
    </xf>
    <xf numFmtId="10" fontId="27" fillId="10" borderId="52" xfId="0" applyNumberFormat="1" applyFont="1" applyFill="1" applyBorder="1" applyAlignment="1">
      <alignment horizontal="center" vertical="center" wrapText="1"/>
    </xf>
    <xf numFmtId="0" fontId="35" fillId="0" borderId="52" xfId="0" applyFont="1" applyFill="1" applyBorder="1" applyAlignment="1">
      <alignment horizontal="center" vertical="center"/>
    </xf>
    <xf numFmtId="0" fontId="35" fillId="0" borderId="52" xfId="0" applyFont="1" applyFill="1" applyBorder="1" applyAlignment="1">
      <alignment horizontal="center" vertical="top"/>
    </xf>
    <xf numFmtId="0" fontId="35" fillId="0" borderId="52" xfId="0" applyFont="1" applyFill="1" applyBorder="1" applyAlignment="1">
      <alignment horizontal="right" vertical="center"/>
    </xf>
    <xf numFmtId="0" fontId="35" fillId="0" borderId="52" xfId="0" applyFont="1" applyFill="1" applyBorder="1" applyAlignment="1">
      <alignment vertical="center"/>
    </xf>
    <xf numFmtId="170" fontId="27" fillId="0" borderId="35" xfId="31" applyFont="1" applyFill="1" applyBorder="1" applyAlignment="1">
      <alignment horizontal="center" vertical="top" wrapText="1"/>
    </xf>
    <xf numFmtId="9" fontId="35" fillId="17" borderId="35" xfId="0" applyNumberFormat="1" applyFont="1" applyFill="1" applyBorder="1" applyAlignment="1">
      <alignment horizontal="center" vertical="center" wrapText="1"/>
    </xf>
    <xf numFmtId="166" fontId="27" fillId="0" borderId="35" xfId="4" applyNumberFormat="1" applyFont="1" applyFill="1" applyBorder="1" applyAlignment="1">
      <alignment horizontal="right" vertical="center"/>
    </xf>
    <xf numFmtId="9" fontId="27" fillId="0" borderId="35" xfId="0" applyNumberFormat="1" applyFont="1" applyFill="1" applyBorder="1" applyAlignment="1">
      <alignment horizontal="right" vertical="center"/>
    </xf>
    <xf numFmtId="166" fontId="27" fillId="17" borderId="35" xfId="0" applyNumberFormat="1" applyFont="1" applyFill="1" applyBorder="1" applyAlignment="1">
      <alignment horizontal="right" vertical="center"/>
    </xf>
    <xf numFmtId="0" fontId="12" fillId="2" borderId="35" xfId="10" applyFont="1" applyFill="1" applyBorder="1" applyAlignment="1">
      <alignment vertical="center" wrapText="1"/>
    </xf>
    <xf numFmtId="0" fontId="7" fillId="0" borderId="35" xfId="10" applyFont="1" applyBorder="1" applyAlignment="1">
      <alignment vertical="center" wrapText="1"/>
    </xf>
    <xf numFmtId="0" fontId="7" fillId="0" borderId="35" xfId="10" applyFont="1" applyBorder="1" applyAlignment="1">
      <alignment vertical="center"/>
    </xf>
    <xf numFmtId="0" fontId="7" fillId="2" borderId="35" xfId="10" applyFont="1" applyFill="1" applyBorder="1" applyAlignment="1">
      <alignment vertical="center"/>
    </xf>
    <xf numFmtId="0" fontId="7" fillId="0" borderId="35" xfId="10" applyFont="1" applyFill="1" applyBorder="1" applyAlignment="1">
      <alignment vertical="center"/>
    </xf>
    <xf numFmtId="0" fontId="15" fillId="0" borderId="35" xfId="10" applyFont="1" applyBorder="1" applyAlignment="1">
      <alignment vertical="center"/>
    </xf>
    <xf numFmtId="0" fontId="16" fillId="0" borderId="35" xfId="10" applyFont="1" applyBorder="1" applyAlignment="1">
      <alignment vertical="center"/>
    </xf>
    <xf numFmtId="0" fontId="17" fillId="0" borderId="35" xfId="10" applyFont="1" applyBorder="1" applyAlignment="1">
      <alignment vertical="center"/>
    </xf>
    <xf numFmtId="0" fontId="4" fillId="0" borderId="35" xfId="10" quotePrefix="1" applyFont="1" applyFill="1" applyBorder="1" applyAlignment="1">
      <alignment vertical="center"/>
    </xf>
    <xf numFmtId="0" fontId="4" fillId="0" borderId="35" xfId="10" applyFont="1" applyFill="1" applyBorder="1" applyAlignment="1">
      <alignment vertical="center"/>
    </xf>
    <xf numFmtId="0" fontId="7" fillId="2" borderId="35" xfId="10" applyFont="1" applyFill="1" applyBorder="1" applyAlignment="1"/>
    <xf numFmtId="0" fontId="36" fillId="11" borderId="35" xfId="0" applyFont="1" applyFill="1" applyBorder="1" applyAlignment="1">
      <alignment horizontal="center" vertical="top"/>
    </xf>
    <xf numFmtId="0" fontId="27" fillId="11" borderId="36" xfId="0" applyFont="1" applyFill="1" applyBorder="1" applyAlignment="1">
      <alignment horizontal="left" vertical="top" wrapText="1"/>
    </xf>
    <xf numFmtId="0" fontId="27" fillId="11" borderId="35" xfId="0" applyFont="1" applyFill="1" applyBorder="1" applyAlignment="1">
      <alignment horizontal="left" vertical="top" wrapText="1"/>
    </xf>
    <xf numFmtId="0" fontId="27" fillId="11" borderId="35" xfId="0" applyFont="1" applyFill="1" applyBorder="1" applyAlignment="1">
      <alignment horizontal="center" vertical="center" wrapText="1"/>
    </xf>
    <xf numFmtId="167" fontId="27" fillId="11" borderId="35" xfId="4" applyFont="1" applyFill="1" applyBorder="1" applyAlignment="1">
      <alignment horizontal="center" vertical="center" wrapText="1"/>
    </xf>
    <xf numFmtId="0" fontId="27" fillId="11" borderId="35" xfId="0" applyFont="1" applyFill="1" applyBorder="1"/>
    <xf numFmtId="0" fontId="27" fillId="11" borderId="3" xfId="0" applyFont="1" applyFill="1" applyBorder="1"/>
    <xf numFmtId="0" fontId="48" fillId="17" borderId="62" xfId="0" applyFont="1" applyFill="1" applyBorder="1" applyAlignment="1">
      <alignment vertical="top" wrapText="1"/>
    </xf>
    <xf numFmtId="0" fontId="35" fillId="10" borderId="61" xfId="0" applyFont="1" applyFill="1" applyBorder="1" applyAlignment="1">
      <alignment horizontal="center" vertical="top" wrapText="1"/>
    </xf>
    <xf numFmtId="10" fontId="35" fillId="10" borderId="61" xfId="13" applyNumberFormat="1" applyFont="1" applyFill="1" applyBorder="1" applyAlignment="1">
      <alignment horizontal="right" vertical="center"/>
    </xf>
    <xf numFmtId="0" fontId="35" fillId="10" borderId="61" xfId="0" applyFont="1" applyFill="1" applyBorder="1" applyAlignment="1">
      <alignment vertical="top" wrapText="1"/>
    </xf>
    <xf numFmtId="0" fontId="27" fillId="10" borderId="61" xfId="0" applyFont="1" applyFill="1" applyBorder="1" applyAlignment="1">
      <alignment horizontal="center" vertical="center" wrapText="1"/>
    </xf>
    <xf numFmtId="0" fontId="55" fillId="10" borderId="61" xfId="0" applyFont="1" applyFill="1" applyBorder="1" applyAlignment="1">
      <alignment horizontal="left" vertical="top" wrapText="1"/>
    </xf>
    <xf numFmtId="0" fontId="27" fillId="10" borderId="3" xfId="0" applyFont="1" applyFill="1" applyBorder="1" applyAlignment="1">
      <alignment wrapText="1"/>
    </xf>
    <xf numFmtId="167" fontId="27" fillId="10" borderId="35" xfId="4" applyFont="1" applyFill="1" applyBorder="1" applyAlignment="1">
      <alignment horizontal="right" vertical="center" wrapText="1"/>
    </xf>
    <xf numFmtId="0" fontId="27" fillId="10" borderId="54" xfId="0" applyFont="1" applyFill="1" applyBorder="1" applyAlignment="1">
      <alignment horizontal="left" vertical="top" wrapText="1"/>
    </xf>
    <xf numFmtId="0" fontId="9" fillId="10" borderId="62" xfId="0" applyFont="1" applyFill="1" applyBorder="1" applyAlignment="1">
      <alignment vertical="top" wrapText="1"/>
    </xf>
    <xf numFmtId="166" fontId="35" fillId="10" borderId="61" xfId="0" applyNumberFormat="1" applyFont="1" applyFill="1" applyBorder="1" applyAlignment="1">
      <alignment horizontal="right" vertical="center"/>
    </xf>
    <xf numFmtId="0" fontId="27" fillId="10" borderId="48" xfId="0" applyFont="1" applyFill="1" applyBorder="1" applyAlignment="1">
      <alignment vertical="center" wrapText="1"/>
    </xf>
    <xf numFmtId="0" fontId="9" fillId="17" borderId="48" xfId="0" applyFont="1" applyFill="1" applyBorder="1" applyAlignment="1">
      <alignment vertical="top" wrapText="1"/>
    </xf>
    <xf numFmtId="0" fontId="9" fillId="17" borderId="36" xfId="0" applyFont="1" applyFill="1" applyBorder="1" applyAlignment="1">
      <alignment vertical="top" wrapText="1"/>
    </xf>
    <xf numFmtId="0" fontId="27" fillId="10" borderId="61" xfId="0" applyFont="1" applyFill="1" applyBorder="1" applyAlignment="1">
      <alignment vertical="top" wrapText="1"/>
    </xf>
    <xf numFmtId="0" fontId="27" fillId="10" borderId="61" xfId="0" applyFont="1" applyFill="1" applyBorder="1" applyAlignment="1">
      <alignment horizontal="left" vertical="top" wrapText="1"/>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11" xfId="0" applyFont="1" applyFill="1" applyBorder="1" applyAlignment="1">
      <alignment horizontal="center" vertical="center"/>
    </xf>
    <xf numFmtId="0" fontId="8" fillId="8" borderId="16"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8" borderId="37" xfId="0" applyFont="1" applyFill="1" applyBorder="1" applyAlignment="1">
      <alignment horizontal="center" vertical="center" wrapText="1"/>
    </xf>
    <xf numFmtId="0" fontId="8" fillId="8" borderId="39"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4" xfId="0" applyFont="1" applyFill="1" applyBorder="1" applyAlignment="1">
      <alignment horizontal="center" vertical="center" wrapText="1"/>
    </xf>
    <xf numFmtId="0" fontId="18" fillId="8" borderId="17" xfId="0" applyFont="1" applyFill="1" applyBorder="1" applyAlignment="1">
      <alignment horizontal="center" vertical="center"/>
    </xf>
    <xf numFmtId="0" fontId="18" fillId="8" borderId="0" xfId="0" applyFont="1" applyFill="1" applyBorder="1" applyAlignment="1">
      <alignment horizontal="center" vertical="center"/>
    </xf>
    <xf numFmtId="0" fontId="18" fillId="11" borderId="0" xfId="0" applyFont="1" applyFill="1" applyBorder="1" applyAlignment="1">
      <alignment horizontal="center" vertical="center"/>
    </xf>
    <xf numFmtId="0" fontId="18" fillId="8" borderId="18" xfId="0" applyFont="1" applyFill="1" applyBorder="1" applyAlignment="1">
      <alignment horizontal="center" vertical="center"/>
    </xf>
    <xf numFmtId="0" fontId="18" fillId="8" borderId="11" xfId="0" applyFont="1" applyFill="1" applyBorder="1" applyAlignment="1">
      <alignment horizontal="center" vertical="center"/>
    </xf>
    <xf numFmtId="0" fontId="18" fillId="11" borderId="11" xfId="0" applyFont="1" applyFill="1" applyBorder="1" applyAlignment="1">
      <alignment horizontal="center" vertical="center"/>
    </xf>
    <xf numFmtId="0" fontId="10" fillId="9" borderId="40"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41"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40" xfId="0" applyFont="1" applyFill="1" applyBorder="1" applyAlignment="1">
      <alignment horizontal="center" vertical="center"/>
    </xf>
    <xf numFmtId="0" fontId="8" fillId="8" borderId="38" xfId="0" applyFont="1" applyFill="1" applyBorder="1" applyAlignment="1">
      <alignment horizontal="center" vertical="center"/>
    </xf>
    <xf numFmtId="0" fontId="8" fillId="8" borderId="39" xfId="0" applyFont="1" applyFill="1" applyBorder="1" applyAlignment="1">
      <alignment horizontal="center" vertical="center"/>
    </xf>
    <xf numFmtId="0" fontId="8" fillId="8" borderId="38"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0" fillId="15" borderId="37" xfId="0" applyFont="1" applyFill="1" applyBorder="1" applyAlignment="1">
      <alignment horizontal="center" vertical="center"/>
    </xf>
    <xf numFmtId="0" fontId="40" fillId="15" borderId="38" xfId="0" applyFont="1" applyFill="1" applyBorder="1" applyAlignment="1">
      <alignment horizontal="center" vertical="center"/>
    </xf>
    <xf numFmtId="0" fontId="40" fillId="15" borderId="39" xfId="0" applyFont="1" applyFill="1" applyBorder="1" applyAlignment="1">
      <alignment horizontal="center" vertical="center"/>
    </xf>
    <xf numFmtId="0" fontId="40" fillId="15" borderId="27" xfId="0" applyFont="1" applyFill="1" applyBorder="1" applyAlignment="1">
      <alignment horizontal="center" vertical="center"/>
    </xf>
    <xf numFmtId="0" fontId="40" fillId="15" borderId="11" xfId="0" applyFont="1" applyFill="1" applyBorder="1" applyAlignment="1">
      <alignment horizontal="center" vertical="center"/>
    </xf>
    <xf numFmtId="0" fontId="40" fillId="15" borderId="28" xfId="0" applyFont="1" applyFill="1" applyBorder="1" applyAlignment="1">
      <alignment horizontal="center" vertical="center"/>
    </xf>
    <xf numFmtId="0" fontId="18" fillId="15" borderId="35" xfId="0" applyFont="1" applyFill="1" applyBorder="1" applyAlignment="1">
      <alignment horizontal="center" vertical="top" wrapText="1"/>
    </xf>
    <xf numFmtId="0" fontId="18" fillId="15" borderId="35"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15" borderId="36" xfId="0" applyFont="1" applyFill="1" applyBorder="1" applyAlignment="1">
      <alignment horizontal="center" vertical="center" wrapText="1"/>
    </xf>
    <xf numFmtId="0" fontId="41" fillId="15" borderId="42" xfId="0" applyFont="1" applyFill="1" applyBorder="1" applyAlignment="1">
      <alignment horizontal="center" vertical="center" wrapText="1"/>
    </xf>
    <xf numFmtId="0" fontId="41" fillId="15" borderId="36" xfId="0" applyFont="1" applyFill="1" applyBorder="1" applyAlignment="1">
      <alignment horizontal="center" vertical="center" wrapText="1"/>
    </xf>
    <xf numFmtId="0" fontId="41" fillId="15" borderId="42" xfId="0" applyFont="1" applyFill="1" applyBorder="1" applyAlignment="1">
      <alignment horizontal="center" vertical="center"/>
    </xf>
    <xf numFmtId="0" fontId="41" fillId="15" borderId="43" xfId="0" applyFont="1" applyFill="1" applyBorder="1" applyAlignment="1">
      <alignment horizontal="center" vertical="center"/>
    </xf>
    <xf numFmtId="0" fontId="41" fillId="15" borderId="36" xfId="0" applyFont="1" applyFill="1" applyBorder="1" applyAlignment="1">
      <alignment horizontal="center" vertical="center"/>
    </xf>
    <xf numFmtId="0" fontId="10" fillId="15" borderId="42" xfId="0" applyFont="1" applyFill="1" applyBorder="1" applyAlignment="1">
      <alignment horizontal="center" vertical="center" wrapText="1"/>
    </xf>
    <xf numFmtId="0" fontId="10" fillId="15" borderId="43" xfId="0" applyFont="1" applyFill="1" applyBorder="1" applyAlignment="1">
      <alignment horizontal="center" vertical="center" wrapText="1"/>
    </xf>
    <xf numFmtId="0" fontId="10" fillId="15" borderId="36"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57" fillId="2" borderId="61" xfId="0" applyFont="1" applyFill="1" applyBorder="1" applyAlignment="1">
      <alignment horizontal="center" vertical="center"/>
    </xf>
    <xf numFmtId="0" fontId="35" fillId="2" borderId="63" xfId="0" applyFont="1" applyFill="1" applyBorder="1" applyAlignment="1">
      <alignment horizontal="center" vertical="center"/>
    </xf>
    <xf numFmtId="0" fontId="35" fillId="2" borderId="62" xfId="0" applyFont="1" applyFill="1" applyBorder="1" applyAlignment="1">
      <alignment horizontal="center" vertical="center"/>
    </xf>
    <xf numFmtId="14" fontId="35" fillId="2" borderId="63" xfId="0" applyNumberFormat="1"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8" fillId="0" borderId="61" xfId="0" applyFont="1" applyFill="1" applyBorder="1" applyAlignment="1">
      <alignment horizontal="center" vertical="top"/>
    </xf>
  </cellXfs>
  <cellStyles count="41">
    <cellStyle name="Entrada 2" xfId="22"/>
    <cellStyle name="Excel Built-in Normal" xfId="1"/>
    <cellStyle name="Hipervínculo" xfId="2" builtinId="8"/>
    <cellStyle name="Hipervínculo 2" xfId="38"/>
    <cellStyle name="Hipervínculo 3" xfId="23"/>
    <cellStyle name="Hipervínculo 4" xfId="16"/>
    <cellStyle name="Millares" xfId="3" builtinId="3"/>
    <cellStyle name="Millares [0]" xfId="4" builtinId="6"/>
    <cellStyle name="Millares [0] 12" xfId="32"/>
    <cellStyle name="Millares [0] 2" xfId="25"/>
    <cellStyle name="Millares [0] 2 2" xfId="34"/>
    <cellStyle name="Millares [0] 2 3" xfId="36"/>
    <cellStyle name="Millares [0] 3" xfId="39"/>
    <cellStyle name="Millares 10" xfId="40"/>
    <cellStyle name="Millares 2" xfId="5"/>
    <cellStyle name="Millares 2 2" xfId="26"/>
    <cellStyle name="Millares 2 2 2" xfId="35"/>
    <cellStyle name="Millares 2 2 3" xfId="37"/>
    <cellStyle name="Millares 3" xfId="6"/>
    <cellStyle name="Moneda" xfId="7" builtinId="4"/>
    <cellStyle name="Moneda [0]" xfId="8" builtinId="7"/>
    <cellStyle name="Moneda [0] 2" xfId="31"/>
    <cellStyle name="Moneda 2" xfId="27"/>
    <cellStyle name="Moneda 2 3" xfId="21"/>
    <cellStyle name="Moneda 4" xfId="28"/>
    <cellStyle name="Moneda 5" xfId="9"/>
    <cellStyle name="Moneda 52" xfId="17"/>
    <cellStyle name="Moneda 52 2" xfId="33"/>
    <cellStyle name="Normal" xfId="0" builtinId="0"/>
    <cellStyle name="Normal 14" xfId="20"/>
    <cellStyle name="Normal 2" xfId="10"/>
    <cellStyle name="Normal 2 2" xfId="24"/>
    <cellStyle name="Normal 2 2 2" xfId="15"/>
    <cellStyle name="Normal 3" xfId="19"/>
    <cellStyle name="Normal 4" xfId="11"/>
    <cellStyle name="Normal 8" xfId="12"/>
    <cellStyle name="Porcentaje" xfId="13" builtinId="5"/>
    <cellStyle name="Porcentaje 2" xfId="14"/>
    <cellStyle name="Porcentaje 2 2 2" xfId="30"/>
    <cellStyle name="Porcentaje 9" xfId="18"/>
    <cellStyle name="Porcentual 2" xfId="29"/>
  </cellStyles>
  <dxfs count="37">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FFFF"/>
      <color rgb="FFFFCCFF"/>
      <color rgb="FF99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caceres@ofb.gov.co" TargetMode="External"/><Relationship Id="rId21" Type="http://schemas.openxmlformats.org/officeDocument/2006/relationships/hyperlink" Target="mailto:maria.gaitan@scrd.gov.co" TargetMode="External"/><Relationship Id="rId42" Type="http://schemas.openxmlformats.org/officeDocument/2006/relationships/hyperlink" Target="mailto:lfruiz@saludcapital.gov.co" TargetMode="External"/><Relationship Id="rId47" Type="http://schemas.openxmlformats.org/officeDocument/2006/relationships/hyperlink" Target="mailto:lfruiz@saludcapital.gov.co" TargetMode="External"/><Relationship Id="rId63" Type="http://schemas.openxmlformats.org/officeDocument/2006/relationships/hyperlink" Target="mailto:ahrodriguez@desarrolloeconomico.gov.co" TargetMode="External"/><Relationship Id="rId68" Type="http://schemas.openxmlformats.org/officeDocument/2006/relationships/hyperlink" Target="mailto:yanira.vargas@transmilenio.gov.co" TargetMode="External"/><Relationship Id="rId7" Type="http://schemas.openxmlformats.org/officeDocument/2006/relationships/hyperlink" Target="mailto:yrodriguezr@sdis.gov.co" TargetMode="External"/><Relationship Id="rId2" Type="http://schemas.openxmlformats.org/officeDocument/2006/relationships/hyperlink" Target="mailto:yrodriguezr@sdis.gov.co" TargetMode="External"/><Relationship Id="rId16" Type="http://schemas.openxmlformats.org/officeDocument/2006/relationships/hyperlink" Target="mailto:yrodriguezr@sdis.gov.co" TargetMode="External"/><Relationship Id="rId29" Type="http://schemas.openxmlformats.org/officeDocument/2006/relationships/hyperlink" Target="mailto:jenny.morales@gobiernobogota.gov.co" TargetMode="External"/><Relationship Id="rId11" Type="http://schemas.openxmlformats.org/officeDocument/2006/relationships/hyperlink" Target="mailto:yrodriguezr@sdis.gov.co" TargetMode="External"/><Relationship Id="rId24" Type="http://schemas.openxmlformats.org/officeDocument/2006/relationships/hyperlink" Target="mailto:astrid.angulo@idartes.gov.co" TargetMode="External"/><Relationship Id="rId32" Type="http://schemas.openxmlformats.org/officeDocument/2006/relationships/hyperlink" Target="mailto:vcajamarca@sdis.gov.co" TargetMode="External"/><Relationship Id="rId37" Type="http://schemas.openxmlformats.org/officeDocument/2006/relationships/hyperlink" Target="mailto:maribel.ramos@idu.gov.co" TargetMode="External"/><Relationship Id="rId40" Type="http://schemas.openxmlformats.org/officeDocument/2006/relationships/hyperlink" Target="mailto:lfruiz@saludcapital.gov.co" TargetMode="External"/><Relationship Id="rId45" Type="http://schemas.openxmlformats.org/officeDocument/2006/relationships/hyperlink" Target="mailto:lfruiz@saludcapital.gov.co" TargetMode="External"/><Relationship Id="rId53" Type="http://schemas.openxmlformats.org/officeDocument/2006/relationships/hyperlink" Target="mailto:dorar@idipron.gov.co" TargetMode="External"/><Relationship Id="rId58" Type="http://schemas.openxmlformats.org/officeDocument/2006/relationships/hyperlink" Target="mailto:jorge.cordoba@habitatbogota.gov.co" TargetMode="External"/><Relationship Id="rId66" Type="http://schemas.openxmlformats.org/officeDocument/2006/relationships/hyperlink" Target="mailto:mrobledo@sdp.gov.co" TargetMode="External"/><Relationship Id="rId5" Type="http://schemas.openxmlformats.org/officeDocument/2006/relationships/hyperlink" Target="mailto:yrodriguezr@sdis.gov.co" TargetMode="External"/><Relationship Id="rId61" Type="http://schemas.openxmlformats.org/officeDocument/2006/relationships/hyperlink" Target="mailto:lcrincon@sdis.gov.co" TargetMode="External"/><Relationship Id="rId19" Type="http://schemas.openxmlformats.org/officeDocument/2006/relationships/hyperlink" Target="mailto:jtibocha@sdis.gov.co" TargetMode="External"/><Relationship Id="rId14" Type="http://schemas.openxmlformats.org/officeDocument/2006/relationships/hyperlink" Target="mailto:yrodriguezr@sdis.gov.co" TargetMode="External"/><Relationship Id="rId22" Type="http://schemas.openxmlformats.org/officeDocument/2006/relationships/hyperlink" Target="mailto:henry.murrain@scrd.gov.co" TargetMode="External"/><Relationship Id="rId27" Type="http://schemas.openxmlformats.org/officeDocument/2006/relationships/hyperlink" Target="mailto:jcaceres@ofb.gov.co" TargetMode="External"/><Relationship Id="rId30" Type="http://schemas.openxmlformats.org/officeDocument/2006/relationships/hyperlink" Target="mailto:ysalazar@sdmujer.gov.co" TargetMode="External"/><Relationship Id="rId35" Type="http://schemas.openxmlformats.org/officeDocument/2006/relationships/hyperlink" Target="mailto:vcajamarca@sdis.gov.co" TargetMode="External"/><Relationship Id="rId43" Type="http://schemas.openxmlformats.org/officeDocument/2006/relationships/hyperlink" Target="mailto:lfruiz@saludcapital.gov.co" TargetMode="External"/><Relationship Id="rId48" Type="http://schemas.openxmlformats.org/officeDocument/2006/relationships/hyperlink" Target="mailto:dorar@idipron.gov.co" TargetMode="External"/><Relationship Id="rId56" Type="http://schemas.openxmlformats.org/officeDocument/2006/relationships/hyperlink" Target="mailto:jtibocha@sdis.gov.co" TargetMode="External"/><Relationship Id="rId64" Type="http://schemas.openxmlformats.org/officeDocument/2006/relationships/hyperlink" Target="mailto:ahrodriguez@desarrolloeconomico.gov.co" TargetMode="External"/><Relationship Id="rId69" Type="http://schemas.openxmlformats.org/officeDocument/2006/relationships/hyperlink" Target="mailto:jorge.cordoba@habitatbogota.gov.co" TargetMode="External"/><Relationship Id="rId8" Type="http://schemas.openxmlformats.org/officeDocument/2006/relationships/hyperlink" Target="mailto:yrodriguezr@sdis.gov.co" TargetMode="External"/><Relationship Id="rId51" Type="http://schemas.openxmlformats.org/officeDocument/2006/relationships/hyperlink" Target="mailto:dorar@idipron.gov.co" TargetMode="External"/><Relationship Id="rId3" Type="http://schemas.openxmlformats.org/officeDocument/2006/relationships/hyperlink" Target="mailto:yrodriguezr@sdis.gov.co" TargetMode="External"/><Relationship Id="rId12" Type="http://schemas.openxmlformats.org/officeDocument/2006/relationships/hyperlink" Target="mailto:yrodriguezr@sdis.gov.co" TargetMode="External"/><Relationship Id="rId17" Type="http://schemas.openxmlformats.org/officeDocument/2006/relationships/hyperlink" Target="mailto:yrodriguezr@sdis.gov.co" TargetMode="External"/><Relationship Id="rId25" Type="http://schemas.openxmlformats.org/officeDocument/2006/relationships/hyperlink" Target="mailto:astrid.angulo@idartes.gov.co" TargetMode="External"/><Relationship Id="rId33" Type="http://schemas.openxmlformats.org/officeDocument/2006/relationships/hyperlink" Target="mailto:vcajamarca@sdis.gov.co" TargetMode="External"/><Relationship Id="rId38" Type="http://schemas.openxmlformats.org/officeDocument/2006/relationships/hyperlink" Target="mailto:maribel.ramos@idu.gov.co" TargetMode="External"/><Relationship Id="rId46" Type="http://schemas.openxmlformats.org/officeDocument/2006/relationships/hyperlink" Target="mailto:lfruiz@saludcapital.gov.co" TargetMode="External"/><Relationship Id="rId59" Type="http://schemas.openxmlformats.org/officeDocument/2006/relationships/hyperlink" Target="mailto:orodriguezl@educacionbogota.gov.co" TargetMode="External"/><Relationship Id="rId67" Type="http://schemas.openxmlformats.org/officeDocument/2006/relationships/hyperlink" Target="mailto:yanira.vargas@transmilenio.gov.co" TargetMode="External"/><Relationship Id="rId20" Type="http://schemas.openxmlformats.org/officeDocument/2006/relationships/hyperlink" Target="mailto:dariza@sdis.gov.co" TargetMode="External"/><Relationship Id="rId41" Type="http://schemas.openxmlformats.org/officeDocument/2006/relationships/hyperlink" Target="mailto:lfruiz@saludcapital.gov.co" TargetMode="External"/><Relationship Id="rId54" Type="http://schemas.openxmlformats.org/officeDocument/2006/relationships/hyperlink" Target="mailto:acgomez@sdis.gov.co" TargetMode="External"/><Relationship Id="rId62" Type="http://schemas.openxmlformats.org/officeDocument/2006/relationships/hyperlink" Target="mailto:lcrincon@sdis.gov.co" TargetMode="External"/><Relationship Id="rId70" Type="http://schemas.openxmlformats.org/officeDocument/2006/relationships/printerSettings" Target="../printerSettings/printerSettings1.bin"/><Relationship Id="rId1" Type="http://schemas.openxmlformats.org/officeDocument/2006/relationships/hyperlink" Target="mailto:yrodriguezr@sdis.gov.co" TargetMode="External"/><Relationship Id="rId6" Type="http://schemas.openxmlformats.org/officeDocument/2006/relationships/hyperlink" Target="mailto:yrodriguezr@sdis.gov.co" TargetMode="External"/><Relationship Id="rId15" Type="http://schemas.openxmlformats.org/officeDocument/2006/relationships/hyperlink" Target="mailto:yrodriguezr@sdis.gov.co" TargetMode="External"/><Relationship Id="rId23" Type="http://schemas.openxmlformats.org/officeDocument/2006/relationships/hyperlink" Target="mailto:henry.murrain@scrd.gov.co" TargetMode="External"/><Relationship Id="rId28" Type="http://schemas.openxmlformats.org/officeDocument/2006/relationships/hyperlink" Target="mailto:jcaceres@ofb.gov.co" TargetMode="External"/><Relationship Id="rId36" Type="http://schemas.openxmlformats.org/officeDocument/2006/relationships/hyperlink" Target="mailto:Ketty.polania@icbf.gov.co" TargetMode="External"/><Relationship Id="rId49" Type="http://schemas.openxmlformats.org/officeDocument/2006/relationships/hyperlink" Target="mailto:dorar@idipron.gov.co" TargetMode="External"/><Relationship Id="rId57" Type="http://schemas.openxmlformats.org/officeDocument/2006/relationships/hyperlink" Target="mailto:jorge.cordoba@habitatbogota.gov.co" TargetMode="External"/><Relationship Id="rId10" Type="http://schemas.openxmlformats.org/officeDocument/2006/relationships/hyperlink" Target="mailto:yrodriguezr@sdis.gov.co" TargetMode="External"/><Relationship Id="rId31" Type="http://schemas.openxmlformats.org/officeDocument/2006/relationships/hyperlink" Target="mailto:vcajamarca@sdis.gov.co" TargetMode="External"/><Relationship Id="rId44" Type="http://schemas.openxmlformats.org/officeDocument/2006/relationships/hyperlink" Target="mailto:lfruiz@saludcapital.gov.co" TargetMode="External"/><Relationship Id="rId52" Type="http://schemas.openxmlformats.org/officeDocument/2006/relationships/hyperlink" Target="mailto:dorar@idipron.gov.co" TargetMode="External"/><Relationship Id="rId60" Type="http://schemas.openxmlformats.org/officeDocument/2006/relationships/hyperlink" Target="mailto:vtorresm1@educacionbogota.gov.co" TargetMode="External"/><Relationship Id="rId65" Type="http://schemas.openxmlformats.org/officeDocument/2006/relationships/hyperlink" Target="mailto:ahrodriguez@desarrolloeconomico.gov.co" TargetMode="External"/><Relationship Id="rId4" Type="http://schemas.openxmlformats.org/officeDocument/2006/relationships/hyperlink" Target="mailto:yrodriguezr@sdis.gov.co" TargetMode="External"/><Relationship Id="rId9" Type="http://schemas.openxmlformats.org/officeDocument/2006/relationships/hyperlink" Target="mailto:yrodriguezr@sdis.gov.co" TargetMode="External"/><Relationship Id="rId13" Type="http://schemas.openxmlformats.org/officeDocument/2006/relationships/hyperlink" Target="mailto:yrodriguezr@sdis.gov.co" TargetMode="External"/><Relationship Id="rId18" Type="http://schemas.openxmlformats.org/officeDocument/2006/relationships/hyperlink" Target="mailto:cmelo@sdis.gov.co" TargetMode="External"/><Relationship Id="rId39" Type="http://schemas.openxmlformats.org/officeDocument/2006/relationships/hyperlink" Target="mailto:lfruiz@saludcapital.gov.co" TargetMode="External"/><Relationship Id="rId34" Type="http://schemas.openxmlformats.org/officeDocument/2006/relationships/hyperlink" Target="mailto:vcajamarca@sdis.gov.co" TargetMode="External"/><Relationship Id="rId50" Type="http://schemas.openxmlformats.org/officeDocument/2006/relationships/hyperlink" Target="mailto:dorar@idipron.gov.co" TargetMode="External"/><Relationship Id="rId55" Type="http://schemas.openxmlformats.org/officeDocument/2006/relationships/hyperlink" Target="mailto:cmelo@sdis.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680"/>
  <sheetViews>
    <sheetView showGridLines="0" tabSelected="1" view="pageBreakPreview" zoomScale="50" zoomScaleNormal="60" zoomScaleSheetLayoutView="50" workbookViewId="0">
      <pane ySplit="10" topLeftCell="A11" activePane="bottomLeft" state="frozen"/>
      <selection activeCell="AH10" sqref="AH10"/>
      <selection pane="bottomLeft" activeCell="I1" sqref="I1"/>
    </sheetView>
  </sheetViews>
  <sheetFormatPr baseColWidth="10" defaultColWidth="10.85546875" defaultRowHeight="12.75" x14ac:dyDescent="0.2"/>
  <cols>
    <col min="1" max="1" width="9.28515625" style="82" customWidth="1"/>
    <col min="2" max="2" width="27.7109375" style="97" customWidth="1"/>
    <col min="3" max="3" width="25.7109375" style="97" customWidth="1"/>
    <col min="4" max="4" width="80.85546875" style="97" customWidth="1"/>
    <col min="5" max="5" width="36.85546875" style="28" customWidth="1"/>
    <col min="6" max="6" width="27.5703125" style="28" bestFit="1" customWidth="1"/>
    <col min="7" max="7" width="13" style="28" customWidth="1"/>
    <col min="8" max="8" width="16.7109375" style="28" customWidth="1"/>
    <col min="9" max="9" width="10.140625" style="28" customWidth="1"/>
    <col min="10" max="10" width="18.85546875" style="49" hidden="1" customWidth="1"/>
    <col min="11" max="11" width="12.42578125" style="50" hidden="1" customWidth="1"/>
    <col min="12" max="12" width="28.7109375" style="50" hidden="1" customWidth="1"/>
    <col min="13" max="13" width="13.140625" style="28" hidden="1" customWidth="1"/>
    <col min="14" max="14" width="12.42578125" style="28" hidden="1" customWidth="1"/>
    <col min="15" max="15" width="26.7109375" style="45" hidden="1" customWidth="1"/>
    <col min="16" max="16" width="23" style="45" hidden="1" customWidth="1"/>
    <col min="17" max="20" width="9.140625" style="28" hidden="1" customWidth="1"/>
    <col min="21" max="21" width="13.140625" style="41" hidden="1" customWidth="1"/>
    <col min="22" max="22" width="11.85546875" style="41" hidden="1" customWidth="1"/>
    <col min="23" max="23" width="14.28515625" style="53" hidden="1" customWidth="1"/>
    <col min="24" max="24" width="10.42578125" style="53" hidden="1" customWidth="1"/>
    <col min="25" max="25" width="9.140625" style="28" hidden="1" customWidth="1"/>
    <col min="26" max="26" width="9.7109375" style="28" hidden="1" customWidth="1"/>
    <col min="27" max="27" width="10.140625" style="28" hidden="1" customWidth="1"/>
    <col min="28" max="28" width="10.85546875" style="28" hidden="1" customWidth="1"/>
    <col min="29" max="29" width="13" style="28" hidden="1" customWidth="1"/>
    <col min="30" max="30" width="12" style="28" hidden="1" customWidth="1"/>
    <col min="31" max="31" width="16.85546875" style="28" hidden="1" customWidth="1"/>
    <col min="32" max="32" width="7.7109375" style="28" hidden="1" customWidth="1"/>
    <col min="33" max="33" width="15.85546875" style="28" hidden="1" customWidth="1"/>
    <col min="34" max="34" width="30.42578125" style="60" hidden="1" customWidth="1"/>
    <col min="35" max="35" width="32.28515625" style="28" hidden="1" customWidth="1"/>
    <col min="36" max="36" width="18" style="28" hidden="1" customWidth="1"/>
    <col min="37" max="37" width="20.7109375" style="28" hidden="1" customWidth="1"/>
    <col min="38" max="38" width="45.85546875" style="97" customWidth="1"/>
    <col min="39" max="39" width="15.42578125" style="32" customWidth="1"/>
    <col min="40" max="40" width="10.85546875" style="32" customWidth="1"/>
    <col min="41" max="41" width="13.7109375" style="32" customWidth="1"/>
    <col min="42" max="42" width="20.42578125" style="122" customWidth="1"/>
    <col min="43" max="43" width="18.42578125" style="101" customWidth="1"/>
    <col min="44" max="44" width="16" style="32" customWidth="1"/>
    <col min="45" max="45" width="19.42578125" style="32" customWidth="1"/>
    <col min="46" max="46" width="27.85546875" style="28" customWidth="1"/>
    <col min="47" max="47" width="14.28515625" style="101" customWidth="1"/>
    <col min="48" max="48" width="15.28515625" style="101" customWidth="1"/>
    <col min="49" max="49" width="14.42578125" style="101" customWidth="1"/>
    <col min="50" max="50" width="18.7109375" style="101" customWidth="1"/>
    <col min="51" max="51" width="14.85546875" style="32" customWidth="1"/>
    <col min="52" max="52" width="22.42578125" style="101" customWidth="1"/>
    <col min="53" max="53" width="17.7109375" style="101" customWidth="1"/>
    <col min="54" max="54" width="21.140625" style="104" customWidth="1"/>
    <col min="55" max="55" width="18.42578125" style="104" customWidth="1"/>
    <col min="56" max="56" width="23" style="104" customWidth="1"/>
    <col min="57" max="57" width="55" style="101" customWidth="1"/>
    <col min="58" max="58" width="52.140625" style="101" customWidth="1"/>
    <col min="59" max="16384" width="10.85546875" style="28"/>
  </cols>
  <sheetData>
    <row r="1" spans="1:145" x14ac:dyDescent="0.2">
      <c r="A1" s="691"/>
    </row>
    <row r="2" spans="1:145" s="33" customFormat="1" ht="34.5" customHeight="1" x14ac:dyDescent="0.2">
      <c r="A2" s="133"/>
      <c r="B2" s="685" t="s">
        <v>0</v>
      </c>
      <c r="C2" s="685"/>
      <c r="D2" s="685"/>
      <c r="E2" s="686" t="s">
        <v>1776</v>
      </c>
      <c r="F2" s="687"/>
      <c r="G2" s="689" t="s">
        <v>1</v>
      </c>
      <c r="H2" s="690"/>
      <c r="I2" s="690"/>
      <c r="J2" s="690"/>
      <c r="K2" s="690"/>
      <c r="L2" s="690"/>
      <c r="M2" s="690"/>
      <c r="N2" s="690"/>
      <c r="O2" s="690"/>
      <c r="P2" s="690"/>
      <c r="Q2" s="690"/>
      <c r="R2" s="690"/>
      <c r="S2" s="690"/>
      <c r="T2" s="690"/>
      <c r="U2" s="690"/>
      <c r="V2" s="690"/>
      <c r="W2" s="690"/>
      <c r="X2" s="690"/>
      <c r="Y2" s="690"/>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c r="BC2" s="690"/>
      <c r="BD2" s="690"/>
      <c r="BE2" s="690"/>
      <c r="BF2" s="95"/>
    </row>
    <row r="3" spans="1:145" s="33" customFormat="1" ht="21.75" customHeight="1" x14ac:dyDescent="0.2">
      <c r="A3" s="133"/>
      <c r="B3" s="685" t="s">
        <v>2</v>
      </c>
      <c r="C3" s="685"/>
      <c r="D3" s="685"/>
      <c r="E3" s="686" t="s">
        <v>1777</v>
      </c>
      <c r="F3" s="687"/>
      <c r="G3" s="689"/>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90"/>
      <c r="AQ3" s="690"/>
      <c r="AR3" s="690"/>
      <c r="AS3" s="690"/>
      <c r="AT3" s="690"/>
      <c r="AU3" s="690"/>
      <c r="AV3" s="690"/>
      <c r="AW3" s="690"/>
      <c r="AX3" s="690"/>
      <c r="AY3" s="690"/>
      <c r="AZ3" s="690"/>
      <c r="BA3" s="690"/>
      <c r="BB3" s="690"/>
      <c r="BC3" s="690"/>
      <c r="BD3" s="690"/>
      <c r="BE3" s="690"/>
      <c r="BF3" s="95"/>
    </row>
    <row r="4" spans="1:145" s="33" customFormat="1" ht="30" customHeight="1" x14ac:dyDescent="0.2">
      <c r="A4" s="133"/>
      <c r="B4" s="685" t="s">
        <v>3</v>
      </c>
      <c r="C4" s="685"/>
      <c r="D4" s="685"/>
      <c r="E4" s="686" t="s">
        <v>1778</v>
      </c>
      <c r="F4" s="687"/>
      <c r="G4" s="689"/>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95"/>
    </row>
    <row r="5" spans="1:145" s="33" customFormat="1" ht="30" customHeight="1" x14ac:dyDescent="0.2">
      <c r="A5" s="133"/>
      <c r="B5" s="685" t="s">
        <v>4</v>
      </c>
      <c r="C5" s="685"/>
      <c r="D5" s="685"/>
      <c r="E5" s="688">
        <v>44258</v>
      </c>
      <c r="F5" s="687"/>
      <c r="G5" s="689"/>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95"/>
    </row>
    <row r="6" spans="1:145" s="33" customFormat="1" ht="15.75" customHeight="1" thickBot="1" x14ac:dyDescent="0.25">
      <c r="A6" s="133"/>
      <c r="B6" s="130"/>
      <c r="C6" s="130"/>
      <c r="D6" s="121"/>
      <c r="E6" s="46"/>
      <c r="F6" s="47"/>
      <c r="G6" s="689"/>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95"/>
    </row>
    <row r="7" spans="1:145" s="11" customFormat="1" ht="15" x14ac:dyDescent="0.2">
      <c r="A7" s="133"/>
      <c r="B7" s="642" t="s">
        <v>5</v>
      </c>
      <c r="C7" s="643"/>
      <c r="D7" s="643"/>
      <c r="E7" s="643"/>
      <c r="F7" s="643"/>
      <c r="G7" s="643"/>
      <c r="H7" s="643"/>
      <c r="I7" s="643"/>
      <c r="J7" s="644"/>
      <c r="K7" s="644"/>
      <c r="L7" s="644"/>
      <c r="M7" s="643"/>
      <c r="N7" s="643"/>
      <c r="O7" s="643"/>
      <c r="P7" s="643"/>
      <c r="Q7" s="643"/>
      <c r="R7" s="643"/>
      <c r="S7" s="643"/>
      <c r="T7" s="643"/>
      <c r="U7" s="643"/>
      <c r="V7" s="643"/>
      <c r="W7" s="643"/>
      <c r="X7" s="643"/>
      <c r="Y7" s="643"/>
      <c r="Z7" s="643"/>
      <c r="AA7" s="643"/>
      <c r="AB7" s="131"/>
      <c r="AC7" s="660" t="s">
        <v>6</v>
      </c>
      <c r="AD7" s="661"/>
      <c r="AE7" s="662"/>
      <c r="AF7" s="631" t="s">
        <v>7</v>
      </c>
      <c r="AG7" s="632"/>
      <c r="AH7" s="632"/>
      <c r="AI7" s="632"/>
      <c r="AJ7" s="632"/>
      <c r="AK7" s="632"/>
      <c r="AL7" s="666" t="s">
        <v>8</v>
      </c>
      <c r="AM7" s="667"/>
      <c r="AN7" s="667"/>
      <c r="AO7" s="667"/>
      <c r="AP7" s="667"/>
      <c r="AQ7" s="667"/>
      <c r="AR7" s="667"/>
      <c r="AS7" s="667"/>
      <c r="AT7" s="667"/>
      <c r="AU7" s="667"/>
      <c r="AV7" s="667"/>
      <c r="AW7" s="667"/>
      <c r="AX7" s="667"/>
      <c r="AY7" s="667"/>
      <c r="AZ7" s="667"/>
      <c r="BA7" s="667"/>
      <c r="BB7" s="667"/>
      <c r="BC7" s="667"/>
      <c r="BD7" s="667"/>
      <c r="BE7" s="668"/>
      <c r="BF7" s="672" t="s">
        <v>9</v>
      </c>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row>
    <row r="8" spans="1:145" s="11" customFormat="1" ht="15" x14ac:dyDescent="0.2">
      <c r="A8" s="133"/>
      <c r="B8" s="645"/>
      <c r="C8" s="646"/>
      <c r="D8" s="646"/>
      <c r="E8" s="646"/>
      <c r="F8" s="646"/>
      <c r="G8" s="646"/>
      <c r="H8" s="646"/>
      <c r="I8" s="646"/>
      <c r="J8" s="647"/>
      <c r="K8" s="647"/>
      <c r="L8" s="647"/>
      <c r="M8" s="646"/>
      <c r="N8" s="646"/>
      <c r="O8" s="646"/>
      <c r="P8" s="646"/>
      <c r="Q8" s="646"/>
      <c r="R8" s="646"/>
      <c r="S8" s="646"/>
      <c r="T8" s="646"/>
      <c r="U8" s="646"/>
      <c r="V8" s="646"/>
      <c r="W8" s="646"/>
      <c r="X8" s="646"/>
      <c r="Y8" s="646"/>
      <c r="Z8" s="646"/>
      <c r="AA8" s="646"/>
      <c r="AB8" s="132"/>
      <c r="AC8" s="663"/>
      <c r="AD8" s="664"/>
      <c r="AE8" s="665"/>
      <c r="AF8" s="633"/>
      <c r="AG8" s="634"/>
      <c r="AH8" s="634"/>
      <c r="AI8" s="634"/>
      <c r="AJ8" s="634"/>
      <c r="AK8" s="634"/>
      <c r="AL8" s="669"/>
      <c r="AM8" s="670"/>
      <c r="AN8" s="670"/>
      <c r="AO8" s="670"/>
      <c r="AP8" s="670"/>
      <c r="AQ8" s="670"/>
      <c r="AR8" s="670"/>
      <c r="AS8" s="670"/>
      <c r="AT8" s="670"/>
      <c r="AU8" s="670"/>
      <c r="AV8" s="670"/>
      <c r="AW8" s="670"/>
      <c r="AX8" s="670"/>
      <c r="AY8" s="670"/>
      <c r="AZ8" s="670"/>
      <c r="BA8" s="670"/>
      <c r="BB8" s="670"/>
      <c r="BC8" s="670"/>
      <c r="BD8" s="670"/>
      <c r="BE8" s="671"/>
      <c r="BF8" s="672"/>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row>
    <row r="9" spans="1:145" s="11" customFormat="1" ht="16.5" thickBot="1" x14ac:dyDescent="0.25">
      <c r="A9" s="133"/>
      <c r="B9" s="655" t="s">
        <v>10</v>
      </c>
      <c r="C9" s="656"/>
      <c r="D9" s="657"/>
      <c r="E9" s="637" t="s">
        <v>11</v>
      </c>
      <c r="F9" s="638"/>
      <c r="G9" s="635" t="s">
        <v>12</v>
      </c>
      <c r="H9" s="635"/>
      <c r="I9" s="635"/>
      <c r="J9" s="636"/>
      <c r="K9" s="636"/>
      <c r="L9" s="636"/>
      <c r="M9" s="653" t="s">
        <v>13</v>
      </c>
      <c r="N9" s="654"/>
      <c r="O9" s="639" t="s">
        <v>14</v>
      </c>
      <c r="P9" s="640"/>
      <c r="Q9" s="640"/>
      <c r="R9" s="640"/>
      <c r="S9" s="640"/>
      <c r="T9" s="641"/>
      <c r="U9" s="637" t="s">
        <v>15</v>
      </c>
      <c r="V9" s="658"/>
      <c r="W9" s="658"/>
      <c r="X9" s="658"/>
      <c r="Y9" s="658"/>
      <c r="Z9" s="658"/>
      <c r="AA9" s="658"/>
      <c r="AB9" s="659"/>
      <c r="AC9" s="648"/>
      <c r="AD9" s="649"/>
      <c r="AE9" s="650"/>
      <c r="AF9" s="651" t="s">
        <v>16</v>
      </c>
      <c r="AG9" s="652"/>
      <c r="AH9" s="652"/>
      <c r="AI9" s="652"/>
      <c r="AJ9" s="652"/>
      <c r="AK9" s="652"/>
      <c r="AL9" s="674" t="s">
        <v>8</v>
      </c>
      <c r="AM9" s="675"/>
      <c r="AN9" s="676" t="s">
        <v>17</v>
      </c>
      <c r="AO9" s="677"/>
      <c r="AP9" s="678" t="s">
        <v>18</v>
      </c>
      <c r="AQ9" s="679"/>
      <c r="AR9" s="680"/>
      <c r="AS9" s="678" t="s">
        <v>19</v>
      </c>
      <c r="AT9" s="680"/>
      <c r="AU9" s="681" t="s">
        <v>20</v>
      </c>
      <c r="AV9" s="682"/>
      <c r="AW9" s="682"/>
      <c r="AX9" s="683"/>
      <c r="AY9" s="684" t="s">
        <v>21</v>
      </c>
      <c r="AZ9" s="684"/>
      <c r="BA9" s="684"/>
      <c r="BB9" s="684"/>
      <c r="BC9" s="684"/>
      <c r="BD9" s="684"/>
      <c r="BE9" s="684"/>
      <c r="BF9" s="672"/>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row>
    <row r="10" spans="1:145" s="11" customFormat="1" ht="69.75" customHeight="1" thickBot="1" x14ac:dyDescent="0.25">
      <c r="A10" s="55" t="s">
        <v>22</v>
      </c>
      <c r="B10" s="55" t="s">
        <v>23</v>
      </c>
      <c r="C10" s="24" t="s">
        <v>24</v>
      </c>
      <c r="D10" s="24" t="s">
        <v>25</v>
      </c>
      <c r="E10" s="24" t="s">
        <v>26</v>
      </c>
      <c r="F10" s="24" t="s">
        <v>27</v>
      </c>
      <c r="G10" s="24" t="s">
        <v>28</v>
      </c>
      <c r="H10" s="24" t="s">
        <v>29</v>
      </c>
      <c r="I10" s="24" t="s">
        <v>30</v>
      </c>
      <c r="J10" s="24" t="s">
        <v>31</v>
      </c>
      <c r="K10" s="24" t="s">
        <v>32</v>
      </c>
      <c r="L10" s="24" t="s">
        <v>33</v>
      </c>
      <c r="M10" s="24" t="s">
        <v>34</v>
      </c>
      <c r="N10" s="24" t="s">
        <v>35</v>
      </c>
      <c r="O10" s="43" t="s">
        <v>36</v>
      </c>
      <c r="P10" s="43" t="s">
        <v>37</v>
      </c>
      <c r="Q10" s="24" t="s">
        <v>38</v>
      </c>
      <c r="R10" s="24" t="s">
        <v>39</v>
      </c>
      <c r="S10" s="24" t="s">
        <v>40</v>
      </c>
      <c r="T10" s="24" t="s">
        <v>41</v>
      </c>
      <c r="U10" s="24" t="s">
        <v>42</v>
      </c>
      <c r="V10" s="22" t="s">
        <v>43</v>
      </c>
      <c r="W10" s="24" t="s">
        <v>44</v>
      </c>
      <c r="X10" s="22" t="s">
        <v>45</v>
      </c>
      <c r="Y10" s="59" t="s">
        <v>46</v>
      </c>
      <c r="Z10" s="22" t="s">
        <v>47</v>
      </c>
      <c r="AA10" s="24" t="s">
        <v>48</v>
      </c>
      <c r="AB10" s="22" t="s">
        <v>49</v>
      </c>
      <c r="AC10" s="25" t="s">
        <v>50</v>
      </c>
      <c r="AD10" s="26" t="s">
        <v>51</v>
      </c>
      <c r="AE10" s="27" t="s">
        <v>52</v>
      </c>
      <c r="AF10" s="23" t="s">
        <v>53</v>
      </c>
      <c r="AG10" s="24" t="s">
        <v>54</v>
      </c>
      <c r="AH10" s="24" t="s">
        <v>55</v>
      </c>
      <c r="AI10" s="24" t="s">
        <v>56</v>
      </c>
      <c r="AJ10" s="24" t="s">
        <v>57</v>
      </c>
      <c r="AK10" s="24" t="s">
        <v>58</v>
      </c>
      <c r="AL10" s="134" t="s">
        <v>59</v>
      </c>
      <c r="AM10" s="135" t="s">
        <v>60</v>
      </c>
      <c r="AN10" s="135" t="s">
        <v>34</v>
      </c>
      <c r="AO10" s="135" t="s">
        <v>61</v>
      </c>
      <c r="AP10" s="135" t="s">
        <v>62</v>
      </c>
      <c r="AQ10" s="135" t="s">
        <v>63</v>
      </c>
      <c r="AR10" s="135" t="s">
        <v>64</v>
      </c>
      <c r="AS10" s="135" t="s">
        <v>65</v>
      </c>
      <c r="AT10" s="136" t="s">
        <v>66</v>
      </c>
      <c r="AU10" s="135" t="s">
        <v>67</v>
      </c>
      <c r="AV10" s="135" t="s">
        <v>68</v>
      </c>
      <c r="AW10" s="135" t="s">
        <v>69</v>
      </c>
      <c r="AX10" s="135" t="s">
        <v>70</v>
      </c>
      <c r="AY10" s="137" t="s">
        <v>53</v>
      </c>
      <c r="AZ10" s="137" t="s">
        <v>54</v>
      </c>
      <c r="BA10" s="137" t="s">
        <v>71</v>
      </c>
      <c r="BB10" s="137" t="s">
        <v>72</v>
      </c>
      <c r="BC10" s="137" t="s">
        <v>57</v>
      </c>
      <c r="BD10" s="138" t="s">
        <v>73</v>
      </c>
      <c r="BE10" s="137" t="s">
        <v>74</v>
      </c>
      <c r="BF10" s="67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row>
    <row r="11" spans="1:145" s="58" customFormat="1" ht="42.75" customHeight="1" x14ac:dyDescent="0.2">
      <c r="A11" s="139" t="s">
        <v>75</v>
      </c>
      <c r="B11" s="140" t="s">
        <v>76</v>
      </c>
      <c r="C11" s="141" t="s">
        <v>77</v>
      </c>
      <c r="D11" s="141" t="s">
        <v>78</v>
      </c>
      <c r="E11" s="141" t="s">
        <v>79</v>
      </c>
      <c r="F11" s="142">
        <v>0.91</v>
      </c>
      <c r="G11" s="142" t="s">
        <v>80</v>
      </c>
      <c r="H11" s="142" t="s">
        <v>81</v>
      </c>
      <c r="I11" s="142" t="s">
        <v>82</v>
      </c>
      <c r="J11" s="142" t="s">
        <v>83</v>
      </c>
      <c r="K11" s="143">
        <v>3203285629</v>
      </c>
      <c r="L11" s="142" t="s">
        <v>84</v>
      </c>
      <c r="M11" s="144">
        <v>42795</v>
      </c>
      <c r="N11" s="144">
        <v>43100</v>
      </c>
      <c r="O11" s="141" t="s">
        <v>85</v>
      </c>
      <c r="P11" s="141" t="s">
        <v>86</v>
      </c>
      <c r="Q11" s="145">
        <v>1</v>
      </c>
      <c r="R11" s="145" t="s">
        <v>87</v>
      </c>
      <c r="S11" s="145" t="s">
        <v>87</v>
      </c>
      <c r="T11" s="145" t="s">
        <v>87</v>
      </c>
      <c r="U11" s="146">
        <v>1</v>
      </c>
      <c r="V11" s="145">
        <v>1</v>
      </c>
      <c r="W11" s="145" t="s">
        <v>87</v>
      </c>
      <c r="X11" s="145" t="s">
        <v>87</v>
      </c>
      <c r="Y11" s="145" t="s">
        <v>87</v>
      </c>
      <c r="Z11" s="145" t="s">
        <v>87</v>
      </c>
      <c r="AA11" s="145" t="s">
        <v>87</v>
      </c>
      <c r="AB11" s="145" t="s">
        <v>87</v>
      </c>
      <c r="AC11" s="147" t="s">
        <v>88</v>
      </c>
      <c r="AD11" s="147" t="s">
        <v>89</v>
      </c>
      <c r="AE11" s="147" t="s">
        <v>90</v>
      </c>
      <c r="AF11" s="142">
        <v>1067</v>
      </c>
      <c r="AG11" s="141" t="s">
        <v>91</v>
      </c>
      <c r="AH11" s="141" t="s">
        <v>92</v>
      </c>
      <c r="AI11" s="148">
        <v>2703000000</v>
      </c>
      <c r="AJ11" s="142" t="s">
        <v>93</v>
      </c>
      <c r="AK11" s="142" t="s">
        <v>93</v>
      </c>
      <c r="AL11" s="142" t="s">
        <v>93</v>
      </c>
      <c r="AM11" s="149">
        <v>0</v>
      </c>
      <c r="AN11" s="142" t="s">
        <v>93</v>
      </c>
      <c r="AO11" s="142" t="s">
        <v>93</v>
      </c>
      <c r="AP11" s="142" t="s">
        <v>93</v>
      </c>
      <c r="AQ11" s="142" t="s">
        <v>93</v>
      </c>
      <c r="AR11" s="142" t="s">
        <v>93</v>
      </c>
      <c r="AS11" s="142" t="s">
        <v>93</v>
      </c>
      <c r="AT11" s="142" t="s">
        <v>93</v>
      </c>
      <c r="AU11" s="150" t="s">
        <v>93</v>
      </c>
      <c r="AV11" s="150" t="s">
        <v>93</v>
      </c>
      <c r="AW11" s="150" t="s">
        <v>93</v>
      </c>
      <c r="AX11" s="150" t="s">
        <v>93</v>
      </c>
      <c r="AY11" s="142" t="s">
        <v>93</v>
      </c>
      <c r="AZ11" s="150" t="s">
        <v>93</v>
      </c>
      <c r="BA11" s="150" t="s">
        <v>93</v>
      </c>
      <c r="BB11" s="151" t="s">
        <v>93</v>
      </c>
      <c r="BC11" s="151" t="s">
        <v>93</v>
      </c>
      <c r="BD11" s="152" t="s">
        <v>87</v>
      </c>
      <c r="BE11" s="153" t="s">
        <v>87</v>
      </c>
      <c r="BF11" s="154" t="s">
        <v>87</v>
      </c>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row>
    <row r="12" spans="1:145" s="66" customFormat="1" ht="60" customHeight="1" x14ac:dyDescent="0.2">
      <c r="A12" s="156" t="s">
        <v>94</v>
      </c>
      <c r="B12" s="157" t="s">
        <v>76</v>
      </c>
      <c r="C12" s="158" t="s">
        <v>95</v>
      </c>
      <c r="D12" s="158" t="s">
        <v>96</v>
      </c>
      <c r="E12" s="158" t="s">
        <v>97</v>
      </c>
      <c r="F12" s="159">
        <v>0.69</v>
      </c>
      <c r="G12" s="159" t="s">
        <v>98</v>
      </c>
      <c r="H12" s="159" t="s">
        <v>99</v>
      </c>
      <c r="I12" s="159" t="s">
        <v>82</v>
      </c>
      <c r="J12" s="159" t="s">
        <v>100</v>
      </c>
      <c r="K12" s="159">
        <v>3159286978</v>
      </c>
      <c r="L12" s="160" t="s">
        <v>101</v>
      </c>
      <c r="M12" s="161">
        <v>43101</v>
      </c>
      <c r="N12" s="161">
        <v>43981</v>
      </c>
      <c r="O12" s="158" t="s">
        <v>102</v>
      </c>
      <c r="P12" s="162" t="s">
        <v>103</v>
      </c>
      <c r="Q12" s="163" t="s">
        <v>104</v>
      </c>
      <c r="R12" s="163">
        <v>0.4</v>
      </c>
      <c r="S12" s="163">
        <v>0.3</v>
      </c>
      <c r="T12" s="163">
        <v>0.3</v>
      </c>
      <c r="U12" s="163" t="s">
        <v>104</v>
      </c>
      <c r="V12" s="163" t="s">
        <v>104</v>
      </c>
      <c r="W12" s="163">
        <v>0.5</v>
      </c>
      <c r="X12" s="163">
        <v>1.25</v>
      </c>
      <c r="Y12" s="163">
        <v>0.3</v>
      </c>
      <c r="Z12" s="164">
        <v>1</v>
      </c>
      <c r="AA12" s="145">
        <v>0.15</v>
      </c>
      <c r="AB12" s="145">
        <v>0.5</v>
      </c>
      <c r="AC12" s="158" t="s">
        <v>105</v>
      </c>
      <c r="AD12" s="158" t="s">
        <v>106</v>
      </c>
      <c r="AE12" s="158"/>
      <c r="AF12" s="159">
        <v>1108</v>
      </c>
      <c r="AG12" s="159" t="s">
        <v>107</v>
      </c>
      <c r="AH12" s="162" t="s">
        <v>108</v>
      </c>
      <c r="AI12" s="165">
        <v>60635373370</v>
      </c>
      <c r="AJ12" s="159" t="s">
        <v>104</v>
      </c>
      <c r="AK12" s="159" t="s">
        <v>104</v>
      </c>
      <c r="AL12" s="166" t="s">
        <v>109</v>
      </c>
      <c r="AM12" s="149">
        <v>0.02</v>
      </c>
      <c r="AN12" s="167">
        <v>43983</v>
      </c>
      <c r="AO12" s="167">
        <v>44196</v>
      </c>
      <c r="AP12" s="168" t="s">
        <v>110</v>
      </c>
      <c r="AQ12" s="169" t="s">
        <v>111</v>
      </c>
      <c r="AR12" s="168">
        <v>0.5</v>
      </c>
      <c r="AS12" s="168">
        <v>0.5</v>
      </c>
      <c r="AT12" s="168">
        <f>AS12/AR12</f>
        <v>1</v>
      </c>
      <c r="AU12" s="170" t="s">
        <v>112</v>
      </c>
      <c r="AV12" s="170" t="s">
        <v>113</v>
      </c>
      <c r="AW12" s="170" t="s">
        <v>114</v>
      </c>
      <c r="AX12" s="171" t="s">
        <v>115</v>
      </c>
      <c r="AY12" s="172">
        <v>7757</v>
      </c>
      <c r="AZ12" s="170" t="s">
        <v>116</v>
      </c>
      <c r="BA12" s="170" t="s">
        <v>117</v>
      </c>
      <c r="BB12" s="173">
        <v>158246500</v>
      </c>
      <c r="BC12" s="152" t="s">
        <v>87</v>
      </c>
      <c r="BD12" s="152" t="s">
        <v>87</v>
      </c>
      <c r="BE12" s="174" t="s">
        <v>118</v>
      </c>
      <c r="BF12" s="618" t="s">
        <v>1769</v>
      </c>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row>
    <row r="13" spans="1:145" s="66" customFormat="1" ht="100.5" customHeight="1" x14ac:dyDescent="0.2">
      <c r="A13" s="156" t="s">
        <v>119</v>
      </c>
      <c r="B13" s="157" t="s">
        <v>76</v>
      </c>
      <c r="C13" s="158" t="s">
        <v>120</v>
      </c>
      <c r="D13" s="158" t="s">
        <v>121</v>
      </c>
      <c r="E13" s="162" t="s">
        <v>122</v>
      </c>
      <c r="F13" s="159">
        <v>0.69</v>
      </c>
      <c r="G13" s="159" t="s">
        <v>98</v>
      </c>
      <c r="H13" s="159" t="s">
        <v>99</v>
      </c>
      <c r="I13" s="159" t="s">
        <v>82</v>
      </c>
      <c r="J13" s="159" t="s">
        <v>123</v>
      </c>
      <c r="K13" s="178">
        <v>3112161687</v>
      </c>
      <c r="L13" s="160" t="s">
        <v>124</v>
      </c>
      <c r="M13" s="161">
        <v>42522</v>
      </c>
      <c r="N13" s="161">
        <v>43981</v>
      </c>
      <c r="O13" s="158" t="s">
        <v>125</v>
      </c>
      <c r="P13" s="179" t="s">
        <v>126</v>
      </c>
      <c r="Q13" s="163">
        <v>1</v>
      </c>
      <c r="R13" s="163">
        <v>1</v>
      </c>
      <c r="S13" s="163">
        <v>1</v>
      </c>
      <c r="T13" s="163">
        <v>1</v>
      </c>
      <c r="U13" s="163">
        <v>1</v>
      </c>
      <c r="V13" s="163">
        <v>1</v>
      </c>
      <c r="W13" s="163">
        <v>1</v>
      </c>
      <c r="X13" s="163">
        <v>1</v>
      </c>
      <c r="Y13" s="163">
        <v>1</v>
      </c>
      <c r="Z13" s="163">
        <v>1</v>
      </c>
      <c r="AA13" s="180">
        <v>1</v>
      </c>
      <c r="AB13" s="180">
        <v>1</v>
      </c>
      <c r="AC13" s="158" t="s">
        <v>105</v>
      </c>
      <c r="AD13" s="158" t="s">
        <v>106</v>
      </c>
      <c r="AE13" s="158"/>
      <c r="AF13" s="159">
        <v>1101</v>
      </c>
      <c r="AG13" s="159" t="s">
        <v>127</v>
      </c>
      <c r="AH13" s="162" t="s">
        <v>128</v>
      </c>
      <c r="AI13" s="181">
        <v>4204693628</v>
      </c>
      <c r="AJ13" s="182" t="s">
        <v>82</v>
      </c>
      <c r="AK13" s="181" t="s">
        <v>129</v>
      </c>
      <c r="AL13" s="166" t="s">
        <v>130</v>
      </c>
      <c r="AM13" s="183">
        <v>1.4999999999999999E-2</v>
      </c>
      <c r="AN13" s="167">
        <v>43983</v>
      </c>
      <c r="AO13" s="167">
        <v>44196</v>
      </c>
      <c r="AP13" s="184" t="s">
        <v>131</v>
      </c>
      <c r="AQ13" s="150" t="s">
        <v>132</v>
      </c>
      <c r="AR13" s="168">
        <v>1</v>
      </c>
      <c r="AS13" s="185">
        <v>1</v>
      </c>
      <c r="AT13" s="168">
        <f>AS13/AR13</f>
        <v>1</v>
      </c>
      <c r="AU13" s="170" t="s">
        <v>112</v>
      </c>
      <c r="AV13" s="170" t="s">
        <v>133</v>
      </c>
      <c r="AW13" s="170" t="s">
        <v>134</v>
      </c>
      <c r="AX13" s="170" t="s">
        <v>135</v>
      </c>
      <c r="AY13" s="172">
        <v>7756</v>
      </c>
      <c r="AZ13" s="170" t="s">
        <v>136</v>
      </c>
      <c r="BA13" s="170" t="s">
        <v>137</v>
      </c>
      <c r="BB13" s="186">
        <v>8703977993</v>
      </c>
      <c r="BC13" s="152" t="s">
        <v>87</v>
      </c>
      <c r="BD13" s="187">
        <v>638267543</v>
      </c>
      <c r="BE13" s="188" t="s">
        <v>138</v>
      </c>
      <c r="BF13" s="188" t="s">
        <v>139</v>
      </c>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row>
    <row r="14" spans="1:145" s="66" customFormat="1" ht="60" customHeight="1" x14ac:dyDescent="0.2">
      <c r="A14" s="156" t="s">
        <v>140</v>
      </c>
      <c r="B14" s="157" t="s">
        <v>76</v>
      </c>
      <c r="C14" s="158" t="s">
        <v>120</v>
      </c>
      <c r="D14" s="158" t="s">
        <v>121</v>
      </c>
      <c r="E14" s="158" t="s">
        <v>141</v>
      </c>
      <c r="F14" s="159">
        <v>0.69</v>
      </c>
      <c r="G14" s="159" t="s">
        <v>98</v>
      </c>
      <c r="H14" s="159" t="s">
        <v>99</v>
      </c>
      <c r="I14" s="159" t="s">
        <v>82</v>
      </c>
      <c r="J14" s="159" t="s">
        <v>100</v>
      </c>
      <c r="K14" s="159">
        <v>3159286978</v>
      </c>
      <c r="L14" s="160" t="s">
        <v>101</v>
      </c>
      <c r="M14" s="161">
        <v>43101</v>
      </c>
      <c r="N14" s="161">
        <v>43981</v>
      </c>
      <c r="O14" s="158" t="s">
        <v>142</v>
      </c>
      <c r="P14" s="158" t="s">
        <v>143</v>
      </c>
      <c r="Q14" s="159" t="s">
        <v>87</v>
      </c>
      <c r="R14" s="190">
        <v>4</v>
      </c>
      <c r="S14" s="190">
        <v>4</v>
      </c>
      <c r="T14" s="190">
        <v>4</v>
      </c>
      <c r="U14" s="159" t="s">
        <v>87</v>
      </c>
      <c r="V14" s="163" t="s">
        <v>87</v>
      </c>
      <c r="W14" s="190">
        <v>4</v>
      </c>
      <c r="X14" s="163">
        <v>1</v>
      </c>
      <c r="Y14" s="190">
        <v>4</v>
      </c>
      <c r="Z14" s="163">
        <v>1</v>
      </c>
      <c r="AA14" s="142">
        <v>2</v>
      </c>
      <c r="AB14" s="145">
        <v>0.5</v>
      </c>
      <c r="AC14" s="158" t="s">
        <v>105</v>
      </c>
      <c r="AD14" s="158" t="s">
        <v>106</v>
      </c>
      <c r="AE14" s="158"/>
      <c r="AF14" s="159">
        <v>1108</v>
      </c>
      <c r="AG14" s="159" t="s">
        <v>107</v>
      </c>
      <c r="AH14" s="162" t="s">
        <v>108</v>
      </c>
      <c r="AI14" s="191">
        <v>60787329290</v>
      </c>
      <c r="AJ14" s="159" t="s">
        <v>104</v>
      </c>
      <c r="AK14" s="159" t="s">
        <v>104</v>
      </c>
      <c r="AL14" s="192" t="s">
        <v>144</v>
      </c>
      <c r="AM14" s="149">
        <v>1.4999999999999999E-2</v>
      </c>
      <c r="AN14" s="167">
        <v>43983</v>
      </c>
      <c r="AO14" s="167">
        <v>44196</v>
      </c>
      <c r="AP14" s="193" t="s">
        <v>145</v>
      </c>
      <c r="AQ14" s="169" t="s">
        <v>146</v>
      </c>
      <c r="AR14" s="168">
        <v>0.25</v>
      </c>
      <c r="AS14" s="194">
        <v>0.25</v>
      </c>
      <c r="AT14" s="194">
        <f>AS14/AR14</f>
        <v>1</v>
      </c>
      <c r="AU14" s="170" t="s">
        <v>112</v>
      </c>
      <c r="AV14" s="170" t="s">
        <v>113</v>
      </c>
      <c r="AW14" s="170" t="s">
        <v>114</v>
      </c>
      <c r="AX14" s="171" t="s">
        <v>115</v>
      </c>
      <c r="AY14" s="172">
        <v>7757</v>
      </c>
      <c r="AZ14" s="170" t="s">
        <v>116</v>
      </c>
      <c r="BA14" s="195" t="s">
        <v>117</v>
      </c>
      <c r="BB14" s="173">
        <v>158246500</v>
      </c>
      <c r="BC14" s="152" t="s">
        <v>87</v>
      </c>
      <c r="BD14" s="187" t="s">
        <v>82</v>
      </c>
      <c r="BE14" s="188" t="s">
        <v>147</v>
      </c>
      <c r="BF14" s="615" t="s">
        <v>148</v>
      </c>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row>
    <row r="15" spans="1:145" s="66" customFormat="1" ht="42.75" customHeight="1" x14ac:dyDescent="0.2">
      <c r="A15" s="156" t="s">
        <v>149</v>
      </c>
      <c r="B15" s="157" t="s">
        <v>76</v>
      </c>
      <c r="C15" s="158" t="s">
        <v>120</v>
      </c>
      <c r="D15" s="158" t="s">
        <v>121</v>
      </c>
      <c r="E15" s="158" t="s">
        <v>150</v>
      </c>
      <c r="F15" s="159">
        <v>0.69</v>
      </c>
      <c r="G15" s="159" t="s">
        <v>98</v>
      </c>
      <c r="H15" s="159" t="s">
        <v>99</v>
      </c>
      <c r="I15" s="159" t="s">
        <v>82</v>
      </c>
      <c r="J15" s="159" t="s">
        <v>100</v>
      </c>
      <c r="K15" s="159">
        <v>3159286978</v>
      </c>
      <c r="L15" s="160" t="s">
        <v>101</v>
      </c>
      <c r="M15" s="161">
        <v>43101</v>
      </c>
      <c r="N15" s="161">
        <v>43981</v>
      </c>
      <c r="O15" s="158" t="s">
        <v>151</v>
      </c>
      <c r="P15" s="158" t="s">
        <v>152</v>
      </c>
      <c r="Q15" s="159" t="s">
        <v>87</v>
      </c>
      <c r="R15" s="159">
        <v>12</v>
      </c>
      <c r="S15" s="159">
        <v>12</v>
      </c>
      <c r="T15" s="159">
        <v>12</v>
      </c>
      <c r="U15" s="159" t="s">
        <v>87</v>
      </c>
      <c r="V15" s="163" t="s">
        <v>87</v>
      </c>
      <c r="W15" s="159">
        <v>12</v>
      </c>
      <c r="X15" s="163">
        <v>1</v>
      </c>
      <c r="Y15" s="159">
        <v>15</v>
      </c>
      <c r="Z15" s="163">
        <v>1.25</v>
      </c>
      <c r="AA15" s="142">
        <v>0</v>
      </c>
      <c r="AB15" s="145">
        <v>0</v>
      </c>
      <c r="AC15" s="158" t="s">
        <v>105</v>
      </c>
      <c r="AD15" s="158" t="s">
        <v>106</v>
      </c>
      <c r="AE15" s="158"/>
      <c r="AF15" s="159">
        <v>1108</v>
      </c>
      <c r="AG15" s="159" t="s">
        <v>107</v>
      </c>
      <c r="AH15" s="162" t="s">
        <v>108</v>
      </c>
      <c r="AI15" s="191">
        <v>60787329290</v>
      </c>
      <c r="AJ15" s="159" t="s">
        <v>104</v>
      </c>
      <c r="AK15" s="159" t="s">
        <v>104</v>
      </c>
      <c r="AL15" s="189" t="s">
        <v>87</v>
      </c>
      <c r="AM15" s="149">
        <v>0</v>
      </c>
      <c r="AN15" s="189" t="s">
        <v>87</v>
      </c>
      <c r="AO15" s="189" t="s">
        <v>87</v>
      </c>
      <c r="AP15" s="189" t="s">
        <v>87</v>
      </c>
      <c r="AQ15" s="189" t="s">
        <v>87</v>
      </c>
      <c r="AR15" s="189" t="s">
        <v>87</v>
      </c>
      <c r="AS15" s="189" t="s">
        <v>87</v>
      </c>
      <c r="AT15" s="189" t="s">
        <v>87</v>
      </c>
      <c r="AU15" s="154" t="s">
        <v>87</v>
      </c>
      <c r="AV15" s="154" t="s">
        <v>87</v>
      </c>
      <c r="AW15" s="154" t="s">
        <v>87</v>
      </c>
      <c r="AX15" s="154" t="s">
        <v>87</v>
      </c>
      <c r="AY15" s="189" t="s">
        <v>87</v>
      </c>
      <c r="AZ15" s="154" t="s">
        <v>87</v>
      </c>
      <c r="BA15" s="154" t="s">
        <v>87</v>
      </c>
      <c r="BB15" s="152" t="s">
        <v>87</v>
      </c>
      <c r="BC15" s="152" t="s">
        <v>87</v>
      </c>
      <c r="BD15" s="152" t="s">
        <v>87</v>
      </c>
      <c r="BE15" s="153" t="s">
        <v>87</v>
      </c>
      <c r="BF15" s="154" t="s">
        <v>87</v>
      </c>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row>
    <row r="16" spans="1:145" s="66" customFormat="1" ht="42.75" customHeight="1" x14ac:dyDescent="0.2">
      <c r="A16" s="156" t="s">
        <v>153</v>
      </c>
      <c r="B16" s="157" t="s">
        <v>76</v>
      </c>
      <c r="C16" s="158" t="s">
        <v>120</v>
      </c>
      <c r="D16" s="158" t="s">
        <v>121</v>
      </c>
      <c r="E16" s="158" t="s">
        <v>154</v>
      </c>
      <c r="F16" s="159">
        <v>0.69</v>
      </c>
      <c r="G16" s="159" t="s">
        <v>98</v>
      </c>
      <c r="H16" s="159" t="s">
        <v>99</v>
      </c>
      <c r="I16" s="159" t="s">
        <v>82</v>
      </c>
      <c r="J16" s="159" t="s">
        <v>100</v>
      </c>
      <c r="K16" s="159">
        <v>3159286978</v>
      </c>
      <c r="L16" s="160" t="s">
        <v>101</v>
      </c>
      <c r="M16" s="161">
        <v>43101</v>
      </c>
      <c r="N16" s="161">
        <v>43981</v>
      </c>
      <c r="O16" s="158" t="s">
        <v>155</v>
      </c>
      <c r="P16" s="158" t="s">
        <v>156</v>
      </c>
      <c r="Q16" s="159" t="s">
        <v>87</v>
      </c>
      <c r="R16" s="163">
        <v>1</v>
      </c>
      <c r="S16" s="163">
        <v>1</v>
      </c>
      <c r="T16" s="163">
        <v>1</v>
      </c>
      <c r="U16" s="159" t="s">
        <v>87</v>
      </c>
      <c r="V16" s="163" t="s">
        <v>87</v>
      </c>
      <c r="W16" s="163">
        <v>1</v>
      </c>
      <c r="X16" s="163">
        <v>1</v>
      </c>
      <c r="Y16" s="163">
        <v>1</v>
      </c>
      <c r="Z16" s="163">
        <v>1</v>
      </c>
      <c r="AA16" s="163">
        <v>1</v>
      </c>
      <c r="AB16" s="163">
        <v>1</v>
      </c>
      <c r="AC16" s="158" t="s">
        <v>105</v>
      </c>
      <c r="AD16" s="158" t="s">
        <v>106</v>
      </c>
      <c r="AE16" s="158"/>
      <c r="AF16" s="159">
        <v>1108</v>
      </c>
      <c r="AG16" s="159" t="s">
        <v>107</v>
      </c>
      <c r="AH16" s="162" t="s">
        <v>108</v>
      </c>
      <c r="AI16" s="181">
        <v>60787329290</v>
      </c>
      <c r="AJ16" s="159" t="s">
        <v>104</v>
      </c>
      <c r="AK16" s="159" t="s">
        <v>104</v>
      </c>
      <c r="AL16" s="189" t="s">
        <v>87</v>
      </c>
      <c r="AM16" s="149">
        <v>0</v>
      </c>
      <c r="AN16" s="189" t="s">
        <v>87</v>
      </c>
      <c r="AO16" s="189" t="s">
        <v>87</v>
      </c>
      <c r="AP16" s="189" t="s">
        <v>87</v>
      </c>
      <c r="AQ16" s="189" t="s">
        <v>87</v>
      </c>
      <c r="AR16" s="189" t="s">
        <v>87</v>
      </c>
      <c r="AS16" s="189" t="s">
        <v>87</v>
      </c>
      <c r="AT16" s="189" t="s">
        <v>87</v>
      </c>
      <c r="AU16" s="154" t="s">
        <v>87</v>
      </c>
      <c r="AV16" s="154" t="s">
        <v>87</v>
      </c>
      <c r="AW16" s="154" t="s">
        <v>87</v>
      </c>
      <c r="AX16" s="154" t="s">
        <v>87</v>
      </c>
      <c r="AY16" s="189" t="s">
        <v>87</v>
      </c>
      <c r="AZ16" s="154" t="s">
        <v>87</v>
      </c>
      <c r="BA16" s="154" t="s">
        <v>87</v>
      </c>
      <c r="BB16" s="152" t="s">
        <v>87</v>
      </c>
      <c r="BC16" s="152" t="s">
        <v>87</v>
      </c>
      <c r="BD16" s="152" t="s">
        <v>87</v>
      </c>
      <c r="BE16" s="153" t="s">
        <v>87</v>
      </c>
      <c r="BF16" s="154" t="s">
        <v>87</v>
      </c>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row>
    <row r="17" spans="1:145" s="66" customFormat="1" ht="42.75" customHeight="1" x14ac:dyDescent="0.2">
      <c r="A17" s="156" t="s">
        <v>157</v>
      </c>
      <c r="B17" s="157" t="s">
        <v>76</v>
      </c>
      <c r="C17" s="158" t="s">
        <v>120</v>
      </c>
      <c r="D17" s="158" t="s">
        <v>121</v>
      </c>
      <c r="E17" s="158" t="s">
        <v>158</v>
      </c>
      <c r="F17" s="159">
        <v>0.69</v>
      </c>
      <c r="G17" s="159" t="s">
        <v>98</v>
      </c>
      <c r="H17" s="159" t="s">
        <v>99</v>
      </c>
      <c r="I17" s="159" t="s">
        <v>82</v>
      </c>
      <c r="J17" s="159" t="s">
        <v>100</v>
      </c>
      <c r="K17" s="159">
        <v>3159286978</v>
      </c>
      <c r="L17" s="160" t="s">
        <v>101</v>
      </c>
      <c r="M17" s="161">
        <v>43101</v>
      </c>
      <c r="N17" s="161">
        <v>43981</v>
      </c>
      <c r="O17" s="158" t="s">
        <v>159</v>
      </c>
      <c r="P17" s="158" t="s">
        <v>160</v>
      </c>
      <c r="Q17" s="159" t="s">
        <v>87</v>
      </c>
      <c r="R17" s="190">
        <v>6</v>
      </c>
      <c r="S17" s="190">
        <v>6</v>
      </c>
      <c r="T17" s="190">
        <v>6</v>
      </c>
      <c r="U17" s="159" t="s">
        <v>87</v>
      </c>
      <c r="V17" s="159" t="s">
        <v>87</v>
      </c>
      <c r="W17" s="159">
        <v>6</v>
      </c>
      <c r="X17" s="163">
        <v>1</v>
      </c>
      <c r="Y17" s="159">
        <v>12</v>
      </c>
      <c r="Z17" s="163">
        <v>2</v>
      </c>
      <c r="AA17" s="142">
        <v>10</v>
      </c>
      <c r="AB17" s="145">
        <v>1.66</v>
      </c>
      <c r="AC17" s="158" t="s">
        <v>105</v>
      </c>
      <c r="AD17" s="158" t="s">
        <v>106</v>
      </c>
      <c r="AE17" s="158"/>
      <c r="AF17" s="159">
        <v>1108</v>
      </c>
      <c r="AG17" s="159" t="s">
        <v>107</v>
      </c>
      <c r="AH17" s="162" t="s">
        <v>108</v>
      </c>
      <c r="AI17" s="191">
        <v>60787329290</v>
      </c>
      <c r="AJ17" s="159" t="s">
        <v>104</v>
      </c>
      <c r="AK17" s="159" t="s">
        <v>104</v>
      </c>
      <c r="AL17" s="189" t="s">
        <v>87</v>
      </c>
      <c r="AM17" s="149">
        <v>0</v>
      </c>
      <c r="AN17" s="189" t="s">
        <v>87</v>
      </c>
      <c r="AO17" s="189" t="s">
        <v>87</v>
      </c>
      <c r="AP17" s="189" t="s">
        <v>87</v>
      </c>
      <c r="AQ17" s="189" t="s">
        <v>87</v>
      </c>
      <c r="AR17" s="189" t="s">
        <v>87</v>
      </c>
      <c r="AS17" s="189" t="s">
        <v>87</v>
      </c>
      <c r="AT17" s="189" t="s">
        <v>87</v>
      </c>
      <c r="AU17" s="154" t="s">
        <v>87</v>
      </c>
      <c r="AV17" s="154" t="s">
        <v>87</v>
      </c>
      <c r="AW17" s="154" t="s">
        <v>87</v>
      </c>
      <c r="AX17" s="154" t="s">
        <v>87</v>
      </c>
      <c r="AY17" s="189" t="s">
        <v>87</v>
      </c>
      <c r="AZ17" s="154" t="s">
        <v>87</v>
      </c>
      <c r="BA17" s="154" t="s">
        <v>87</v>
      </c>
      <c r="BB17" s="152" t="s">
        <v>87</v>
      </c>
      <c r="BC17" s="152" t="s">
        <v>87</v>
      </c>
      <c r="BD17" s="152" t="s">
        <v>87</v>
      </c>
      <c r="BE17" s="153" t="s">
        <v>87</v>
      </c>
      <c r="BF17" s="154" t="s">
        <v>87</v>
      </c>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row>
    <row r="18" spans="1:145" s="66" customFormat="1" ht="42.75" customHeight="1" x14ac:dyDescent="0.2">
      <c r="A18" s="156" t="s">
        <v>161</v>
      </c>
      <c r="B18" s="157" t="s">
        <v>76</v>
      </c>
      <c r="C18" s="158" t="s">
        <v>120</v>
      </c>
      <c r="D18" s="158" t="s">
        <v>121</v>
      </c>
      <c r="E18" s="158" t="s">
        <v>162</v>
      </c>
      <c r="F18" s="159">
        <v>0.69</v>
      </c>
      <c r="G18" s="159" t="s">
        <v>98</v>
      </c>
      <c r="H18" s="159" t="s">
        <v>99</v>
      </c>
      <c r="I18" s="159" t="s">
        <v>82</v>
      </c>
      <c r="J18" s="159" t="s">
        <v>100</v>
      </c>
      <c r="K18" s="159">
        <v>3159286978</v>
      </c>
      <c r="L18" s="160" t="s">
        <v>101</v>
      </c>
      <c r="M18" s="161">
        <v>43101</v>
      </c>
      <c r="N18" s="161">
        <v>43981</v>
      </c>
      <c r="O18" s="158" t="s">
        <v>163</v>
      </c>
      <c r="P18" s="158" t="s">
        <v>164</v>
      </c>
      <c r="Q18" s="159" t="s">
        <v>87</v>
      </c>
      <c r="R18" s="163">
        <v>1</v>
      </c>
      <c r="S18" s="163">
        <v>1</v>
      </c>
      <c r="T18" s="163">
        <v>1</v>
      </c>
      <c r="U18" s="159" t="s">
        <v>87</v>
      </c>
      <c r="V18" s="159" t="s">
        <v>87</v>
      </c>
      <c r="W18" s="163">
        <v>1</v>
      </c>
      <c r="X18" s="196">
        <v>1</v>
      </c>
      <c r="Y18" s="163">
        <v>1</v>
      </c>
      <c r="Z18" s="163">
        <v>1</v>
      </c>
      <c r="AA18" s="145">
        <v>1</v>
      </c>
      <c r="AB18" s="145">
        <v>1</v>
      </c>
      <c r="AC18" s="158" t="s">
        <v>105</v>
      </c>
      <c r="AD18" s="158" t="s">
        <v>106</v>
      </c>
      <c r="AE18" s="158"/>
      <c r="AF18" s="159">
        <v>1108</v>
      </c>
      <c r="AG18" s="159" t="s">
        <v>107</v>
      </c>
      <c r="AH18" s="162" t="s">
        <v>108</v>
      </c>
      <c r="AI18" s="191">
        <v>60787329290</v>
      </c>
      <c r="AJ18" s="159" t="s">
        <v>104</v>
      </c>
      <c r="AK18" s="159" t="s">
        <v>104</v>
      </c>
      <c r="AL18" s="189" t="s">
        <v>87</v>
      </c>
      <c r="AM18" s="149">
        <v>0</v>
      </c>
      <c r="AN18" s="189" t="s">
        <v>87</v>
      </c>
      <c r="AO18" s="189" t="s">
        <v>87</v>
      </c>
      <c r="AP18" s="189" t="s">
        <v>87</v>
      </c>
      <c r="AQ18" s="189" t="s">
        <v>87</v>
      </c>
      <c r="AR18" s="189" t="s">
        <v>87</v>
      </c>
      <c r="AS18" s="189" t="s">
        <v>87</v>
      </c>
      <c r="AT18" s="189" t="s">
        <v>87</v>
      </c>
      <c r="AU18" s="154" t="s">
        <v>87</v>
      </c>
      <c r="AV18" s="154" t="s">
        <v>87</v>
      </c>
      <c r="AW18" s="154" t="s">
        <v>87</v>
      </c>
      <c r="AX18" s="154" t="s">
        <v>87</v>
      </c>
      <c r="AY18" s="189" t="s">
        <v>87</v>
      </c>
      <c r="AZ18" s="154" t="s">
        <v>87</v>
      </c>
      <c r="BA18" s="154" t="s">
        <v>87</v>
      </c>
      <c r="BB18" s="152" t="s">
        <v>87</v>
      </c>
      <c r="BC18" s="152" t="s">
        <v>87</v>
      </c>
      <c r="BD18" s="152" t="s">
        <v>87</v>
      </c>
      <c r="BE18" s="153" t="s">
        <v>87</v>
      </c>
      <c r="BF18" s="154" t="s">
        <v>87</v>
      </c>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row>
    <row r="19" spans="1:145" s="66" customFormat="1" ht="42.75" customHeight="1" x14ac:dyDescent="0.2">
      <c r="A19" s="156" t="s">
        <v>165</v>
      </c>
      <c r="B19" s="157" t="s">
        <v>76</v>
      </c>
      <c r="C19" s="158" t="s">
        <v>166</v>
      </c>
      <c r="D19" s="158" t="s">
        <v>167</v>
      </c>
      <c r="E19" s="158" t="s">
        <v>168</v>
      </c>
      <c r="F19" s="159">
        <v>0.69</v>
      </c>
      <c r="G19" s="159" t="s">
        <v>98</v>
      </c>
      <c r="H19" s="159" t="s">
        <v>99</v>
      </c>
      <c r="I19" s="159" t="s">
        <v>82</v>
      </c>
      <c r="J19" s="159" t="s">
        <v>87</v>
      </c>
      <c r="K19" s="159" t="s">
        <v>87</v>
      </c>
      <c r="L19" s="159" t="s">
        <v>87</v>
      </c>
      <c r="M19" s="161">
        <v>43009</v>
      </c>
      <c r="N19" s="161">
        <v>44196</v>
      </c>
      <c r="O19" s="158" t="s">
        <v>169</v>
      </c>
      <c r="P19" s="158" t="s">
        <v>170</v>
      </c>
      <c r="Q19" s="164">
        <v>1</v>
      </c>
      <c r="R19" s="164">
        <v>1</v>
      </c>
      <c r="S19" s="164">
        <v>1</v>
      </c>
      <c r="T19" s="164">
        <v>1</v>
      </c>
      <c r="U19" s="164">
        <v>1</v>
      </c>
      <c r="V19" s="164">
        <v>1</v>
      </c>
      <c r="W19" s="163">
        <v>1</v>
      </c>
      <c r="X19" s="163">
        <v>1</v>
      </c>
      <c r="Y19" s="163">
        <v>1</v>
      </c>
      <c r="Z19" s="163">
        <v>1</v>
      </c>
      <c r="AA19" s="180">
        <v>1</v>
      </c>
      <c r="AB19" s="180">
        <v>1</v>
      </c>
      <c r="AC19" s="158" t="s">
        <v>105</v>
      </c>
      <c r="AD19" s="158" t="s">
        <v>106</v>
      </c>
      <c r="AE19" s="158"/>
      <c r="AF19" s="159">
        <v>1101</v>
      </c>
      <c r="AG19" s="159" t="s">
        <v>127</v>
      </c>
      <c r="AH19" s="162" t="s">
        <v>128</v>
      </c>
      <c r="AI19" s="181">
        <v>4204693628</v>
      </c>
      <c r="AJ19" s="182" t="s">
        <v>82</v>
      </c>
      <c r="AK19" s="181" t="s">
        <v>129</v>
      </c>
      <c r="AL19" s="189" t="s">
        <v>87</v>
      </c>
      <c r="AM19" s="149">
        <v>0</v>
      </c>
      <c r="AN19" s="189" t="s">
        <v>87</v>
      </c>
      <c r="AO19" s="189" t="s">
        <v>87</v>
      </c>
      <c r="AP19" s="189" t="s">
        <v>87</v>
      </c>
      <c r="AQ19" s="189" t="s">
        <v>87</v>
      </c>
      <c r="AR19" s="189" t="s">
        <v>87</v>
      </c>
      <c r="AS19" s="189" t="s">
        <v>87</v>
      </c>
      <c r="AT19" s="189" t="s">
        <v>87</v>
      </c>
      <c r="AU19" s="154" t="s">
        <v>87</v>
      </c>
      <c r="AV19" s="154" t="s">
        <v>87</v>
      </c>
      <c r="AW19" s="154" t="s">
        <v>87</v>
      </c>
      <c r="AX19" s="154" t="s">
        <v>87</v>
      </c>
      <c r="AY19" s="189" t="s">
        <v>87</v>
      </c>
      <c r="AZ19" s="154" t="s">
        <v>87</v>
      </c>
      <c r="BA19" s="154" t="s">
        <v>87</v>
      </c>
      <c r="BB19" s="152" t="s">
        <v>87</v>
      </c>
      <c r="BC19" s="152" t="s">
        <v>87</v>
      </c>
      <c r="BD19" s="152" t="s">
        <v>87</v>
      </c>
      <c r="BE19" s="153" t="s">
        <v>87</v>
      </c>
      <c r="BF19" s="154" t="s">
        <v>87</v>
      </c>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row>
    <row r="20" spans="1:145" s="66" customFormat="1" ht="42.75" customHeight="1" x14ac:dyDescent="0.2">
      <c r="A20" s="156" t="s">
        <v>171</v>
      </c>
      <c r="B20" s="157" t="s">
        <v>76</v>
      </c>
      <c r="C20" s="158" t="s">
        <v>120</v>
      </c>
      <c r="D20" s="158" t="s">
        <v>121</v>
      </c>
      <c r="E20" s="158" t="s">
        <v>172</v>
      </c>
      <c r="F20" s="159">
        <v>0.69</v>
      </c>
      <c r="G20" s="159" t="s">
        <v>98</v>
      </c>
      <c r="H20" s="159" t="s">
        <v>99</v>
      </c>
      <c r="I20" s="159" t="s">
        <v>82</v>
      </c>
      <c r="J20" s="159" t="s">
        <v>87</v>
      </c>
      <c r="K20" s="159" t="s">
        <v>87</v>
      </c>
      <c r="L20" s="159" t="s">
        <v>87</v>
      </c>
      <c r="M20" s="161">
        <v>43101</v>
      </c>
      <c r="N20" s="161">
        <v>43981</v>
      </c>
      <c r="O20" s="179" t="s">
        <v>173</v>
      </c>
      <c r="P20" s="158" t="s">
        <v>174</v>
      </c>
      <c r="Q20" s="158" t="s">
        <v>87</v>
      </c>
      <c r="R20" s="158">
        <v>150</v>
      </c>
      <c r="S20" s="158">
        <v>150</v>
      </c>
      <c r="T20" s="158">
        <v>150</v>
      </c>
      <c r="U20" s="158" t="s">
        <v>87</v>
      </c>
      <c r="V20" s="158" t="s">
        <v>87</v>
      </c>
      <c r="W20" s="195">
        <v>213</v>
      </c>
      <c r="X20" s="196">
        <v>1.42</v>
      </c>
      <c r="Y20" s="158">
        <v>153</v>
      </c>
      <c r="Z20" s="196">
        <v>1.02</v>
      </c>
      <c r="AA20" s="145">
        <v>0</v>
      </c>
      <c r="AB20" s="145">
        <v>0</v>
      </c>
      <c r="AC20" s="158" t="s">
        <v>105</v>
      </c>
      <c r="AD20" s="158" t="s">
        <v>106</v>
      </c>
      <c r="AE20" s="158"/>
      <c r="AF20" s="159">
        <v>1101</v>
      </c>
      <c r="AG20" s="159" t="s">
        <v>127</v>
      </c>
      <c r="AH20" s="162" t="s">
        <v>175</v>
      </c>
      <c r="AI20" s="181">
        <v>514035420</v>
      </c>
      <c r="AJ20" s="197" t="s">
        <v>82</v>
      </c>
      <c r="AK20" s="181" t="s">
        <v>129</v>
      </c>
      <c r="AL20" s="189" t="s">
        <v>87</v>
      </c>
      <c r="AM20" s="149">
        <v>0</v>
      </c>
      <c r="AN20" s="189" t="s">
        <v>87</v>
      </c>
      <c r="AO20" s="189" t="s">
        <v>87</v>
      </c>
      <c r="AP20" s="189" t="s">
        <v>87</v>
      </c>
      <c r="AQ20" s="189" t="s">
        <v>87</v>
      </c>
      <c r="AR20" s="189" t="s">
        <v>87</v>
      </c>
      <c r="AS20" s="189" t="s">
        <v>87</v>
      </c>
      <c r="AT20" s="189" t="s">
        <v>87</v>
      </c>
      <c r="AU20" s="154" t="s">
        <v>87</v>
      </c>
      <c r="AV20" s="154" t="s">
        <v>87</v>
      </c>
      <c r="AW20" s="154" t="s">
        <v>87</v>
      </c>
      <c r="AX20" s="154" t="s">
        <v>87</v>
      </c>
      <c r="AY20" s="189" t="s">
        <v>87</v>
      </c>
      <c r="AZ20" s="154" t="s">
        <v>87</v>
      </c>
      <c r="BA20" s="154" t="s">
        <v>87</v>
      </c>
      <c r="BB20" s="152" t="s">
        <v>87</v>
      </c>
      <c r="BC20" s="152" t="s">
        <v>87</v>
      </c>
      <c r="BD20" s="152" t="s">
        <v>87</v>
      </c>
      <c r="BE20" s="153" t="s">
        <v>87</v>
      </c>
      <c r="BF20" s="154" t="s">
        <v>87</v>
      </c>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row>
    <row r="21" spans="1:145" s="35" customFormat="1" ht="42.75" customHeight="1" x14ac:dyDescent="0.2">
      <c r="A21" s="139" t="s">
        <v>176</v>
      </c>
      <c r="B21" s="140" t="s">
        <v>76</v>
      </c>
      <c r="C21" s="141" t="s">
        <v>120</v>
      </c>
      <c r="D21" s="141" t="s">
        <v>121</v>
      </c>
      <c r="E21" s="141" t="s">
        <v>177</v>
      </c>
      <c r="F21" s="142">
        <v>0.69</v>
      </c>
      <c r="G21" s="142" t="s">
        <v>98</v>
      </c>
      <c r="H21" s="142" t="s">
        <v>99</v>
      </c>
      <c r="I21" s="142" t="s">
        <v>82</v>
      </c>
      <c r="J21" s="142" t="s">
        <v>123</v>
      </c>
      <c r="K21" s="143" t="s">
        <v>178</v>
      </c>
      <c r="L21" s="142" t="s">
        <v>124</v>
      </c>
      <c r="M21" s="144">
        <v>42979</v>
      </c>
      <c r="N21" s="144">
        <v>43830</v>
      </c>
      <c r="O21" s="198" t="s">
        <v>179</v>
      </c>
      <c r="P21" s="198" t="s">
        <v>180</v>
      </c>
      <c r="Q21" s="199">
        <v>1</v>
      </c>
      <c r="R21" s="199">
        <v>1</v>
      </c>
      <c r="S21" s="199">
        <v>1</v>
      </c>
      <c r="T21" s="199">
        <v>1</v>
      </c>
      <c r="U21" s="199">
        <v>1</v>
      </c>
      <c r="V21" s="199">
        <v>1</v>
      </c>
      <c r="W21" s="200">
        <v>0</v>
      </c>
      <c r="X21" s="200">
        <v>0</v>
      </c>
      <c r="Y21" s="201">
        <v>1</v>
      </c>
      <c r="Z21" s="201">
        <v>1</v>
      </c>
      <c r="AA21" s="145">
        <v>0</v>
      </c>
      <c r="AB21" s="145">
        <v>0</v>
      </c>
      <c r="AC21" s="141" t="s">
        <v>105</v>
      </c>
      <c r="AD21" s="141" t="s">
        <v>106</v>
      </c>
      <c r="AE21" s="141"/>
      <c r="AF21" s="142">
        <v>1101</v>
      </c>
      <c r="AG21" s="142" t="s">
        <v>127</v>
      </c>
      <c r="AH21" s="202" t="s">
        <v>128</v>
      </c>
      <c r="AI21" s="191">
        <v>4204693628</v>
      </c>
      <c r="AJ21" s="203" t="s">
        <v>82</v>
      </c>
      <c r="AK21" s="191" t="s">
        <v>129</v>
      </c>
      <c r="AL21" s="189" t="s">
        <v>87</v>
      </c>
      <c r="AM21" s="149">
        <v>0</v>
      </c>
      <c r="AN21" s="189" t="s">
        <v>87</v>
      </c>
      <c r="AO21" s="189" t="s">
        <v>87</v>
      </c>
      <c r="AP21" s="189" t="s">
        <v>87</v>
      </c>
      <c r="AQ21" s="189" t="s">
        <v>87</v>
      </c>
      <c r="AR21" s="189" t="s">
        <v>87</v>
      </c>
      <c r="AS21" s="189" t="s">
        <v>87</v>
      </c>
      <c r="AT21" s="189" t="s">
        <v>87</v>
      </c>
      <c r="AU21" s="154" t="s">
        <v>87</v>
      </c>
      <c r="AV21" s="154" t="s">
        <v>87</v>
      </c>
      <c r="AW21" s="154" t="s">
        <v>87</v>
      </c>
      <c r="AX21" s="154" t="s">
        <v>87</v>
      </c>
      <c r="AY21" s="189" t="s">
        <v>87</v>
      </c>
      <c r="AZ21" s="154" t="s">
        <v>87</v>
      </c>
      <c r="BA21" s="154" t="s">
        <v>87</v>
      </c>
      <c r="BB21" s="152" t="s">
        <v>87</v>
      </c>
      <c r="BC21" s="152" t="s">
        <v>87</v>
      </c>
      <c r="BD21" s="152" t="s">
        <v>87</v>
      </c>
      <c r="BE21" s="153" t="s">
        <v>87</v>
      </c>
      <c r="BF21" s="154" t="s">
        <v>87</v>
      </c>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row>
    <row r="22" spans="1:145" s="66" customFormat="1" ht="42.75" customHeight="1" x14ac:dyDescent="0.2">
      <c r="A22" s="156" t="s">
        <v>181</v>
      </c>
      <c r="B22" s="157" t="s">
        <v>76</v>
      </c>
      <c r="C22" s="158" t="s">
        <v>120</v>
      </c>
      <c r="D22" s="158" t="s">
        <v>121</v>
      </c>
      <c r="E22" s="158" t="s">
        <v>182</v>
      </c>
      <c r="F22" s="159">
        <v>1.31</v>
      </c>
      <c r="G22" s="159" t="s">
        <v>98</v>
      </c>
      <c r="H22" s="159" t="s">
        <v>99</v>
      </c>
      <c r="I22" s="159" t="s">
        <v>82</v>
      </c>
      <c r="J22" s="159" t="s">
        <v>100</v>
      </c>
      <c r="K22" s="159">
        <v>3159286978</v>
      </c>
      <c r="L22" s="160" t="s">
        <v>101</v>
      </c>
      <c r="M22" s="161">
        <v>42736</v>
      </c>
      <c r="N22" s="161">
        <v>43981</v>
      </c>
      <c r="O22" s="158" t="s">
        <v>183</v>
      </c>
      <c r="P22" s="158" t="s">
        <v>184</v>
      </c>
      <c r="Q22" s="204">
        <v>10181</v>
      </c>
      <c r="R22" s="204">
        <v>10181</v>
      </c>
      <c r="S22" s="204">
        <v>10181</v>
      </c>
      <c r="T22" s="204">
        <v>10181</v>
      </c>
      <c r="U22" s="159">
        <v>8.6869999999999994</v>
      </c>
      <c r="V22" s="163">
        <v>0.85</v>
      </c>
      <c r="W22" s="159">
        <v>6217</v>
      </c>
      <c r="X22" s="163">
        <v>0.61</v>
      </c>
      <c r="Y22" s="159">
        <v>6015</v>
      </c>
      <c r="Z22" s="163">
        <v>0.59</v>
      </c>
      <c r="AA22" s="142">
        <v>3071</v>
      </c>
      <c r="AB22" s="205">
        <f>AA22/T22*1</f>
        <v>0.30164031038208428</v>
      </c>
      <c r="AC22" s="158" t="s">
        <v>105</v>
      </c>
      <c r="AD22" s="158" t="s">
        <v>106</v>
      </c>
      <c r="AE22" s="158"/>
      <c r="AF22" s="159">
        <v>1108</v>
      </c>
      <c r="AG22" s="159" t="s">
        <v>107</v>
      </c>
      <c r="AH22" s="162" t="s">
        <v>108</v>
      </c>
      <c r="AI22" s="191">
        <v>60787329290</v>
      </c>
      <c r="AJ22" s="163">
        <v>1</v>
      </c>
      <c r="AK22" s="191">
        <v>48870432531</v>
      </c>
      <c r="AL22" s="189" t="s">
        <v>87</v>
      </c>
      <c r="AM22" s="149">
        <v>0</v>
      </c>
      <c r="AN22" s="189" t="s">
        <v>87</v>
      </c>
      <c r="AO22" s="189" t="s">
        <v>87</v>
      </c>
      <c r="AP22" s="189" t="s">
        <v>87</v>
      </c>
      <c r="AQ22" s="189" t="s">
        <v>87</v>
      </c>
      <c r="AR22" s="189" t="s">
        <v>87</v>
      </c>
      <c r="AS22" s="189" t="s">
        <v>87</v>
      </c>
      <c r="AT22" s="189" t="s">
        <v>87</v>
      </c>
      <c r="AU22" s="154" t="s">
        <v>87</v>
      </c>
      <c r="AV22" s="154" t="s">
        <v>87</v>
      </c>
      <c r="AW22" s="154" t="s">
        <v>87</v>
      </c>
      <c r="AX22" s="154" t="s">
        <v>87</v>
      </c>
      <c r="AY22" s="189" t="s">
        <v>87</v>
      </c>
      <c r="AZ22" s="154" t="s">
        <v>87</v>
      </c>
      <c r="BA22" s="154" t="s">
        <v>87</v>
      </c>
      <c r="BB22" s="152" t="s">
        <v>87</v>
      </c>
      <c r="BC22" s="152" t="s">
        <v>87</v>
      </c>
      <c r="BD22" s="152" t="s">
        <v>87</v>
      </c>
      <c r="BE22" s="153" t="s">
        <v>87</v>
      </c>
      <c r="BF22" s="154" t="s">
        <v>87</v>
      </c>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row>
    <row r="23" spans="1:145" s="66" customFormat="1" ht="60" customHeight="1" x14ac:dyDescent="0.2">
      <c r="A23" s="156" t="s">
        <v>185</v>
      </c>
      <c r="B23" s="157" t="s">
        <v>76</v>
      </c>
      <c r="C23" s="158" t="s">
        <v>120</v>
      </c>
      <c r="D23" s="158" t="s">
        <v>121</v>
      </c>
      <c r="E23" s="158" t="s">
        <v>186</v>
      </c>
      <c r="F23" s="159">
        <v>1.31</v>
      </c>
      <c r="G23" s="159" t="s">
        <v>98</v>
      </c>
      <c r="H23" s="159" t="s">
        <v>99</v>
      </c>
      <c r="I23" s="159" t="s">
        <v>82</v>
      </c>
      <c r="J23" s="159" t="s">
        <v>100</v>
      </c>
      <c r="K23" s="159">
        <v>3159286978</v>
      </c>
      <c r="L23" s="160" t="s">
        <v>101</v>
      </c>
      <c r="M23" s="161">
        <v>42736</v>
      </c>
      <c r="N23" s="161">
        <v>43981</v>
      </c>
      <c r="O23" s="158" t="s">
        <v>183</v>
      </c>
      <c r="P23" s="158" t="s">
        <v>187</v>
      </c>
      <c r="Q23" s="159">
        <v>946</v>
      </c>
      <c r="R23" s="159">
        <v>946</v>
      </c>
      <c r="S23" s="159">
        <v>946</v>
      </c>
      <c r="T23" s="159">
        <v>946</v>
      </c>
      <c r="U23" s="159">
        <v>581</v>
      </c>
      <c r="V23" s="163">
        <v>0.61</v>
      </c>
      <c r="W23" s="159">
        <v>622</v>
      </c>
      <c r="X23" s="163">
        <v>0.65700000000000003</v>
      </c>
      <c r="Y23" s="159">
        <v>789</v>
      </c>
      <c r="Z23" s="163" t="s">
        <v>188</v>
      </c>
      <c r="AA23" s="142">
        <v>539</v>
      </c>
      <c r="AB23" s="206">
        <f>AA23/T23*1</f>
        <v>0.56976744186046513</v>
      </c>
      <c r="AC23" s="158" t="s">
        <v>105</v>
      </c>
      <c r="AD23" s="158" t="s">
        <v>106</v>
      </c>
      <c r="AE23" s="158"/>
      <c r="AF23" s="159">
        <v>1108</v>
      </c>
      <c r="AG23" s="159" t="s">
        <v>107</v>
      </c>
      <c r="AH23" s="162" t="s">
        <v>189</v>
      </c>
      <c r="AI23" s="191">
        <v>38977788198</v>
      </c>
      <c r="AJ23" s="145">
        <v>1</v>
      </c>
      <c r="AK23" s="191">
        <v>29852550504</v>
      </c>
      <c r="AL23" s="179" t="s">
        <v>190</v>
      </c>
      <c r="AM23" s="183">
        <v>0.02</v>
      </c>
      <c r="AN23" s="161">
        <v>43983</v>
      </c>
      <c r="AO23" s="161">
        <v>44196</v>
      </c>
      <c r="AP23" s="207" t="s">
        <v>191</v>
      </c>
      <c r="AQ23" s="195" t="s">
        <v>192</v>
      </c>
      <c r="AR23" s="208">
        <v>4055</v>
      </c>
      <c r="AS23" s="209">
        <v>1951</v>
      </c>
      <c r="AT23" s="194">
        <f>AS23/AR23</f>
        <v>0.48113440197287299</v>
      </c>
      <c r="AU23" s="170" t="s">
        <v>112</v>
      </c>
      <c r="AV23" s="170" t="s">
        <v>113</v>
      </c>
      <c r="AW23" s="170" t="s">
        <v>114</v>
      </c>
      <c r="AX23" s="171" t="s">
        <v>115</v>
      </c>
      <c r="AY23" s="172">
        <v>7757</v>
      </c>
      <c r="AZ23" s="170" t="s">
        <v>116</v>
      </c>
      <c r="BA23" s="170" t="s">
        <v>193</v>
      </c>
      <c r="BB23" s="173">
        <v>15572859762</v>
      </c>
      <c r="BC23" s="210">
        <v>1</v>
      </c>
      <c r="BD23" s="211">
        <v>14499022696</v>
      </c>
      <c r="BE23" s="212" t="s">
        <v>194</v>
      </c>
      <c r="BF23" s="619" t="s">
        <v>1770</v>
      </c>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row>
    <row r="24" spans="1:145" s="66" customFormat="1" ht="42.75" customHeight="1" x14ac:dyDescent="0.2">
      <c r="A24" s="156" t="s">
        <v>196</v>
      </c>
      <c r="B24" s="157" t="s">
        <v>76</v>
      </c>
      <c r="C24" s="158" t="s">
        <v>120</v>
      </c>
      <c r="D24" s="158" t="s">
        <v>121</v>
      </c>
      <c r="E24" s="158" t="s">
        <v>197</v>
      </c>
      <c r="F24" s="159">
        <v>1.31</v>
      </c>
      <c r="G24" s="159" t="s">
        <v>98</v>
      </c>
      <c r="H24" s="159" t="s">
        <v>99</v>
      </c>
      <c r="I24" s="159" t="s">
        <v>82</v>
      </c>
      <c r="J24" s="159" t="s">
        <v>100</v>
      </c>
      <c r="K24" s="159">
        <v>3159286978</v>
      </c>
      <c r="L24" s="160" t="s">
        <v>101</v>
      </c>
      <c r="M24" s="161">
        <v>42736</v>
      </c>
      <c r="N24" s="161">
        <v>43981</v>
      </c>
      <c r="O24" s="158" t="s">
        <v>198</v>
      </c>
      <c r="P24" s="158" t="s">
        <v>199</v>
      </c>
      <c r="Q24" s="159">
        <v>550</v>
      </c>
      <c r="R24" s="159">
        <v>750</v>
      </c>
      <c r="S24" s="159">
        <v>750</v>
      </c>
      <c r="T24" s="159">
        <v>750</v>
      </c>
      <c r="U24" s="159">
        <v>742</v>
      </c>
      <c r="V24" s="163">
        <v>1.35</v>
      </c>
      <c r="W24" s="159">
        <v>962</v>
      </c>
      <c r="X24" s="163">
        <v>1.28</v>
      </c>
      <c r="Y24" s="159">
        <v>1274</v>
      </c>
      <c r="Z24" s="163" t="s">
        <v>200</v>
      </c>
      <c r="AA24" s="142">
        <v>426</v>
      </c>
      <c r="AB24" s="206">
        <f>AA24/T24*1</f>
        <v>0.56799999999999995</v>
      </c>
      <c r="AC24" s="158" t="s">
        <v>105</v>
      </c>
      <c r="AD24" s="158" t="s">
        <v>106</v>
      </c>
      <c r="AE24" s="158"/>
      <c r="AF24" s="159">
        <v>1108</v>
      </c>
      <c r="AG24" s="159" t="s">
        <v>107</v>
      </c>
      <c r="AH24" s="162" t="s">
        <v>201</v>
      </c>
      <c r="AI24" s="191">
        <v>7745563293</v>
      </c>
      <c r="AJ24" s="145">
        <v>1</v>
      </c>
      <c r="AK24" s="191">
        <v>6074850817</v>
      </c>
      <c r="AL24" s="189" t="s">
        <v>87</v>
      </c>
      <c r="AM24" s="149">
        <v>0</v>
      </c>
      <c r="AN24" s="189" t="s">
        <v>87</v>
      </c>
      <c r="AO24" s="189" t="s">
        <v>87</v>
      </c>
      <c r="AP24" s="189" t="s">
        <v>87</v>
      </c>
      <c r="AQ24" s="189" t="s">
        <v>87</v>
      </c>
      <c r="AR24" s="189" t="s">
        <v>87</v>
      </c>
      <c r="AS24" s="189" t="s">
        <v>87</v>
      </c>
      <c r="AT24" s="189" t="s">
        <v>87</v>
      </c>
      <c r="AU24" s="154" t="s">
        <v>87</v>
      </c>
      <c r="AV24" s="154" t="s">
        <v>87</v>
      </c>
      <c r="AW24" s="154" t="s">
        <v>87</v>
      </c>
      <c r="AX24" s="154" t="s">
        <v>87</v>
      </c>
      <c r="AY24" s="189" t="s">
        <v>87</v>
      </c>
      <c r="AZ24" s="154" t="s">
        <v>87</v>
      </c>
      <c r="BA24" s="154" t="s">
        <v>87</v>
      </c>
      <c r="BB24" s="152" t="s">
        <v>87</v>
      </c>
      <c r="BC24" s="152" t="s">
        <v>87</v>
      </c>
      <c r="BD24" s="152" t="s">
        <v>87</v>
      </c>
      <c r="BE24" s="153" t="s">
        <v>87</v>
      </c>
      <c r="BF24" s="154" t="s">
        <v>87</v>
      </c>
      <c r="BG24" s="177"/>
      <c r="BH24" s="612"/>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row>
    <row r="25" spans="1:145" s="66" customFormat="1" ht="60" customHeight="1" x14ac:dyDescent="0.2">
      <c r="A25" s="156" t="s">
        <v>202</v>
      </c>
      <c r="B25" s="157" t="s">
        <v>76</v>
      </c>
      <c r="C25" s="158" t="s">
        <v>120</v>
      </c>
      <c r="D25" s="158" t="s">
        <v>121</v>
      </c>
      <c r="E25" s="158" t="s">
        <v>203</v>
      </c>
      <c r="F25" s="159">
        <v>1.31</v>
      </c>
      <c r="G25" s="159" t="s">
        <v>98</v>
      </c>
      <c r="H25" s="159" t="s">
        <v>99</v>
      </c>
      <c r="I25" s="159" t="s">
        <v>82</v>
      </c>
      <c r="J25" s="159" t="s">
        <v>100</v>
      </c>
      <c r="K25" s="159">
        <v>3159286978</v>
      </c>
      <c r="L25" s="160" t="s">
        <v>101</v>
      </c>
      <c r="M25" s="161">
        <v>42736</v>
      </c>
      <c r="N25" s="161">
        <v>43981</v>
      </c>
      <c r="O25" s="158" t="s">
        <v>183</v>
      </c>
      <c r="P25" s="158" t="s">
        <v>204</v>
      </c>
      <c r="Q25" s="204">
        <v>3810</v>
      </c>
      <c r="R25" s="204">
        <v>12150</v>
      </c>
      <c r="S25" s="204">
        <v>12150</v>
      </c>
      <c r="T25" s="204">
        <v>12150</v>
      </c>
      <c r="U25" s="204">
        <v>12112</v>
      </c>
      <c r="V25" s="163">
        <v>3.15</v>
      </c>
      <c r="W25" s="159">
        <v>17455</v>
      </c>
      <c r="X25" s="163">
        <v>1.43</v>
      </c>
      <c r="Y25" s="159">
        <v>17786</v>
      </c>
      <c r="Z25" s="163">
        <v>1.46</v>
      </c>
      <c r="AA25" s="142">
        <v>8012</v>
      </c>
      <c r="AB25" s="206">
        <f>AA25/T25*1</f>
        <v>0.65942386831275723</v>
      </c>
      <c r="AC25" s="158" t="s">
        <v>105</v>
      </c>
      <c r="AD25" s="158" t="s">
        <v>106</v>
      </c>
      <c r="AE25" s="158"/>
      <c r="AF25" s="159">
        <v>1108</v>
      </c>
      <c r="AG25" s="159" t="s">
        <v>107</v>
      </c>
      <c r="AH25" s="162" t="s">
        <v>205</v>
      </c>
      <c r="AI25" s="191">
        <v>44043398544</v>
      </c>
      <c r="AJ25" s="206">
        <v>1</v>
      </c>
      <c r="AK25" s="191">
        <v>38573940785</v>
      </c>
      <c r="AL25" s="213" t="s">
        <v>206</v>
      </c>
      <c r="AM25" s="149">
        <v>0.02</v>
      </c>
      <c r="AN25" s="167">
        <v>43983</v>
      </c>
      <c r="AO25" s="167">
        <v>44196</v>
      </c>
      <c r="AP25" s="214" t="s">
        <v>207</v>
      </c>
      <c r="AQ25" s="195" t="s">
        <v>208</v>
      </c>
      <c r="AR25" s="215">
        <v>17000</v>
      </c>
      <c r="AS25" s="215">
        <v>16414</v>
      </c>
      <c r="AT25" s="194">
        <f>AS25/AR25</f>
        <v>0.96552941176470586</v>
      </c>
      <c r="AU25" s="170" t="s">
        <v>112</v>
      </c>
      <c r="AV25" s="170" t="s">
        <v>113</v>
      </c>
      <c r="AW25" s="170" t="s">
        <v>114</v>
      </c>
      <c r="AX25" s="171" t="s">
        <v>209</v>
      </c>
      <c r="AY25" s="172">
        <v>7757</v>
      </c>
      <c r="AZ25" s="170" t="s">
        <v>116</v>
      </c>
      <c r="BA25" s="170" t="s">
        <v>210</v>
      </c>
      <c r="BB25" s="173">
        <v>2138988361</v>
      </c>
      <c r="BC25" s="210">
        <v>0.97</v>
      </c>
      <c r="BD25" s="216" t="s">
        <v>211</v>
      </c>
      <c r="BE25" s="175" t="s">
        <v>212</v>
      </c>
      <c r="BF25" s="620" t="s">
        <v>1771</v>
      </c>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row>
    <row r="26" spans="1:145" s="614" customFormat="1" ht="60" customHeight="1" x14ac:dyDescent="0.2">
      <c r="A26" s="608" t="s">
        <v>213</v>
      </c>
      <c r="B26" s="609" t="s">
        <v>76</v>
      </c>
      <c r="C26" s="610" t="s">
        <v>120</v>
      </c>
      <c r="D26" s="610" t="s">
        <v>121</v>
      </c>
      <c r="E26" s="158" t="s">
        <v>214</v>
      </c>
      <c r="F26" s="159">
        <v>0.69</v>
      </c>
      <c r="G26" s="611" t="s">
        <v>98</v>
      </c>
      <c r="H26" s="611" t="s">
        <v>99</v>
      </c>
      <c r="I26" s="159" t="s">
        <v>82</v>
      </c>
      <c r="J26" s="159" t="s">
        <v>215</v>
      </c>
      <c r="K26" s="159">
        <v>3166271738</v>
      </c>
      <c r="L26" s="160" t="s">
        <v>216</v>
      </c>
      <c r="M26" s="161">
        <v>42522</v>
      </c>
      <c r="N26" s="161">
        <v>43981</v>
      </c>
      <c r="O26" s="158" t="s">
        <v>217</v>
      </c>
      <c r="P26" s="158" t="s">
        <v>218</v>
      </c>
      <c r="Q26" s="163">
        <v>1</v>
      </c>
      <c r="R26" s="163">
        <v>1</v>
      </c>
      <c r="S26" s="163">
        <v>1</v>
      </c>
      <c r="T26" s="163">
        <v>1</v>
      </c>
      <c r="U26" s="163">
        <v>1</v>
      </c>
      <c r="V26" s="163">
        <v>1</v>
      </c>
      <c r="W26" s="163">
        <v>1</v>
      </c>
      <c r="X26" s="163">
        <v>1</v>
      </c>
      <c r="Y26" s="163">
        <v>1</v>
      </c>
      <c r="Z26" s="163">
        <v>1</v>
      </c>
      <c r="AA26" s="180">
        <v>1</v>
      </c>
      <c r="AB26" s="180">
        <f t="shared" ref="AB26" si="0">IFERROR(AA26/$T26,0)</f>
        <v>1</v>
      </c>
      <c r="AC26" s="162" t="s">
        <v>219</v>
      </c>
      <c r="AD26" s="162" t="s">
        <v>106</v>
      </c>
      <c r="AE26" s="162" t="s">
        <v>220</v>
      </c>
      <c r="AF26" s="159">
        <v>1113</v>
      </c>
      <c r="AG26" s="159" t="s">
        <v>221</v>
      </c>
      <c r="AH26" s="162" t="s">
        <v>222</v>
      </c>
      <c r="AI26" s="217" t="s">
        <v>82</v>
      </c>
      <c r="AJ26" s="218" t="s">
        <v>82</v>
      </c>
      <c r="AK26" s="181" t="s">
        <v>82</v>
      </c>
      <c r="AL26" s="166" t="s">
        <v>223</v>
      </c>
      <c r="AM26" s="183">
        <v>0.02</v>
      </c>
      <c r="AN26" s="167">
        <v>44013</v>
      </c>
      <c r="AO26" s="167">
        <v>44196</v>
      </c>
      <c r="AP26" s="162" t="s">
        <v>224</v>
      </c>
      <c r="AQ26" s="195" t="s">
        <v>225</v>
      </c>
      <c r="AR26" s="214">
        <v>1</v>
      </c>
      <c r="AS26" s="214">
        <v>1</v>
      </c>
      <c r="AT26" s="194">
        <v>1</v>
      </c>
      <c r="AU26" s="170" t="s">
        <v>112</v>
      </c>
      <c r="AV26" s="170" t="s">
        <v>133</v>
      </c>
      <c r="AW26" s="170" t="s">
        <v>134</v>
      </c>
      <c r="AX26" s="171" t="s">
        <v>226</v>
      </c>
      <c r="AY26" s="172">
        <v>7771</v>
      </c>
      <c r="AZ26" s="195" t="s">
        <v>227</v>
      </c>
      <c r="BA26" s="195" t="s">
        <v>228</v>
      </c>
      <c r="BB26" s="622" t="s">
        <v>87</v>
      </c>
      <c r="BC26" s="622" t="s">
        <v>195</v>
      </c>
      <c r="BD26" s="622" t="s">
        <v>195</v>
      </c>
      <c r="BE26" s="621" t="s">
        <v>1768</v>
      </c>
      <c r="BF26" s="195" t="s">
        <v>229</v>
      </c>
      <c r="BG26" s="613"/>
      <c r="BH26" s="613"/>
      <c r="BI26" s="613"/>
      <c r="BJ26" s="613"/>
      <c r="BK26" s="613"/>
      <c r="BL26" s="613"/>
      <c r="BM26" s="613"/>
      <c r="BN26" s="613"/>
      <c r="BO26" s="613"/>
      <c r="BP26" s="613"/>
      <c r="BQ26" s="613"/>
      <c r="BR26" s="613"/>
      <c r="BS26" s="613"/>
      <c r="BT26" s="613"/>
      <c r="BU26" s="613"/>
      <c r="BV26" s="613"/>
      <c r="BW26" s="613"/>
      <c r="BX26" s="613"/>
      <c r="BY26" s="613"/>
      <c r="BZ26" s="613"/>
      <c r="CA26" s="613"/>
      <c r="CB26" s="613"/>
      <c r="CC26" s="613"/>
      <c r="CD26" s="613"/>
      <c r="CE26" s="613"/>
      <c r="CF26" s="613"/>
      <c r="CG26" s="613"/>
      <c r="CH26" s="613"/>
      <c r="CI26" s="613"/>
      <c r="CJ26" s="613"/>
      <c r="CK26" s="613"/>
      <c r="CL26" s="613"/>
      <c r="CM26" s="613"/>
      <c r="CN26" s="613"/>
      <c r="CO26" s="613"/>
      <c r="CP26" s="613"/>
      <c r="CQ26" s="613"/>
      <c r="CR26" s="613"/>
      <c r="CS26" s="613"/>
      <c r="CT26" s="613"/>
      <c r="CU26" s="613"/>
      <c r="CV26" s="613"/>
      <c r="CW26" s="613"/>
      <c r="CX26" s="613"/>
      <c r="CY26" s="613"/>
      <c r="CZ26" s="613"/>
      <c r="DA26" s="613"/>
      <c r="DB26" s="613"/>
      <c r="DC26" s="613"/>
      <c r="DD26" s="613"/>
      <c r="DE26" s="613"/>
      <c r="DF26" s="613"/>
      <c r="DG26" s="613"/>
      <c r="DH26" s="613"/>
      <c r="DI26" s="613"/>
      <c r="DJ26" s="613"/>
      <c r="DK26" s="613"/>
      <c r="DL26" s="613"/>
      <c r="DM26" s="613"/>
      <c r="DN26" s="613"/>
      <c r="DO26" s="613"/>
      <c r="DP26" s="613"/>
      <c r="DQ26" s="613"/>
      <c r="DR26" s="613"/>
      <c r="DS26" s="613"/>
      <c r="DT26" s="613"/>
      <c r="DU26" s="613"/>
      <c r="DV26" s="613"/>
      <c r="DW26" s="613"/>
      <c r="DX26" s="613"/>
      <c r="DY26" s="613"/>
      <c r="DZ26" s="613"/>
      <c r="EA26" s="613"/>
      <c r="EB26" s="613"/>
      <c r="EC26" s="613"/>
      <c r="ED26" s="613"/>
      <c r="EE26" s="613"/>
      <c r="EF26" s="613"/>
      <c r="EG26" s="613"/>
      <c r="EH26" s="613"/>
      <c r="EI26" s="613"/>
      <c r="EJ26" s="613"/>
      <c r="EK26" s="613"/>
      <c r="EL26" s="613"/>
      <c r="EM26" s="613"/>
      <c r="EN26" s="613"/>
      <c r="EO26" s="613"/>
    </row>
    <row r="27" spans="1:145" s="34" customFormat="1" ht="60" customHeight="1" x14ac:dyDescent="0.2">
      <c r="A27" s="139" t="s">
        <v>230</v>
      </c>
      <c r="B27" s="140" t="s">
        <v>76</v>
      </c>
      <c r="C27" s="141" t="s">
        <v>120</v>
      </c>
      <c r="D27" s="198" t="s">
        <v>121</v>
      </c>
      <c r="E27" s="220" t="s">
        <v>231</v>
      </c>
      <c r="F27" s="159">
        <v>0.91</v>
      </c>
      <c r="G27" s="159" t="s">
        <v>232</v>
      </c>
      <c r="H27" s="220" t="s">
        <v>233</v>
      </c>
      <c r="I27" s="220" t="s">
        <v>82</v>
      </c>
      <c r="J27" s="220" t="s">
        <v>234</v>
      </c>
      <c r="K27" s="221" t="s">
        <v>235</v>
      </c>
      <c r="L27" s="220" t="s">
        <v>236</v>
      </c>
      <c r="M27" s="161">
        <v>42736</v>
      </c>
      <c r="N27" s="161">
        <v>43981</v>
      </c>
      <c r="O27" s="220" t="s">
        <v>237</v>
      </c>
      <c r="P27" s="220" t="s">
        <v>238</v>
      </c>
      <c r="Q27" s="163" t="s">
        <v>239</v>
      </c>
      <c r="R27" s="163">
        <v>1</v>
      </c>
      <c r="S27" s="163">
        <v>1</v>
      </c>
      <c r="T27" s="163">
        <v>1</v>
      </c>
      <c r="U27" s="163">
        <v>0</v>
      </c>
      <c r="V27" s="163">
        <v>0</v>
      </c>
      <c r="W27" s="163">
        <v>1</v>
      </c>
      <c r="X27" s="163">
        <v>1</v>
      </c>
      <c r="Y27" s="163">
        <v>1</v>
      </c>
      <c r="Z27" s="163">
        <v>1</v>
      </c>
      <c r="AA27" s="145">
        <v>0</v>
      </c>
      <c r="AB27" s="145">
        <v>0</v>
      </c>
      <c r="AC27" s="220" t="s">
        <v>240</v>
      </c>
      <c r="AD27" s="220" t="s">
        <v>241</v>
      </c>
      <c r="AE27" s="159"/>
      <c r="AF27" s="159">
        <v>1048</v>
      </c>
      <c r="AG27" s="220" t="s">
        <v>242</v>
      </c>
      <c r="AH27" s="220" t="s">
        <v>243</v>
      </c>
      <c r="AI27" s="204">
        <v>1070516400</v>
      </c>
      <c r="AJ27" s="222" t="s">
        <v>244</v>
      </c>
      <c r="AK27" s="204">
        <f>+(321978+878310+895212)</f>
        <v>2095500</v>
      </c>
      <c r="AL27" s="223" t="s">
        <v>245</v>
      </c>
      <c r="AM27" s="183">
        <v>1.4999999999999999E-2</v>
      </c>
      <c r="AN27" s="224">
        <v>44013</v>
      </c>
      <c r="AO27" s="224">
        <v>44196</v>
      </c>
      <c r="AP27" s="225" t="s">
        <v>246</v>
      </c>
      <c r="AQ27" s="226" t="s">
        <v>247</v>
      </c>
      <c r="AR27" s="227">
        <v>1</v>
      </c>
      <c r="AS27" s="227">
        <v>1</v>
      </c>
      <c r="AT27" s="194">
        <f>AS27/AR27</f>
        <v>1</v>
      </c>
      <c r="AU27" s="228" t="s">
        <v>248</v>
      </c>
      <c r="AV27" s="170" t="s">
        <v>249</v>
      </c>
      <c r="AW27" s="150" t="s">
        <v>250</v>
      </c>
      <c r="AX27" s="213" t="s">
        <v>251</v>
      </c>
      <c r="AY27" s="176">
        <v>7660</v>
      </c>
      <c r="AZ27" s="170" t="s">
        <v>252</v>
      </c>
      <c r="BA27" s="170" t="s">
        <v>253</v>
      </c>
      <c r="BB27" s="229">
        <v>1669000000</v>
      </c>
      <c r="BC27" s="230" t="s">
        <v>87</v>
      </c>
      <c r="BD27" s="229">
        <v>0</v>
      </c>
      <c r="BE27" s="231" t="s">
        <v>254</v>
      </c>
      <c r="BF27" s="232" t="s">
        <v>255</v>
      </c>
    </row>
    <row r="28" spans="1:145" s="35" customFormat="1" ht="60" customHeight="1" x14ac:dyDescent="0.2">
      <c r="A28" s="139" t="s">
        <v>256</v>
      </c>
      <c r="B28" s="233" t="s">
        <v>76</v>
      </c>
      <c r="C28" s="234" t="s">
        <v>120</v>
      </c>
      <c r="D28" s="234" t="s">
        <v>121</v>
      </c>
      <c r="E28" s="235" t="s">
        <v>257</v>
      </c>
      <c r="F28" s="159">
        <v>0.91</v>
      </c>
      <c r="G28" s="236" t="s">
        <v>258</v>
      </c>
      <c r="H28" s="236" t="s">
        <v>259</v>
      </c>
      <c r="I28" s="236" t="s">
        <v>82</v>
      </c>
      <c r="J28" s="237" t="s">
        <v>260</v>
      </c>
      <c r="K28" s="237">
        <v>6605400</v>
      </c>
      <c r="L28" s="159" t="s">
        <v>261</v>
      </c>
      <c r="M28" s="238">
        <v>42917</v>
      </c>
      <c r="N28" s="238">
        <v>44196</v>
      </c>
      <c r="O28" s="235" t="s">
        <v>262</v>
      </c>
      <c r="P28" s="235" t="s">
        <v>263</v>
      </c>
      <c r="Q28" s="236">
        <v>6</v>
      </c>
      <c r="R28" s="236">
        <v>6</v>
      </c>
      <c r="S28" s="69">
        <v>250</v>
      </c>
      <c r="T28" s="69">
        <v>200</v>
      </c>
      <c r="U28" s="236">
        <v>6</v>
      </c>
      <c r="V28" s="239">
        <f>+U28/Q28</f>
        <v>1</v>
      </c>
      <c r="W28" s="240">
        <v>303</v>
      </c>
      <c r="X28" s="241">
        <v>50.5</v>
      </c>
      <c r="Y28" s="236">
        <v>329</v>
      </c>
      <c r="Z28" s="242">
        <v>1.3160000000000001</v>
      </c>
      <c r="AA28" s="243">
        <v>38</v>
      </c>
      <c r="AB28" s="244">
        <v>0.19</v>
      </c>
      <c r="AC28" s="235" t="s">
        <v>264</v>
      </c>
      <c r="AD28" s="235" t="s">
        <v>265</v>
      </c>
      <c r="AE28" s="235" t="s">
        <v>266</v>
      </c>
      <c r="AF28" s="236">
        <v>1146</v>
      </c>
      <c r="AG28" s="236" t="s">
        <v>267</v>
      </c>
      <c r="AH28" s="245" t="s">
        <v>268</v>
      </c>
      <c r="AI28" s="246">
        <v>13618186426</v>
      </c>
      <c r="AJ28" s="247">
        <f t="shared" ref="AJ28:AJ33" si="1">AK28/AI28</f>
        <v>1.9365326024359715E-3</v>
      </c>
      <c r="AK28" s="246">
        <f>(91708*Q28)+(86744*6)+(96159*250)+33200*38</f>
        <v>26372062</v>
      </c>
      <c r="AL28" s="248" t="s">
        <v>269</v>
      </c>
      <c r="AM28" s="149">
        <v>0.02</v>
      </c>
      <c r="AN28" s="167">
        <v>44044</v>
      </c>
      <c r="AO28" s="167">
        <v>44196</v>
      </c>
      <c r="AP28" s="249" t="s">
        <v>270</v>
      </c>
      <c r="AQ28" s="250" t="s">
        <v>271</v>
      </c>
      <c r="AR28" s="251">
        <v>18</v>
      </c>
      <c r="AS28" s="252">
        <v>55</v>
      </c>
      <c r="AT28" s="194">
        <f>AS28/AR28</f>
        <v>3.0555555555555554</v>
      </c>
      <c r="AU28" s="253" t="s">
        <v>272</v>
      </c>
      <c r="AV28" s="253" t="s">
        <v>273</v>
      </c>
      <c r="AW28" s="253" t="s">
        <v>274</v>
      </c>
      <c r="AX28" s="254" t="s">
        <v>275</v>
      </c>
      <c r="AY28" s="255">
        <v>7851</v>
      </c>
      <c r="AZ28" s="253" t="s">
        <v>276</v>
      </c>
      <c r="BA28" s="253" t="s">
        <v>277</v>
      </c>
      <c r="BB28" s="256">
        <v>2561909587</v>
      </c>
      <c r="BC28" s="257">
        <f>+(6058836/2561909587)</f>
        <v>2.364968705665724E-3</v>
      </c>
      <c r="BD28" s="258">
        <v>1544214166</v>
      </c>
      <c r="BE28" s="259" t="s">
        <v>278</v>
      </c>
      <c r="BF28" s="259" t="s">
        <v>279</v>
      </c>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row>
    <row r="29" spans="1:145" s="35" customFormat="1" ht="60" customHeight="1" x14ac:dyDescent="0.2">
      <c r="A29" s="139" t="s">
        <v>280</v>
      </c>
      <c r="B29" s="233" t="s">
        <v>76</v>
      </c>
      <c r="C29" s="234" t="s">
        <v>120</v>
      </c>
      <c r="D29" s="234" t="s">
        <v>121</v>
      </c>
      <c r="E29" s="235" t="s">
        <v>281</v>
      </c>
      <c r="F29" s="159">
        <v>0.91</v>
      </c>
      <c r="G29" s="236" t="s">
        <v>258</v>
      </c>
      <c r="H29" s="236" t="s">
        <v>259</v>
      </c>
      <c r="I29" s="236" t="s">
        <v>82</v>
      </c>
      <c r="J29" s="237" t="s">
        <v>260</v>
      </c>
      <c r="K29" s="237">
        <v>6605400</v>
      </c>
      <c r="L29" s="159" t="s">
        <v>261</v>
      </c>
      <c r="M29" s="238">
        <v>42917</v>
      </c>
      <c r="N29" s="238">
        <v>44196</v>
      </c>
      <c r="O29" s="235" t="s">
        <v>282</v>
      </c>
      <c r="P29" s="235" t="s">
        <v>283</v>
      </c>
      <c r="Q29" s="236">
        <v>1</v>
      </c>
      <c r="R29" s="236">
        <v>1</v>
      </c>
      <c r="S29" s="69">
        <v>40</v>
      </c>
      <c r="T29" s="69">
        <v>10</v>
      </c>
      <c r="U29" s="236">
        <v>5</v>
      </c>
      <c r="V29" s="239">
        <f>U29/Q29</f>
        <v>5</v>
      </c>
      <c r="W29" s="240">
        <v>19</v>
      </c>
      <c r="X29" s="241">
        <v>19</v>
      </c>
      <c r="Y29" s="236">
        <v>158</v>
      </c>
      <c r="Z29" s="242">
        <v>3.95</v>
      </c>
      <c r="AA29" s="243">
        <v>5</v>
      </c>
      <c r="AB29" s="244">
        <v>0.5</v>
      </c>
      <c r="AC29" s="235" t="s">
        <v>264</v>
      </c>
      <c r="AD29" s="235" t="s">
        <v>265</v>
      </c>
      <c r="AE29" s="235" t="s">
        <v>266</v>
      </c>
      <c r="AF29" s="236">
        <v>1146</v>
      </c>
      <c r="AG29" s="235" t="s">
        <v>267</v>
      </c>
      <c r="AH29" s="63" t="s">
        <v>284</v>
      </c>
      <c r="AI29" s="260">
        <v>29873681277</v>
      </c>
      <c r="AJ29" s="247">
        <f t="shared" si="1"/>
        <v>5.6024096410526886E-4</v>
      </c>
      <c r="AK29" s="260">
        <f>372903+214472+(341777*40)+(495601*AA29)</f>
        <v>16736460</v>
      </c>
      <c r="AL29" s="261" t="s">
        <v>285</v>
      </c>
      <c r="AM29" s="183">
        <v>1.4999999999999999E-2</v>
      </c>
      <c r="AN29" s="262">
        <v>44044</v>
      </c>
      <c r="AO29" s="262">
        <v>44196</v>
      </c>
      <c r="AP29" s="263" t="s">
        <v>286</v>
      </c>
      <c r="AQ29" s="250" t="s">
        <v>287</v>
      </c>
      <c r="AR29" s="251">
        <v>10</v>
      </c>
      <c r="AS29" s="252">
        <v>3</v>
      </c>
      <c r="AT29" s="194">
        <f>AS29/AR29</f>
        <v>0.3</v>
      </c>
      <c r="AU29" s="170" t="s">
        <v>272</v>
      </c>
      <c r="AV29" s="170" t="s">
        <v>273</v>
      </c>
      <c r="AW29" s="170" t="s">
        <v>274</v>
      </c>
      <c r="AX29" s="171" t="s">
        <v>275</v>
      </c>
      <c r="AY29" s="176">
        <v>7851</v>
      </c>
      <c r="AZ29" s="170" t="s">
        <v>276</v>
      </c>
      <c r="BA29" s="170" t="s">
        <v>277</v>
      </c>
      <c r="BB29" s="256">
        <v>2561909587</v>
      </c>
      <c r="BC29" s="264">
        <f>+(1690280/2561909587)</f>
        <v>6.5977347857124047E-4</v>
      </c>
      <c r="BD29" s="258">
        <v>1544214166</v>
      </c>
      <c r="BE29" s="259" t="s">
        <v>288</v>
      </c>
      <c r="BF29" s="259" t="s">
        <v>279</v>
      </c>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row>
    <row r="30" spans="1:145" s="34" customFormat="1" ht="42.75" customHeight="1" x14ac:dyDescent="0.2">
      <c r="A30" s="139" t="s">
        <v>289</v>
      </c>
      <c r="B30" s="233" t="s">
        <v>76</v>
      </c>
      <c r="C30" s="234" t="s">
        <v>120</v>
      </c>
      <c r="D30" s="234" t="s">
        <v>121</v>
      </c>
      <c r="E30" s="235" t="s">
        <v>290</v>
      </c>
      <c r="F30" s="159">
        <v>0.91</v>
      </c>
      <c r="G30" s="236" t="s">
        <v>258</v>
      </c>
      <c r="H30" s="236" t="s">
        <v>259</v>
      </c>
      <c r="I30" s="236" t="s">
        <v>82</v>
      </c>
      <c r="J30" s="237" t="s">
        <v>260</v>
      </c>
      <c r="K30" s="237">
        <v>6605400</v>
      </c>
      <c r="L30" s="159" t="s">
        <v>261</v>
      </c>
      <c r="M30" s="238">
        <v>42917</v>
      </c>
      <c r="N30" s="238">
        <v>44196</v>
      </c>
      <c r="O30" s="235" t="s">
        <v>291</v>
      </c>
      <c r="P30" s="235" t="s">
        <v>292</v>
      </c>
      <c r="Q30" s="236">
        <v>96</v>
      </c>
      <c r="R30" s="236">
        <v>96</v>
      </c>
      <c r="S30" s="69">
        <v>100</v>
      </c>
      <c r="T30" s="69">
        <v>50</v>
      </c>
      <c r="U30" s="236">
        <v>96</v>
      </c>
      <c r="V30" s="239">
        <f>+U30/Q30</f>
        <v>1</v>
      </c>
      <c r="W30" s="240">
        <v>117</v>
      </c>
      <c r="X30" s="242">
        <v>1.22</v>
      </c>
      <c r="Y30" s="236">
        <v>101</v>
      </c>
      <c r="Z30" s="242">
        <v>1.01</v>
      </c>
      <c r="AA30" s="236">
        <v>33</v>
      </c>
      <c r="AB30" s="265">
        <v>0.66</v>
      </c>
      <c r="AC30" s="235" t="s">
        <v>264</v>
      </c>
      <c r="AD30" s="235" t="s">
        <v>265</v>
      </c>
      <c r="AE30" s="235" t="s">
        <v>266</v>
      </c>
      <c r="AF30" s="236">
        <v>1146</v>
      </c>
      <c r="AG30" s="235" t="s">
        <v>267</v>
      </c>
      <c r="AH30" s="63" t="s">
        <v>293</v>
      </c>
      <c r="AI30" s="266">
        <v>80838599944</v>
      </c>
      <c r="AJ30" s="247">
        <f t="shared" si="1"/>
        <v>6.389322555781546E-4</v>
      </c>
      <c r="AK30" s="260">
        <f>(129179*Q30)+(151214*R30)+(169474*S30)+(235917*AA30)</f>
        <v>51650389</v>
      </c>
      <c r="AL30" s="267" t="s">
        <v>87</v>
      </c>
      <c r="AM30" s="149">
        <v>0</v>
      </c>
      <c r="AN30" s="268" t="s">
        <v>87</v>
      </c>
      <c r="AO30" s="268" t="s">
        <v>87</v>
      </c>
      <c r="AP30" s="268" t="s">
        <v>87</v>
      </c>
      <c r="AQ30" s="268" t="s">
        <v>87</v>
      </c>
      <c r="AR30" s="268" t="s">
        <v>87</v>
      </c>
      <c r="AS30" s="189" t="s">
        <v>87</v>
      </c>
      <c r="AT30" s="189" t="s">
        <v>87</v>
      </c>
      <c r="AU30" s="269" t="s">
        <v>87</v>
      </c>
      <c r="AV30" s="269" t="s">
        <v>87</v>
      </c>
      <c r="AW30" s="269" t="s">
        <v>87</v>
      </c>
      <c r="AX30" s="269" t="s">
        <v>87</v>
      </c>
      <c r="AY30" s="268" t="s">
        <v>87</v>
      </c>
      <c r="AZ30" s="269" t="s">
        <v>87</v>
      </c>
      <c r="BA30" s="269" t="s">
        <v>87</v>
      </c>
      <c r="BB30" s="270" t="s">
        <v>87</v>
      </c>
      <c r="BC30" s="270" t="s">
        <v>87</v>
      </c>
      <c r="BD30" s="270" t="s">
        <v>87</v>
      </c>
      <c r="BE30" s="271" t="s">
        <v>87</v>
      </c>
      <c r="BF30" s="269" t="s">
        <v>87</v>
      </c>
    </row>
    <row r="31" spans="1:145" s="34" customFormat="1" ht="60" customHeight="1" x14ac:dyDescent="0.2">
      <c r="A31" s="139" t="s">
        <v>294</v>
      </c>
      <c r="B31" s="233" t="s">
        <v>76</v>
      </c>
      <c r="C31" s="234" t="s">
        <v>120</v>
      </c>
      <c r="D31" s="234" t="s">
        <v>121</v>
      </c>
      <c r="E31" s="70" t="s">
        <v>295</v>
      </c>
      <c r="F31" s="159">
        <v>0.91</v>
      </c>
      <c r="G31" s="236" t="s">
        <v>258</v>
      </c>
      <c r="H31" s="236" t="s">
        <v>259</v>
      </c>
      <c r="I31" s="236" t="s">
        <v>82</v>
      </c>
      <c r="J31" s="237" t="s">
        <v>260</v>
      </c>
      <c r="K31" s="237">
        <v>6605400</v>
      </c>
      <c r="L31" s="159" t="s">
        <v>261</v>
      </c>
      <c r="M31" s="238">
        <v>42917</v>
      </c>
      <c r="N31" s="238">
        <v>44196</v>
      </c>
      <c r="O31" s="70" t="s">
        <v>296</v>
      </c>
      <c r="P31" s="70" t="s">
        <v>297</v>
      </c>
      <c r="Q31" s="272">
        <v>3</v>
      </c>
      <c r="R31" s="272">
        <v>3</v>
      </c>
      <c r="S31" s="71">
        <v>20</v>
      </c>
      <c r="T31" s="71">
        <v>10</v>
      </c>
      <c r="U31" s="236">
        <v>3</v>
      </c>
      <c r="V31" s="239">
        <f>+U31/Q31</f>
        <v>1</v>
      </c>
      <c r="W31" s="240">
        <v>14</v>
      </c>
      <c r="X31" s="242">
        <v>4.66</v>
      </c>
      <c r="Y31" s="236">
        <v>28</v>
      </c>
      <c r="Z31" s="242">
        <v>1.4</v>
      </c>
      <c r="AA31" s="243">
        <v>1</v>
      </c>
      <c r="AB31" s="244">
        <v>0.1</v>
      </c>
      <c r="AC31" s="235" t="s">
        <v>264</v>
      </c>
      <c r="AD31" s="235" t="s">
        <v>265</v>
      </c>
      <c r="AE31" s="235" t="s">
        <v>266</v>
      </c>
      <c r="AF31" s="236">
        <v>1146</v>
      </c>
      <c r="AG31" s="235" t="s">
        <v>267</v>
      </c>
      <c r="AH31" s="273" t="s">
        <v>268</v>
      </c>
      <c r="AI31" s="246">
        <v>13618186426</v>
      </c>
      <c r="AJ31" s="247">
        <f t="shared" si="1"/>
        <v>1.4817817416182285E-4</v>
      </c>
      <c r="AK31" s="260">
        <f>(125169*3)+(88841*3)+(65180*S31)+(72288*1)</f>
        <v>2017918</v>
      </c>
      <c r="AL31" s="274" t="s">
        <v>298</v>
      </c>
      <c r="AM31" s="149">
        <v>0.02</v>
      </c>
      <c r="AN31" s="275">
        <v>44044</v>
      </c>
      <c r="AO31" s="276">
        <v>44196</v>
      </c>
      <c r="AP31" s="277" t="s">
        <v>299</v>
      </c>
      <c r="AQ31" s="278" t="s">
        <v>300</v>
      </c>
      <c r="AR31" s="279">
        <v>30</v>
      </c>
      <c r="AS31" s="280">
        <v>59</v>
      </c>
      <c r="AT31" s="194">
        <f>AS31/AR31</f>
        <v>1.9666666666666666</v>
      </c>
      <c r="AU31" s="170" t="s">
        <v>272</v>
      </c>
      <c r="AV31" s="170" t="s">
        <v>273</v>
      </c>
      <c r="AW31" s="281" t="s">
        <v>274</v>
      </c>
      <c r="AX31" s="213" t="s">
        <v>275</v>
      </c>
      <c r="AY31" s="176">
        <v>7851</v>
      </c>
      <c r="AZ31" s="170" t="s">
        <v>276</v>
      </c>
      <c r="BA31" s="170" t="s">
        <v>277</v>
      </c>
      <c r="BB31" s="256">
        <v>2561909587</v>
      </c>
      <c r="BC31" s="282">
        <f>+(9192240/2561909587)</f>
        <v>3.5880423129077427E-3</v>
      </c>
      <c r="BD31" s="258">
        <v>1544214166</v>
      </c>
      <c r="BE31" s="259" t="s">
        <v>301</v>
      </c>
      <c r="BF31" s="259" t="s">
        <v>279</v>
      </c>
    </row>
    <row r="32" spans="1:145" s="34" customFormat="1" ht="60" customHeight="1" x14ac:dyDescent="0.2">
      <c r="A32" s="139" t="s">
        <v>302</v>
      </c>
      <c r="B32" s="233" t="s">
        <v>76</v>
      </c>
      <c r="C32" s="234" t="s">
        <v>120</v>
      </c>
      <c r="D32" s="234" t="s">
        <v>121</v>
      </c>
      <c r="E32" s="235" t="s">
        <v>303</v>
      </c>
      <c r="F32" s="159">
        <v>0.91</v>
      </c>
      <c r="G32" s="236" t="s">
        <v>258</v>
      </c>
      <c r="H32" s="236" t="s">
        <v>259</v>
      </c>
      <c r="I32" s="236" t="s">
        <v>82</v>
      </c>
      <c r="J32" s="237" t="s">
        <v>260</v>
      </c>
      <c r="K32" s="237">
        <v>6605400</v>
      </c>
      <c r="L32" s="159" t="s">
        <v>261</v>
      </c>
      <c r="M32" s="238">
        <v>42917</v>
      </c>
      <c r="N32" s="238">
        <v>44196</v>
      </c>
      <c r="O32" s="235" t="s">
        <v>304</v>
      </c>
      <c r="P32" s="235" t="s">
        <v>305</v>
      </c>
      <c r="Q32" s="236">
        <v>2</v>
      </c>
      <c r="R32" s="236">
        <v>2</v>
      </c>
      <c r="S32" s="69">
        <v>10</v>
      </c>
      <c r="T32" s="69">
        <v>10</v>
      </c>
      <c r="U32" s="236">
        <v>2</v>
      </c>
      <c r="V32" s="239">
        <f>+U32/Q32</f>
        <v>1</v>
      </c>
      <c r="W32" s="240">
        <v>14</v>
      </c>
      <c r="X32" s="242">
        <v>7</v>
      </c>
      <c r="Y32" s="236">
        <v>7</v>
      </c>
      <c r="Z32" s="242">
        <v>0.7</v>
      </c>
      <c r="AA32" s="243">
        <v>1</v>
      </c>
      <c r="AB32" s="244">
        <v>0.1</v>
      </c>
      <c r="AC32" s="235" t="s">
        <v>264</v>
      </c>
      <c r="AD32" s="235" t="s">
        <v>265</v>
      </c>
      <c r="AE32" s="235" t="s">
        <v>266</v>
      </c>
      <c r="AF32" s="236">
        <v>1146</v>
      </c>
      <c r="AG32" s="235" t="s">
        <v>267</v>
      </c>
      <c r="AH32" s="273" t="s">
        <v>268</v>
      </c>
      <c r="AI32" s="246">
        <v>13618186426</v>
      </c>
      <c r="AJ32" s="247">
        <f t="shared" si="1"/>
        <v>2.3059384721041561E-4</v>
      </c>
      <c r="AK32" s="260">
        <f>(327243*2)+(238464*R32)+(182164*S32)+187216</f>
        <v>3140270</v>
      </c>
      <c r="AL32" s="274" t="s">
        <v>306</v>
      </c>
      <c r="AM32" s="183">
        <v>1.4999999999999999E-2</v>
      </c>
      <c r="AN32" s="167">
        <v>44044</v>
      </c>
      <c r="AO32" s="167">
        <v>44196</v>
      </c>
      <c r="AP32" s="283" t="s">
        <v>307</v>
      </c>
      <c r="AQ32" s="200" t="s">
        <v>308</v>
      </c>
      <c r="AR32" s="284">
        <v>30</v>
      </c>
      <c r="AS32" s="285">
        <v>95</v>
      </c>
      <c r="AT32" s="194">
        <f>AS32/AR32</f>
        <v>3.1666666666666665</v>
      </c>
      <c r="AU32" s="170" t="s">
        <v>272</v>
      </c>
      <c r="AV32" s="170" t="s">
        <v>273</v>
      </c>
      <c r="AW32" s="170" t="s">
        <v>274</v>
      </c>
      <c r="AX32" s="213" t="s">
        <v>275</v>
      </c>
      <c r="AY32" s="176">
        <v>7851</v>
      </c>
      <c r="AZ32" s="170" t="s">
        <v>276</v>
      </c>
      <c r="BA32" s="170" t="s">
        <v>277</v>
      </c>
      <c r="BB32" s="256">
        <v>2561909587</v>
      </c>
      <c r="BC32" s="282">
        <v>2.7904614730652477E-3</v>
      </c>
      <c r="BD32" s="258">
        <v>1544214166</v>
      </c>
      <c r="BE32" s="259" t="s">
        <v>309</v>
      </c>
      <c r="BF32" s="259" t="s">
        <v>279</v>
      </c>
    </row>
    <row r="33" spans="1:145" s="34" customFormat="1" ht="60" customHeight="1" x14ac:dyDescent="0.2">
      <c r="A33" s="139" t="s">
        <v>310</v>
      </c>
      <c r="B33" s="233" t="s">
        <v>76</v>
      </c>
      <c r="C33" s="234" t="s">
        <v>120</v>
      </c>
      <c r="D33" s="234" t="s">
        <v>121</v>
      </c>
      <c r="E33" s="235" t="s">
        <v>311</v>
      </c>
      <c r="F33" s="159">
        <v>0.91</v>
      </c>
      <c r="G33" s="236" t="s">
        <v>258</v>
      </c>
      <c r="H33" s="236" t="s">
        <v>259</v>
      </c>
      <c r="I33" s="236" t="s">
        <v>82</v>
      </c>
      <c r="J33" s="237" t="s">
        <v>260</v>
      </c>
      <c r="K33" s="237">
        <v>6605400</v>
      </c>
      <c r="L33" s="159" t="s">
        <v>261</v>
      </c>
      <c r="M33" s="238">
        <v>42917</v>
      </c>
      <c r="N33" s="238">
        <v>44196</v>
      </c>
      <c r="O33" s="235" t="s">
        <v>312</v>
      </c>
      <c r="P33" s="235" t="s">
        <v>313</v>
      </c>
      <c r="Q33" s="236">
        <v>1</v>
      </c>
      <c r="R33" s="236">
        <v>1</v>
      </c>
      <c r="S33" s="69">
        <v>5</v>
      </c>
      <c r="T33" s="69">
        <v>5</v>
      </c>
      <c r="U33" s="236">
        <v>1</v>
      </c>
      <c r="V33" s="239">
        <f>+U33/Q33</f>
        <v>1</v>
      </c>
      <c r="W33" s="240">
        <v>9</v>
      </c>
      <c r="X33" s="242">
        <v>9</v>
      </c>
      <c r="Y33" s="236">
        <v>6</v>
      </c>
      <c r="Z33" s="242">
        <v>1.2</v>
      </c>
      <c r="AA33" s="236">
        <v>0</v>
      </c>
      <c r="AB33" s="265">
        <v>0</v>
      </c>
      <c r="AC33" s="235" t="s">
        <v>264</v>
      </c>
      <c r="AD33" s="235" t="s">
        <v>265</v>
      </c>
      <c r="AE33" s="235" t="s">
        <v>266</v>
      </c>
      <c r="AF33" s="236">
        <v>1146</v>
      </c>
      <c r="AG33" s="235" t="s">
        <v>267</v>
      </c>
      <c r="AH33" s="273" t="s">
        <v>268</v>
      </c>
      <c r="AI33" s="246">
        <v>13618186426</v>
      </c>
      <c r="AJ33" s="247">
        <f t="shared" si="1"/>
        <v>1.3806140855954235E-4</v>
      </c>
      <c r="AK33" s="286">
        <f>489216+454315+(187323*S33)</f>
        <v>1880146</v>
      </c>
      <c r="AL33" s="287" t="s">
        <v>314</v>
      </c>
      <c r="AM33" s="183">
        <v>0.02</v>
      </c>
      <c r="AN33" s="288">
        <v>44044</v>
      </c>
      <c r="AO33" s="288">
        <v>44196</v>
      </c>
      <c r="AP33" s="289" t="s">
        <v>315</v>
      </c>
      <c r="AQ33" s="290" t="s">
        <v>316</v>
      </c>
      <c r="AR33" s="279">
        <v>35</v>
      </c>
      <c r="AS33" s="285">
        <v>56</v>
      </c>
      <c r="AT33" s="194">
        <f>AS33/AR33</f>
        <v>1.6</v>
      </c>
      <c r="AU33" s="291" t="s">
        <v>272</v>
      </c>
      <c r="AV33" s="292" t="s">
        <v>273</v>
      </c>
      <c r="AW33" s="292" t="s">
        <v>274</v>
      </c>
      <c r="AX33" s="293" t="s">
        <v>275</v>
      </c>
      <c r="AY33" s="294">
        <v>7851</v>
      </c>
      <c r="AZ33" s="292" t="s">
        <v>276</v>
      </c>
      <c r="BA33" s="292" t="s">
        <v>277</v>
      </c>
      <c r="BB33" s="295">
        <v>2561909587</v>
      </c>
      <c r="BC33" s="296">
        <v>3.8999999999999998E-3</v>
      </c>
      <c r="BD33" s="258">
        <v>1544214166</v>
      </c>
      <c r="BE33" s="259" t="s">
        <v>317</v>
      </c>
      <c r="BF33" s="259" t="s">
        <v>279</v>
      </c>
    </row>
    <row r="34" spans="1:145" s="66" customFormat="1" ht="60" customHeight="1" x14ac:dyDescent="0.2">
      <c r="A34" s="156">
        <v>1.18</v>
      </c>
      <c r="B34" s="157" t="s">
        <v>76</v>
      </c>
      <c r="C34" s="158" t="s">
        <v>120</v>
      </c>
      <c r="D34" s="158" t="s">
        <v>121</v>
      </c>
      <c r="E34" s="158" t="s">
        <v>318</v>
      </c>
      <c r="F34" s="159">
        <v>0.69</v>
      </c>
      <c r="G34" s="159" t="s">
        <v>98</v>
      </c>
      <c r="H34" s="159" t="s">
        <v>99</v>
      </c>
      <c r="I34" s="159" t="s">
        <v>82</v>
      </c>
      <c r="J34" s="160" t="s">
        <v>319</v>
      </c>
      <c r="K34" s="159">
        <v>3195857305</v>
      </c>
      <c r="L34" s="160" t="s">
        <v>320</v>
      </c>
      <c r="M34" s="161">
        <v>42522</v>
      </c>
      <c r="N34" s="161">
        <v>43981</v>
      </c>
      <c r="O34" s="158" t="s">
        <v>321</v>
      </c>
      <c r="P34" s="158" t="s">
        <v>322</v>
      </c>
      <c r="Q34" s="163">
        <v>1</v>
      </c>
      <c r="R34" s="163">
        <v>1</v>
      </c>
      <c r="S34" s="163">
        <v>1</v>
      </c>
      <c r="T34" s="163">
        <v>1</v>
      </c>
      <c r="U34" s="163">
        <v>1</v>
      </c>
      <c r="V34" s="163">
        <v>1</v>
      </c>
      <c r="W34" s="163">
        <v>1</v>
      </c>
      <c r="X34" s="163">
        <v>1</v>
      </c>
      <c r="Y34" s="163">
        <v>1</v>
      </c>
      <c r="Z34" s="163">
        <v>1</v>
      </c>
      <c r="AA34" s="180">
        <v>1</v>
      </c>
      <c r="AB34" s="180">
        <f t="shared" ref="AB34" si="2">IFERROR(AA34/$T34,0)</f>
        <v>1</v>
      </c>
      <c r="AC34" s="158" t="s">
        <v>323</v>
      </c>
      <c r="AD34" s="158" t="s">
        <v>106</v>
      </c>
      <c r="AE34" s="158"/>
      <c r="AF34" s="159">
        <v>1099</v>
      </c>
      <c r="AG34" s="159" t="s">
        <v>324</v>
      </c>
      <c r="AH34" s="162" t="s">
        <v>325</v>
      </c>
      <c r="AI34" s="297">
        <v>141728408274</v>
      </c>
      <c r="AJ34" s="159" t="s">
        <v>87</v>
      </c>
      <c r="AK34" s="159" t="s">
        <v>87</v>
      </c>
      <c r="AL34" s="195" t="s">
        <v>318</v>
      </c>
      <c r="AM34" s="183">
        <v>1.4999999999999999E-2</v>
      </c>
      <c r="AN34" s="298">
        <v>44013</v>
      </c>
      <c r="AO34" s="298">
        <v>44196</v>
      </c>
      <c r="AP34" s="299" t="s">
        <v>326</v>
      </c>
      <c r="AQ34" s="300" t="s">
        <v>327</v>
      </c>
      <c r="AR34" s="301">
        <v>1</v>
      </c>
      <c r="AS34" s="302">
        <v>1</v>
      </c>
      <c r="AT34" s="194">
        <f>AS34/AR34</f>
        <v>1</v>
      </c>
      <c r="AU34" s="170" t="s">
        <v>112</v>
      </c>
      <c r="AV34" s="170" t="s">
        <v>133</v>
      </c>
      <c r="AW34" s="170" t="s">
        <v>328</v>
      </c>
      <c r="AX34" s="303" t="s">
        <v>329</v>
      </c>
      <c r="AY34" s="172">
        <v>7770</v>
      </c>
      <c r="AZ34" s="170" t="s">
        <v>330</v>
      </c>
      <c r="BA34" s="170" t="s">
        <v>331</v>
      </c>
      <c r="BB34" s="304">
        <v>36669430078</v>
      </c>
      <c r="BC34" s="152" t="s">
        <v>87</v>
      </c>
      <c r="BD34" s="305">
        <v>90250549</v>
      </c>
      <c r="BE34" s="306" t="s">
        <v>332</v>
      </c>
      <c r="BF34" s="623" t="s">
        <v>1772</v>
      </c>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c r="CM34" s="308"/>
      <c r="CN34" s="308"/>
      <c r="CO34" s="308"/>
      <c r="CP34" s="308"/>
      <c r="CQ34" s="308"/>
      <c r="CR34" s="308"/>
      <c r="CS34" s="308"/>
      <c r="CT34" s="308"/>
      <c r="CU34" s="308"/>
      <c r="CV34" s="308"/>
      <c r="CW34" s="308"/>
      <c r="CX34" s="308"/>
      <c r="CY34" s="308"/>
      <c r="CZ34" s="308"/>
      <c r="DA34" s="308"/>
      <c r="DB34" s="308"/>
      <c r="DC34" s="308"/>
      <c r="DD34" s="308"/>
      <c r="DE34" s="308"/>
      <c r="DF34" s="308"/>
      <c r="DG34" s="308"/>
      <c r="DH34" s="308"/>
      <c r="DI34" s="308"/>
      <c r="DJ34" s="308"/>
      <c r="DK34" s="308"/>
      <c r="DL34" s="308"/>
      <c r="DM34" s="308"/>
      <c r="DN34" s="308"/>
      <c r="DO34" s="308"/>
      <c r="DP34" s="308"/>
      <c r="DQ34" s="308"/>
      <c r="DR34" s="308"/>
      <c r="DS34" s="308"/>
      <c r="DT34" s="308"/>
      <c r="DU34" s="308"/>
      <c r="DV34" s="308"/>
      <c r="DW34" s="308"/>
      <c r="DX34" s="308"/>
      <c r="DY34" s="308"/>
      <c r="DZ34" s="308"/>
      <c r="EA34" s="308"/>
      <c r="EB34" s="308"/>
      <c r="EC34" s="308"/>
      <c r="ED34" s="308"/>
      <c r="EE34" s="308"/>
      <c r="EF34" s="308"/>
      <c r="EG34" s="308"/>
      <c r="EH34" s="308"/>
      <c r="EI34" s="308"/>
      <c r="EJ34" s="308"/>
      <c r="EK34" s="308"/>
      <c r="EL34" s="308"/>
      <c r="EM34" s="308"/>
      <c r="EN34" s="308"/>
      <c r="EO34" s="308"/>
    </row>
    <row r="35" spans="1:145" s="66" customFormat="1" ht="42.75" customHeight="1" x14ac:dyDescent="0.2">
      <c r="A35" s="156" t="s">
        <v>333</v>
      </c>
      <c r="B35" s="157" t="s">
        <v>76</v>
      </c>
      <c r="C35" s="158" t="s">
        <v>120</v>
      </c>
      <c r="D35" s="158" t="s">
        <v>121</v>
      </c>
      <c r="E35" s="158" t="s">
        <v>334</v>
      </c>
      <c r="F35" s="159">
        <v>0.69</v>
      </c>
      <c r="G35" s="159" t="s">
        <v>98</v>
      </c>
      <c r="H35" s="159" t="s">
        <v>99</v>
      </c>
      <c r="I35" s="159" t="s">
        <v>82</v>
      </c>
      <c r="J35" s="142" t="s">
        <v>335</v>
      </c>
      <c r="K35" s="142" t="s">
        <v>336</v>
      </c>
      <c r="L35" s="142" t="s">
        <v>337</v>
      </c>
      <c r="M35" s="161">
        <v>43132</v>
      </c>
      <c r="N35" s="161">
        <v>43981</v>
      </c>
      <c r="O35" s="158" t="s">
        <v>338</v>
      </c>
      <c r="P35" s="158" t="s">
        <v>339</v>
      </c>
      <c r="Q35" s="159" t="s">
        <v>87</v>
      </c>
      <c r="R35" s="159">
        <v>33.299999999999997</v>
      </c>
      <c r="S35" s="159">
        <v>33.299999999999997</v>
      </c>
      <c r="T35" s="159">
        <v>33.299999999999997</v>
      </c>
      <c r="U35" s="159" t="s">
        <v>87</v>
      </c>
      <c r="V35" s="159" t="s">
        <v>87</v>
      </c>
      <c r="W35" s="163">
        <v>0</v>
      </c>
      <c r="X35" s="163">
        <v>0</v>
      </c>
      <c r="Y35" s="159">
        <v>66.599999999999994</v>
      </c>
      <c r="Z35" s="163">
        <v>2</v>
      </c>
      <c r="AA35" s="145">
        <v>0.33</v>
      </c>
      <c r="AB35" s="180">
        <v>1</v>
      </c>
      <c r="AC35" s="158" t="s">
        <v>323</v>
      </c>
      <c r="AD35" s="158" t="s">
        <v>106</v>
      </c>
      <c r="AE35" s="158"/>
      <c r="AF35" s="159">
        <v>1099</v>
      </c>
      <c r="AG35" s="159" t="s">
        <v>324</v>
      </c>
      <c r="AH35" s="309" t="s">
        <v>340</v>
      </c>
      <c r="AI35" s="297">
        <v>11072718970</v>
      </c>
      <c r="AJ35" s="159" t="s">
        <v>87</v>
      </c>
      <c r="AK35" s="159" t="s">
        <v>87</v>
      </c>
      <c r="AL35" s="298" t="s">
        <v>341</v>
      </c>
      <c r="AM35" s="149">
        <v>0</v>
      </c>
      <c r="AN35" s="298" t="s">
        <v>341</v>
      </c>
      <c r="AO35" s="298" t="s">
        <v>341</v>
      </c>
      <c r="AP35" s="298" t="s">
        <v>341</v>
      </c>
      <c r="AQ35" s="298" t="s">
        <v>341</v>
      </c>
      <c r="AR35" s="310" t="s">
        <v>341</v>
      </c>
      <c r="AS35" s="310" t="s">
        <v>341</v>
      </c>
      <c r="AT35" s="298" t="s">
        <v>341</v>
      </c>
      <c r="AU35" s="311" t="s">
        <v>341</v>
      </c>
      <c r="AV35" s="311" t="s">
        <v>341</v>
      </c>
      <c r="AW35" s="311" t="s">
        <v>341</v>
      </c>
      <c r="AX35" s="311" t="s">
        <v>341</v>
      </c>
      <c r="AY35" s="298" t="s">
        <v>341</v>
      </c>
      <c r="AZ35" s="311" t="s">
        <v>341</v>
      </c>
      <c r="BA35" s="311" t="s">
        <v>341</v>
      </c>
      <c r="BB35" s="312" t="s">
        <v>341</v>
      </c>
      <c r="BC35" s="312" t="s">
        <v>341</v>
      </c>
      <c r="BD35" s="152" t="s">
        <v>87</v>
      </c>
      <c r="BE35" s="153" t="s">
        <v>87</v>
      </c>
      <c r="BF35" s="268" t="s">
        <v>87</v>
      </c>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308"/>
      <c r="CV35" s="308"/>
      <c r="CW35" s="308"/>
      <c r="CX35" s="308"/>
      <c r="CY35" s="308"/>
      <c r="CZ35" s="308"/>
      <c r="DA35" s="308"/>
      <c r="DB35" s="308"/>
      <c r="DC35" s="308"/>
      <c r="DD35" s="308"/>
      <c r="DE35" s="308"/>
      <c r="DF35" s="308"/>
      <c r="DG35" s="308"/>
      <c r="DH35" s="308"/>
      <c r="DI35" s="308"/>
      <c r="DJ35" s="308"/>
      <c r="DK35" s="308"/>
      <c r="DL35" s="308"/>
      <c r="DM35" s="308"/>
      <c r="DN35" s="308"/>
      <c r="DO35" s="308"/>
      <c r="DP35" s="308"/>
      <c r="DQ35" s="308"/>
      <c r="DR35" s="308"/>
      <c r="DS35" s="308"/>
      <c r="DT35" s="308"/>
      <c r="DU35" s="308"/>
      <c r="DV35" s="308"/>
      <c r="DW35" s="308"/>
      <c r="DX35" s="308"/>
      <c r="DY35" s="308"/>
      <c r="DZ35" s="308"/>
      <c r="EA35" s="308"/>
      <c r="EB35" s="308"/>
      <c r="EC35" s="308"/>
      <c r="ED35" s="308"/>
      <c r="EE35" s="308"/>
      <c r="EF35" s="308"/>
      <c r="EG35" s="308"/>
      <c r="EH35" s="308"/>
      <c r="EI35" s="308"/>
      <c r="EJ35" s="308"/>
      <c r="EK35" s="308"/>
      <c r="EL35" s="308"/>
      <c r="EM35" s="308"/>
      <c r="EN35" s="308"/>
      <c r="EO35" s="308"/>
    </row>
    <row r="36" spans="1:145" s="66" customFormat="1" ht="60" customHeight="1" x14ac:dyDescent="0.2">
      <c r="A36" s="156" t="s">
        <v>342</v>
      </c>
      <c r="B36" s="157" t="s">
        <v>76</v>
      </c>
      <c r="C36" s="158" t="s">
        <v>120</v>
      </c>
      <c r="D36" s="158" t="s">
        <v>121</v>
      </c>
      <c r="E36" s="158" t="s">
        <v>343</v>
      </c>
      <c r="F36" s="159">
        <v>0.69</v>
      </c>
      <c r="G36" s="159" t="s">
        <v>98</v>
      </c>
      <c r="H36" s="159" t="s">
        <v>99</v>
      </c>
      <c r="I36" s="159" t="s">
        <v>82</v>
      </c>
      <c r="J36" s="160" t="s">
        <v>319</v>
      </c>
      <c r="K36" s="159">
        <v>3195857305</v>
      </c>
      <c r="L36" s="160" t="s">
        <v>320</v>
      </c>
      <c r="M36" s="161">
        <v>42736</v>
      </c>
      <c r="N36" s="161">
        <v>43981</v>
      </c>
      <c r="O36" s="158" t="s">
        <v>344</v>
      </c>
      <c r="P36" s="158" t="s">
        <v>345</v>
      </c>
      <c r="Q36" s="163">
        <v>1</v>
      </c>
      <c r="R36" s="163">
        <v>1</v>
      </c>
      <c r="S36" s="163">
        <v>1</v>
      </c>
      <c r="T36" s="163">
        <v>1</v>
      </c>
      <c r="U36" s="163">
        <v>1</v>
      </c>
      <c r="V36" s="163">
        <v>1</v>
      </c>
      <c r="W36" s="163">
        <v>1</v>
      </c>
      <c r="X36" s="163">
        <v>1</v>
      </c>
      <c r="Y36" s="163">
        <v>1</v>
      </c>
      <c r="Z36" s="163">
        <v>1</v>
      </c>
      <c r="AA36" s="180">
        <v>1</v>
      </c>
      <c r="AB36" s="180">
        <f t="shared" ref="AB36" si="3">IFERROR(AA36/$T36,0)</f>
        <v>1</v>
      </c>
      <c r="AC36" s="158" t="s">
        <v>323</v>
      </c>
      <c r="AD36" s="158" t="s">
        <v>106</v>
      </c>
      <c r="AE36" s="158"/>
      <c r="AF36" s="159">
        <v>1099</v>
      </c>
      <c r="AG36" s="159" t="s">
        <v>324</v>
      </c>
      <c r="AH36" s="309" t="s">
        <v>346</v>
      </c>
      <c r="AI36" s="297">
        <v>210844588356</v>
      </c>
      <c r="AJ36" s="159" t="s">
        <v>87</v>
      </c>
      <c r="AK36" s="159" t="s">
        <v>87</v>
      </c>
      <c r="AL36" s="195" t="s">
        <v>343</v>
      </c>
      <c r="AM36" s="183">
        <v>1.4999999999999999E-2</v>
      </c>
      <c r="AN36" s="298">
        <v>44013</v>
      </c>
      <c r="AO36" s="298">
        <v>44196</v>
      </c>
      <c r="AP36" s="162" t="s">
        <v>344</v>
      </c>
      <c r="AQ36" s="195" t="s">
        <v>345</v>
      </c>
      <c r="AR36" s="301">
        <v>1</v>
      </c>
      <c r="AS36" s="302">
        <v>1</v>
      </c>
      <c r="AT36" s="194">
        <f>AS36/AR36</f>
        <v>1</v>
      </c>
      <c r="AU36" s="170" t="s">
        <v>112</v>
      </c>
      <c r="AV36" s="170" t="s">
        <v>133</v>
      </c>
      <c r="AW36" s="170" t="s">
        <v>328</v>
      </c>
      <c r="AX36" s="303" t="s">
        <v>329</v>
      </c>
      <c r="AY36" s="172">
        <v>7770</v>
      </c>
      <c r="AZ36" s="170" t="s">
        <v>330</v>
      </c>
      <c r="BA36" s="170" t="s">
        <v>347</v>
      </c>
      <c r="BB36" s="304">
        <v>19389718134</v>
      </c>
      <c r="BC36" s="152" t="s">
        <v>87</v>
      </c>
      <c r="BD36" s="305">
        <v>90112230</v>
      </c>
      <c r="BE36" s="306" t="s">
        <v>348</v>
      </c>
      <c r="BF36" s="623" t="s">
        <v>1772</v>
      </c>
      <c r="BG36" s="308"/>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c r="CM36" s="308"/>
      <c r="CN36" s="308"/>
      <c r="CO36" s="308"/>
      <c r="CP36" s="308"/>
      <c r="CQ36" s="308"/>
      <c r="CR36" s="308"/>
      <c r="CS36" s="308"/>
      <c r="CT36" s="308"/>
      <c r="CU36" s="308"/>
      <c r="CV36" s="308"/>
      <c r="CW36" s="308"/>
      <c r="CX36" s="308"/>
      <c r="CY36" s="308"/>
      <c r="CZ36" s="308"/>
      <c r="DA36" s="308"/>
      <c r="DB36" s="308"/>
      <c r="DC36" s="308"/>
      <c r="DD36" s="308"/>
      <c r="DE36" s="308"/>
      <c r="DF36" s="308"/>
      <c r="DG36" s="308"/>
      <c r="DH36" s="308"/>
      <c r="DI36" s="308"/>
      <c r="DJ36" s="308"/>
      <c r="DK36" s="308"/>
      <c r="DL36" s="308"/>
      <c r="DM36" s="308"/>
      <c r="DN36" s="308"/>
      <c r="DO36" s="308"/>
      <c r="DP36" s="308"/>
      <c r="DQ36" s="308"/>
      <c r="DR36" s="308"/>
      <c r="DS36" s="308"/>
      <c r="DT36" s="308"/>
      <c r="DU36" s="308"/>
      <c r="DV36" s="308"/>
      <c r="DW36" s="308"/>
      <c r="DX36" s="308"/>
      <c r="DY36" s="308"/>
      <c r="DZ36" s="308"/>
      <c r="EA36" s="308"/>
      <c r="EB36" s="308"/>
      <c r="EC36" s="308"/>
      <c r="ED36" s="308"/>
      <c r="EE36" s="308"/>
      <c r="EF36" s="308"/>
      <c r="EG36" s="308"/>
      <c r="EH36" s="308"/>
      <c r="EI36" s="308"/>
      <c r="EJ36" s="308"/>
      <c r="EK36" s="308"/>
      <c r="EL36" s="308"/>
      <c r="EM36" s="308"/>
      <c r="EN36" s="308"/>
      <c r="EO36" s="308"/>
    </row>
    <row r="37" spans="1:145" s="68" customFormat="1" ht="42.75" customHeight="1" x14ac:dyDescent="0.2">
      <c r="A37" s="156" t="s">
        <v>349</v>
      </c>
      <c r="B37" s="157" t="s">
        <v>76</v>
      </c>
      <c r="C37" s="158" t="s">
        <v>120</v>
      </c>
      <c r="D37" s="158" t="s">
        <v>121</v>
      </c>
      <c r="E37" s="158" t="s">
        <v>350</v>
      </c>
      <c r="F37" s="159">
        <v>0.69</v>
      </c>
      <c r="G37" s="159" t="s">
        <v>98</v>
      </c>
      <c r="H37" s="159" t="s">
        <v>99</v>
      </c>
      <c r="I37" s="159" t="s">
        <v>82</v>
      </c>
      <c r="J37" s="142" t="s">
        <v>335</v>
      </c>
      <c r="K37" s="142" t="s">
        <v>336</v>
      </c>
      <c r="L37" s="142" t="s">
        <v>337</v>
      </c>
      <c r="M37" s="161">
        <v>43132</v>
      </c>
      <c r="N37" s="161">
        <v>43981</v>
      </c>
      <c r="O37" s="158" t="s">
        <v>351</v>
      </c>
      <c r="P37" s="158" t="s">
        <v>352</v>
      </c>
      <c r="Q37" s="159" t="s">
        <v>87</v>
      </c>
      <c r="R37" s="159">
        <v>33.299999999999997</v>
      </c>
      <c r="S37" s="159">
        <v>33.299999999999997</v>
      </c>
      <c r="T37" s="159">
        <v>33.299999999999997</v>
      </c>
      <c r="U37" s="159" t="s">
        <v>87</v>
      </c>
      <c r="V37" s="159" t="s">
        <v>87</v>
      </c>
      <c r="W37" s="163">
        <v>0</v>
      </c>
      <c r="X37" s="163">
        <v>0</v>
      </c>
      <c r="Y37" s="159">
        <v>66.599999999999994</v>
      </c>
      <c r="Z37" s="163">
        <v>2</v>
      </c>
      <c r="AA37" s="145">
        <v>0.33</v>
      </c>
      <c r="AB37" s="180">
        <v>1</v>
      </c>
      <c r="AC37" s="158" t="s">
        <v>323</v>
      </c>
      <c r="AD37" s="158" t="s">
        <v>106</v>
      </c>
      <c r="AE37" s="158"/>
      <c r="AF37" s="159">
        <v>1099</v>
      </c>
      <c r="AG37" s="159" t="s">
        <v>324</v>
      </c>
      <c r="AH37" s="309" t="s">
        <v>340</v>
      </c>
      <c r="AI37" s="297">
        <v>11072718970</v>
      </c>
      <c r="AJ37" s="159" t="s">
        <v>87</v>
      </c>
      <c r="AK37" s="159" t="s">
        <v>87</v>
      </c>
      <c r="AL37" s="298" t="s">
        <v>341</v>
      </c>
      <c r="AM37" s="149">
        <v>0</v>
      </c>
      <c r="AN37" s="298" t="s">
        <v>341</v>
      </c>
      <c r="AO37" s="298" t="s">
        <v>341</v>
      </c>
      <c r="AP37" s="298" t="s">
        <v>341</v>
      </c>
      <c r="AQ37" s="298" t="s">
        <v>341</v>
      </c>
      <c r="AR37" s="310" t="s">
        <v>341</v>
      </c>
      <c r="AS37" s="310" t="s">
        <v>341</v>
      </c>
      <c r="AT37" s="172" t="s">
        <v>341</v>
      </c>
      <c r="AU37" s="313" t="s">
        <v>341</v>
      </c>
      <c r="AV37" s="313" t="s">
        <v>341</v>
      </c>
      <c r="AW37" s="313" t="s">
        <v>341</v>
      </c>
      <c r="AX37" s="313" t="s">
        <v>341</v>
      </c>
      <c r="AY37" s="172" t="s">
        <v>341</v>
      </c>
      <c r="AZ37" s="313" t="s">
        <v>341</v>
      </c>
      <c r="BA37" s="313" t="s">
        <v>341</v>
      </c>
      <c r="BB37" s="314" t="s">
        <v>341</v>
      </c>
      <c r="BC37" s="314" t="s">
        <v>341</v>
      </c>
      <c r="BD37" s="152" t="s">
        <v>87</v>
      </c>
      <c r="BE37" s="153" t="s">
        <v>87</v>
      </c>
      <c r="BF37" s="269" t="s">
        <v>87</v>
      </c>
    </row>
    <row r="38" spans="1:145" s="68" customFormat="1" ht="60" customHeight="1" x14ac:dyDescent="0.2">
      <c r="A38" s="156" t="s">
        <v>353</v>
      </c>
      <c r="B38" s="157" t="s">
        <v>76</v>
      </c>
      <c r="C38" s="158" t="s">
        <v>120</v>
      </c>
      <c r="D38" s="158" t="s">
        <v>121</v>
      </c>
      <c r="E38" s="158" t="s">
        <v>354</v>
      </c>
      <c r="F38" s="159">
        <v>0.69</v>
      </c>
      <c r="G38" s="159" t="s">
        <v>98</v>
      </c>
      <c r="H38" s="159" t="s">
        <v>99</v>
      </c>
      <c r="I38" s="159" t="s">
        <v>82</v>
      </c>
      <c r="J38" s="160" t="s">
        <v>319</v>
      </c>
      <c r="K38" s="159">
        <v>3195857305</v>
      </c>
      <c r="L38" s="160" t="s">
        <v>320</v>
      </c>
      <c r="M38" s="161">
        <v>42522</v>
      </c>
      <c r="N38" s="161">
        <v>43981</v>
      </c>
      <c r="O38" s="158" t="s">
        <v>355</v>
      </c>
      <c r="P38" s="158" t="s">
        <v>356</v>
      </c>
      <c r="Q38" s="163">
        <v>1</v>
      </c>
      <c r="R38" s="163">
        <v>1</v>
      </c>
      <c r="S38" s="163">
        <v>1</v>
      </c>
      <c r="T38" s="163">
        <v>1</v>
      </c>
      <c r="U38" s="163">
        <v>1</v>
      </c>
      <c r="V38" s="163">
        <v>1</v>
      </c>
      <c r="W38" s="163">
        <v>1</v>
      </c>
      <c r="X38" s="163">
        <v>1</v>
      </c>
      <c r="Y38" s="163">
        <v>1</v>
      </c>
      <c r="Z38" s="163">
        <v>1</v>
      </c>
      <c r="AA38" s="180">
        <v>1</v>
      </c>
      <c r="AB38" s="180">
        <f t="shared" ref="AB38" si="4">IFERROR(AA38/$T38,0)</f>
        <v>1</v>
      </c>
      <c r="AC38" s="158" t="s">
        <v>323</v>
      </c>
      <c r="AD38" s="158" t="s">
        <v>106</v>
      </c>
      <c r="AE38" s="158"/>
      <c r="AF38" s="159">
        <v>1099</v>
      </c>
      <c r="AG38" s="159" t="s">
        <v>324</v>
      </c>
      <c r="AH38" s="162" t="s">
        <v>357</v>
      </c>
      <c r="AI38" s="297">
        <v>16006145245</v>
      </c>
      <c r="AJ38" s="159" t="s">
        <v>87</v>
      </c>
      <c r="AK38" s="159" t="s">
        <v>87</v>
      </c>
      <c r="AL38" s="150" t="s">
        <v>354</v>
      </c>
      <c r="AM38" s="149">
        <v>1.4999999999999999E-2</v>
      </c>
      <c r="AN38" s="298">
        <v>44013</v>
      </c>
      <c r="AO38" s="298">
        <v>44196</v>
      </c>
      <c r="AP38" s="162" t="s">
        <v>355</v>
      </c>
      <c r="AQ38" s="195" t="s">
        <v>356</v>
      </c>
      <c r="AR38" s="301">
        <v>1</v>
      </c>
      <c r="AS38" s="302">
        <v>1</v>
      </c>
      <c r="AT38" s="194">
        <f>AS38/AR38</f>
        <v>1</v>
      </c>
      <c r="AU38" s="170" t="s">
        <v>112</v>
      </c>
      <c r="AV38" s="170" t="s">
        <v>133</v>
      </c>
      <c r="AW38" s="170" t="s">
        <v>328</v>
      </c>
      <c r="AX38" s="303" t="s">
        <v>329</v>
      </c>
      <c r="AY38" s="172">
        <v>7770</v>
      </c>
      <c r="AZ38" s="170" t="s">
        <v>330</v>
      </c>
      <c r="BA38" s="303" t="s">
        <v>358</v>
      </c>
      <c r="BB38" s="173">
        <v>536710000</v>
      </c>
      <c r="BC38" s="152" t="s">
        <v>87</v>
      </c>
      <c r="BD38" s="315">
        <v>520717356</v>
      </c>
      <c r="BE38" s="306" t="s">
        <v>359</v>
      </c>
      <c r="BF38" s="623" t="s">
        <v>1773</v>
      </c>
    </row>
    <row r="39" spans="1:145" s="34" customFormat="1" ht="42.75" customHeight="1" thickBot="1" x14ac:dyDescent="0.25">
      <c r="A39" s="139" t="s">
        <v>360</v>
      </c>
      <c r="B39" s="233" t="s">
        <v>76</v>
      </c>
      <c r="C39" s="234" t="s">
        <v>361</v>
      </c>
      <c r="D39" s="234" t="s">
        <v>362</v>
      </c>
      <c r="E39" s="235" t="s">
        <v>363</v>
      </c>
      <c r="F39" s="159">
        <v>0.91</v>
      </c>
      <c r="G39" s="236" t="s">
        <v>258</v>
      </c>
      <c r="H39" s="236" t="s">
        <v>259</v>
      </c>
      <c r="I39" s="236" t="s">
        <v>82</v>
      </c>
      <c r="J39" s="316" t="s">
        <v>260</v>
      </c>
      <c r="K39" s="316">
        <v>6605400</v>
      </c>
      <c r="L39" s="142" t="s">
        <v>261</v>
      </c>
      <c r="M39" s="317">
        <v>42917</v>
      </c>
      <c r="N39" s="317">
        <v>44196</v>
      </c>
      <c r="O39" s="235" t="s">
        <v>364</v>
      </c>
      <c r="P39" s="235" t="s">
        <v>365</v>
      </c>
      <c r="Q39" s="236">
        <v>6</v>
      </c>
      <c r="R39" s="236">
        <v>6</v>
      </c>
      <c r="S39" s="236">
        <v>6</v>
      </c>
      <c r="T39" s="236">
        <v>6</v>
      </c>
      <c r="U39" s="236">
        <v>3</v>
      </c>
      <c r="V39" s="239">
        <f>+U39/Q39</f>
        <v>0.5</v>
      </c>
      <c r="W39" s="69">
        <v>9</v>
      </c>
      <c r="X39" s="72">
        <f>W39/R39</f>
        <v>1.5</v>
      </c>
      <c r="Y39" s="236">
        <v>6</v>
      </c>
      <c r="Z39" s="242">
        <f>Y39/S39</f>
        <v>1</v>
      </c>
      <c r="AA39" s="236">
        <v>0</v>
      </c>
      <c r="AB39" s="265">
        <v>0</v>
      </c>
      <c r="AC39" s="235" t="s">
        <v>366</v>
      </c>
      <c r="AD39" s="235" t="s">
        <v>367</v>
      </c>
      <c r="AE39" s="235" t="s">
        <v>368</v>
      </c>
      <c r="AF39" s="236">
        <v>1147</v>
      </c>
      <c r="AG39" s="235" t="s">
        <v>369</v>
      </c>
      <c r="AH39" s="73" t="s">
        <v>370</v>
      </c>
      <c r="AI39" s="318">
        <v>4930602345</v>
      </c>
      <c r="AJ39" s="319" t="s">
        <v>341</v>
      </c>
      <c r="AK39" s="316" t="s">
        <v>341</v>
      </c>
      <c r="AL39" s="320" t="s">
        <v>87</v>
      </c>
      <c r="AM39" s="149">
        <v>0</v>
      </c>
      <c r="AN39" s="320" t="s">
        <v>87</v>
      </c>
      <c r="AO39" s="320" t="s">
        <v>87</v>
      </c>
      <c r="AP39" s="320" t="s">
        <v>87</v>
      </c>
      <c r="AQ39" s="320" t="s">
        <v>87</v>
      </c>
      <c r="AR39" s="320" t="s">
        <v>87</v>
      </c>
      <c r="AS39" s="320" t="s">
        <v>87</v>
      </c>
      <c r="AT39" s="320" t="s">
        <v>87</v>
      </c>
      <c r="AU39" s="321" t="s">
        <v>87</v>
      </c>
      <c r="AV39" s="321" t="s">
        <v>87</v>
      </c>
      <c r="AW39" s="321" t="s">
        <v>87</v>
      </c>
      <c r="AX39" s="321" t="s">
        <v>87</v>
      </c>
      <c r="AY39" s="320" t="s">
        <v>87</v>
      </c>
      <c r="AZ39" s="321" t="s">
        <v>87</v>
      </c>
      <c r="BA39" s="321" t="s">
        <v>87</v>
      </c>
      <c r="BB39" s="322" t="s">
        <v>87</v>
      </c>
      <c r="BC39" s="322" t="s">
        <v>87</v>
      </c>
      <c r="BD39" s="322" t="s">
        <v>87</v>
      </c>
      <c r="BE39" s="323" t="s">
        <v>87</v>
      </c>
      <c r="BF39" s="321" t="s">
        <v>87</v>
      </c>
    </row>
    <row r="40" spans="1:145" s="35" customFormat="1" ht="60" customHeight="1" x14ac:dyDescent="0.2">
      <c r="A40" s="139" t="s">
        <v>371</v>
      </c>
      <c r="B40" s="140" t="s">
        <v>76</v>
      </c>
      <c r="C40" s="141" t="s">
        <v>361</v>
      </c>
      <c r="D40" s="141" t="s">
        <v>362</v>
      </c>
      <c r="E40" s="162" t="s">
        <v>372</v>
      </c>
      <c r="F40" s="159">
        <v>0.91</v>
      </c>
      <c r="G40" s="159" t="s">
        <v>258</v>
      </c>
      <c r="H40" s="159" t="s">
        <v>373</v>
      </c>
      <c r="I40" s="162" t="s">
        <v>82</v>
      </c>
      <c r="J40" s="159" t="s">
        <v>374</v>
      </c>
      <c r="K40" s="159">
        <v>3795750</v>
      </c>
      <c r="L40" s="324" t="s">
        <v>375</v>
      </c>
      <c r="M40" s="161">
        <v>42736</v>
      </c>
      <c r="N40" s="161">
        <v>43981</v>
      </c>
      <c r="O40" s="162" t="s">
        <v>376</v>
      </c>
      <c r="P40" s="162" t="s">
        <v>377</v>
      </c>
      <c r="Q40" s="218">
        <v>1</v>
      </c>
      <c r="R40" s="218">
        <v>1</v>
      </c>
      <c r="S40" s="218">
        <v>1</v>
      </c>
      <c r="T40" s="218">
        <v>1</v>
      </c>
      <c r="U40" s="218">
        <v>1</v>
      </c>
      <c r="V40" s="218">
        <f>+U40/Q40</f>
        <v>1</v>
      </c>
      <c r="W40" s="218">
        <f>+V40/R40</f>
        <v>1</v>
      </c>
      <c r="X40" s="218">
        <f>+W40/S40</f>
        <v>1</v>
      </c>
      <c r="Y40" s="72">
        <v>0.14000000000000001</v>
      </c>
      <c r="Z40" s="72">
        <f>+Y40/S40</f>
        <v>0.14000000000000001</v>
      </c>
      <c r="AA40" s="206">
        <v>0</v>
      </c>
      <c r="AB40" s="206">
        <v>0</v>
      </c>
      <c r="AC40" s="325" t="s">
        <v>378</v>
      </c>
      <c r="AD40" s="325" t="s">
        <v>379</v>
      </c>
      <c r="AE40" s="325" t="s">
        <v>380</v>
      </c>
      <c r="AF40" s="325">
        <v>1017</v>
      </c>
      <c r="AG40" s="325" t="s">
        <v>381</v>
      </c>
      <c r="AH40" s="74" t="s">
        <v>382</v>
      </c>
      <c r="AI40" s="75">
        <v>10000000</v>
      </c>
      <c r="AJ40" s="326">
        <v>0</v>
      </c>
      <c r="AK40" s="93">
        <v>10000000</v>
      </c>
      <c r="AL40" s="170" t="s">
        <v>383</v>
      </c>
      <c r="AM40" s="149">
        <v>1.4999999999999999E-2</v>
      </c>
      <c r="AN40" s="327">
        <v>43983</v>
      </c>
      <c r="AO40" s="327">
        <v>44196</v>
      </c>
      <c r="AP40" s="283" t="s">
        <v>384</v>
      </c>
      <c r="AQ40" s="328" t="s">
        <v>377</v>
      </c>
      <c r="AR40" s="283">
        <v>1</v>
      </c>
      <c r="AS40" s="329">
        <v>1</v>
      </c>
      <c r="AT40" s="194">
        <f>AS40/AR40</f>
        <v>1</v>
      </c>
      <c r="AU40" s="170" t="s">
        <v>385</v>
      </c>
      <c r="AV40" s="195" t="s">
        <v>386</v>
      </c>
      <c r="AW40" s="170" t="s">
        <v>387</v>
      </c>
      <c r="AX40" s="171" t="s">
        <v>388</v>
      </c>
      <c r="AY40" s="176">
        <v>7585</v>
      </c>
      <c r="AZ40" s="170" t="s">
        <v>389</v>
      </c>
      <c r="BA40" s="170" t="s">
        <v>390</v>
      </c>
      <c r="BB40" s="173">
        <v>10000000</v>
      </c>
      <c r="BC40" s="330">
        <v>5.0000000000000001E-4</v>
      </c>
      <c r="BD40" s="305">
        <v>10000000</v>
      </c>
      <c r="BE40" s="331" t="s">
        <v>391</v>
      </c>
      <c r="BF40" s="332" t="s">
        <v>195</v>
      </c>
      <c r="BG40" s="334"/>
      <c r="BH40" s="334"/>
      <c r="BI40" s="334"/>
      <c r="BJ40" s="334"/>
      <c r="BK40" s="334"/>
      <c r="BL40" s="334"/>
      <c r="BM40" s="334"/>
      <c r="BN40" s="334"/>
      <c r="BO40" s="334"/>
      <c r="BP40" s="334"/>
      <c r="BQ40" s="334"/>
      <c r="BR40" s="334"/>
      <c r="BS40" s="334"/>
      <c r="BT40" s="334"/>
      <c r="BU40" s="334"/>
      <c r="BV40" s="334"/>
      <c r="BW40" s="334"/>
      <c r="BX40" s="334"/>
      <c r="BY40" s="334"/>
      <c r="BZ40" s="334"/>
      <c r="CA40" s="334"/>
      <c r="CB40" s="334"/>
      <c r="CC40" s="334"/>
      <c r="CD40" s="334"/>
      <c r="CE40" s="334"/>
      <c r="CF40" s="334"/>
      <c r="CG40" s="334"/>
      <c r="CH40" s="334"/>
      <c r="CI40" s="334"/>
      <c r="CJ40" s="334"/>
      <c r="CK40" s="334"/>
      <c r="CL40" s="334"/>
      <c r="CM40" s="334"/>
      <c r="CN40" s="334"/>
      <c r="CO40" s="334"/>
      <c r="CP40" s="334"/>
      <c r="CQ40" s="334"/>
      <c r="CR40" s="334"/>
      <c r="CS40" s="334"/>
      <c r="CT40" s="334"/>
      <c r="CU40" s="334"/>
      <c r="CV40" s="334"/>
      <c r="CW40" s="334"/>
      <c r="CX40" s="334"/>
      <c r="CY40" s="334"/>
      <c r="CZ40" s="334"/>
      <c r="DA40" s="334"/>
      <c r="DB40" s="334"/>
      <c r="DC40" s="334"/>
      <c r="DD40" s="334"/>
      <c r="DE40" s="334"/>
      <c r="DF40" s="334"/>
      <c r="DG40" s="334"/>
      <c r="DH40" s="334"/>
      <c r="DI40" s="334"/>
      <c r="DJ40" s="334"/>
      <c r="DK40" s="334"/>
      <c r="DL40" s="334"/>
      <c r="DM40" s="334"/>
      <c r="DN40" s="334"/>
      <c r="DO40" s="334"/>
      <c r="DP40" s="334"/>
      <c r="DQ40" s="334"/>
      <c r="DR40" s="334"/>
      <c r="DS40" s="334"/>
      <c r="DT40" s="334"/>
      <c r="DU40" s="334"/>
      <c r="DV40" s="334"/>
      <c r="DW40" s="334"/>
      <c r="DX40" s="334"/>
      <c r="DY40" s="334"/>
      <c r="DZ40" s="334"/>
      <c r="EA40" s="334"/>
      <c r="EB40" s="334"/>
      <c r="EC40" s="334"/>
      <c r="ED40" s="334"/>
      <c r="EE40" s="334"/>
      <c r="EF40" s="334"/>
      <c r="EG40" s="334"/>
      <c r="EH40" s="334"/>
      <c r="EI40" s="334"/>
      <c r="EJ40" s="334"/>
      <c r="EK40" s="334"/>
      <c r="EL40" s="334"/>
      <c r="EM40" s="334"/>
      <c r="EN40" s="334"/>
      <c r="EO40" s="334"/>
    </row>
    <row r="41" spans="1:145" s="35" customFormat="1" ht="42.75" customHeight="1" x14ac:dyDescent="0.2">
      <c r="A41" s="139" t="s">
        <v>392</v>
      </c>
      <c r="B41" s="140" t="s">
        <v>76</v>
      </c>
      <c r="C41" s="141" t="s">
        <v>361</v>
      </c>
      <c r="D41" s="141" t="s">
        <v>362</v>
      </c>
      <c r="E41" s="158" t="s">
        <v>393</v>
      </c>
      <c r="F41" s="159">
        <v>0.28000000000000003</v>
      </c>
      <c r="G41" s="159" t="s">
        <v>394</v>
      </c>
      <c r="H41" s="159" t="s">
        <v>395</v>
      </c>
      <c r="I41" s="159" t="s">
        <v>82</v>
      </c>
      <c r="J41" s="142" t="s">
        <v>396</v>
      </c>
      <c r="K41" s="142" t="s">
        <v>397</v>
      </c>
      <c r="L41" s="142" t="s">
        <v>398</v>
      </c>
      <c r="M41" s="161">
        <v>43252</v>
      </c>
      <c r="N41" s="161">
        <v>43981</v>
      </c>
      <c r="O41" s="158" t="s">
        <v>399</v>
      </c>
      <c r="P41" s="158" t="s">
        <v>400</v>
      </c>
      <c r="Q41" s="159" t="s">
        <v>87</v>
      </c>
      <c r="R41" s="163">
        <v>0.4</v>
      </c>
      <c r="S41" s="163">
        <v>0.3</v>
      </c>
      <c r="T41" s="163">
        <v>0.3</v>
      </c>
      <c r="U41" s="159" t="s">
        <v>87</v>
      </c>
      <c r="V41" s="159" t="s">
        <v>87</v>
      </c>
      <c r="W41" s="163">
        <v>0.4</v>
      </c>
      <c r="X41" s="163">
        <v>1</v>
      </c>
      <c r="Y41" s="163">
        <v>0.3</v>
      </c>
      <c r="Z41" s="163">
        <v>1</v>
      </c>
      <c r="AA41" s="163">
        <v>0.3</v>
      </c>
      <c r="AB41" s="163">
        <v>1</v>
      </c>
      <c r="AC41" s="158" t="s">
        <v>401</v>
      </c>
      <c r="AD41" s="158" t="s">
        <v>402</v>
      </c>
      <c r="AE41" s="158" t="s">
        <v>403</v>
      </c>
      <c r="AF41" s="158">
        <v>1156</v>
      </c>
      <c r="AG41" s="158" t="s">
        <v>403</v>
      </c>
      <c r="AH41" s="162" t="s">
        <v>404</v>
      </c>
      <c r="AI41" s="191">
        <v>7043057000</v>
      </c>
      <c r="AJ41" s="335" t="s">
        <v>87</v>
      </c>
      <c r="AK41" s="335" t="s">
        <v>87</v>
      </c>
      <c r="AL41" s="320" t="s">
        <v>87</v>
      </c>
      <c r="AM41" s="149">
        <v>0</v>
      </c>
      <c r="AN41" s="320" t="s">
        <v>87</v>
      </c>
      <c r="AO41" s="320" t="s">
        <v>87</v>
      </c>
      <c r="AP41" s="320" t="s">
        <v>87</v>
      </c>
      <c r="AQ41" s="320" t="s">
        <v>87</v>
      </c>
      <c r="AR41" s="320" t="s">
        <v>87</v>
      </c>
      <c r="AS41" s="320" t="s">
        <v>87</v>
      </c>
      <c r="AT41" s="320" t="s">
        <v>87</v>
      </c>
      <c r="AU41" s="321" t="s">
        <v>87</v>
      </c>
      <c r="AV41" s="321" t="s">
        <v>87</v>
      </c>
      <c r="AW41" s="321" t="s">
        <v>87</v>
      </c>
      <c r="AX41" s="321" t="s">
        <v>87</v>
      </c>
      <c r="AY41" s="320" t="s">
        <v>87</v>
      </c>
      <c r="AZ41" s="321" t="s">
        <v>87</v>
      </c>
      <c r="BA41" s="321" t="s">
        <v>87</v>
      </c>
      <c r="BB41" s="322" t="s">
        <v>87</v>
      </c>
      <c r="BC41" s="322" t="s">
        <v>87</v>
      </c>
      <c r="BD41" s="322" t="s">
        <v>87</v>
      </c>
      <c r="BE41" s="323" t="s">
        <v>87</v>
      </c>
      <c r="BF41" s="321" t="s">
        <v>87</v>
      </c>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c r="CK41" s="334"/>
      <c r="CL41" s="334"/>
      <c r="CM41" s="334"/>
      <c r="CN41" s="334"/>
      <c r="CO41" s="334"/>
      <c r="CP41" s="334"/>
      <c r="CQ41" s="334"/>
      <c r="CR41" s="334"/>
      <c r="CS41" s="334"/>
      <c r="CT41" s="334"/>
      <c r="CU41" s="334"/>
      <c r="CV41" s="334"/>
      <c r="CW41" s="334"/>
      <c r="CX41" s="334"/>
      <c r="CY41" s="334"/>
      <c r="CZ41" s="334"/>
      <c r="DA41" s="334"/>
      <c r="DB41" s="334"/>
      <c r="DC41" s="334"/>
      <c r="DD41" s="334"/>
      <c r="DE41" s="334"/>
      <c r="DF41" s="334"/>
      <c r="DG41" s="334"/>
      <c r="DH41" s="334"/>
      <c r="DI41" s="334"/>
      <c r="DJ41" s="334"/>
      <c r="DK41" s="334"/>
      <c r="DL41" s="334"/>
      <c r="DM41" s="334"/>
      <c r="DN41" s="334"/>
      <c r="DO41" s="334"/>
      <c r="DP41" s="334"/>
      <c r="DQ41" s="334"/>
      <c r="DR41" s="334"/>
      <c r="DS41" s="334"/>
      <c r="DT41" s="334"/>
      <c r="DU41" s="334"/>
      <c r="DV41" s="334"/>
      <c r="DW41" s="334"/>
      <c r="DX41" s="334"/>
      <c r="DY41" s="334"/>
      <c r="DZ41" s="334"/>
      <c r="EA41" s="334"/>
      <c r="EB41" s="334"/>
      <c r="EC41" s="334"/>
      <c r="ED41" s="334"/>
      <c r="EE41" s="334"/>
      <c r="EF41" s="334"/>
      <c r="EG41" s="334"/>
      <c r="EH41" s="334"/>
      <c r="EI41" s="334"/>
      <c r="EJ41" s="334"/>
      <c r="EK41" s="334"/>
      <c r="EL41" s="334"/>
      <c r="EM41" s="334"/>
      <c r="EN41" s="334"/>
      <c r="EO41" s="334"/>
    </row>
    <row r="42" spans="1:145" s="35" customFormat="1" ht="60" customHeight="1" x14ac:dyDescent="0.2">
      <c r="A42" s="139" t="s">
        <v>405</v>
      </c>
      <c r="B42" s="336" t="s">
        <v>76</v>
      </c>
      <c r="C42" s="337" t="s">
        <v>361</v>
      </c>
      <c r="D42" s="337" t="s">
        <v>362</v>
      </c>
      <c r="E42" s="338" t="s">
        <v>406</v>
      </c>
      <c r="F42" s="159">
        <v>0.28000000000000003</v>
      </c>
      <c r="G42" s="339" t="s">
        <v>407</v>
      </c>
      <c r="H42" s="339" t="s">
        <v>408</v>
      </c>
      <c r="I42" s="339" t="s">
        <v>82</v>
      </c>
      <c r="J42" s="339" t="s">
        <v>409</v>
      </c>
      <c r="K42" s="340" t="s">
        <v>410</v>
      </c>
      <c r="L42" s="160" t="s">
        <v>411</v>
      </c>
      <c r="M42" s="341" t="s">
        <v>412</v>
      </c>
      <c r="N42" s="342">
        <v>43830</v>
      </c>
      <c r="O42" s="343" t="s">
        <v>413</v>
      </c>
      <c r="P42" s="343" t="s">
        <v>414</v>
      </c>
      <c r="Q42" s="344" t="s">
        <v>87</v>
      </c>
      <c r="R42" s="339">
        <v>100</v>
      </c>
      <c r="S42" s="339">
        <v>30</v>
      </c>
      <c r="T42" s="339" t="s">
        <v>87</v>
      </c>
      <c r="U42" s="339" t="s">
        <v>87</v>
      </c>
      <c r="V42" s="345" t="s">
        <v>87</v>
      </c>
      <c r="W42" s="339">
        <v>66</v>
      </c>
      <c r="X42" s="345">
        <v>0.66</v>
      </c>
      <c r="Y42" s="69">
        <v>130</v>
      </c>
      <c r="Z42" s="72">
        <v>4.33</v>
      </c>
      <c r="AA42" s="346" t="s">
        <v>87</v>
      </c>
      <c r="AB42" s="346" t="s">
        <v>87</v>
      </c>
      <c r="AC42" s="339" t="s">
        <v>219</v>
      </c>
      <c r="AD42" s="339" t="s">
        <v>415</v>
      </c>
      <c r="AE42" s="347" t="s">
        <v>416</v>
      </c>
      <c r="AF42" s="339">
        <v>1011</v>
      </c>
      <c r="AG42" s="339" t="s">
        <v>416</v>
      </c>
      <c r="AH42" s="339" t="s">
        <v>417</v>
      </c>
      <c r="AI42" s="348">
        <v>4289122</v>
      </c>
      <c r="AJ42" s="345" t="s">
        <v>87</v>
      </c>
      <c r="AK42" s="94">
        <v>4289122</v>
      </c>
      <c r="AL42" s="170" t="s">
        <v>406</v>
      </c>
      <c r="AM42" s="183">
        <v>1.4999999999999999E-2</v>
      </c>
      <c r="AN42" s="327">
        <v>44074</v>
      </c>
      <c r="AO42" s="327">
        <v>44196</v>
      </c>
      <c r="AP42" s="142" t="s">
        <v>418</v>
      </c>
      <c r="AQ42" s="170" t="s">
        <v>419</v>
      </c>
      <c r="AR42" s="349">
        <v>4</v>
      </c>
      <c r="AS42" s="350" t="s">
        <v>195</v>
      </c>
      <c r="AT42" s="194" t="s">
        <v>195</v>
      </c>
      <c r="AU42" s="281" t="s">
        <v>420</v>
      </c>
      <c r="AV42" s="281" t="s">
        <v>421</v>
      </c>
      <c r="AW42" s="281" t="s">
        <v>422</v>
      </c>
      <c r="AX42" s="281" t="s">
        <v>423</v>
      </c>
      <c r="AY42" s="176">
        <v>7880</v>
      </c>
      <c r="AZ42" s="281" t="s">
        <v>424</v>
      </c>
      <c r="BA42" s="281" t="s">
        <v>425</v>
      </c>
      <c r="BB42" s="295">
        <f>240000*8</f>
        <v>1920000</v>
      </c>
      <c r="BC42" s="152" t="s">
        <v>87</v>
      </c>
      <c r="BD42" s="351" t="s">
        <v>195</v>
      </c>
      <c r="BE42" s="352" t="s">
        <v>195</v>
      </c>
      <c r="BF42" s="352" t="s">
        <v>195</v>
      </c>
      <c r="BG42" s="334"/>
      <c r="BH42" s="334"/>
      <c r="BI42" s="334"/>
      <c r="BJ42" s="334"/>
      <c r="BK42" s="334"/>
      <c r="BL42" s="334"/>
      <c r="BM42" s="334"/>
      <c r="BN42" s="334"/>
      <c r="BO42" s="334"/>
      <c r="BP42" s="334"/>
      <c r="BQ42" s="334"/>
      <c r="BR42" s="334"/>
      <c r="BS42" s="334"/>
      <c r="BT42" s="334"/>
      <c r="BU42" s="334"/>
      <c r="BV42" s="334"/>
      <c r="BW42" s="334"/>
      <c r="BX42" s="334"/>
      <c r="BY42" s="334"/>
      <c r="BZ42" s="334"/>
      <c r="CA42" s="334"/>
      <c r="CB42" s="334"/>
      <c r="CC42" s="334"/>
      <c r="CD42" s="334"/>
      <c r="CE42" s="334"/>
      <c r="CF42" s="334"/>
      <c r="CG42" s="334"/>
      <c r="CH42" s="334"/>
      <c r="CI42" s="334"/>
      <c r="CJ42" s="334"/>
      <c r="CK42" s="334"/>
      <c r="CL42" s="334"/>
      <c r="CM42" s="334"/>
      <c r="CN42" s="334"/>
      <c r="CO42" s="334"/>
      <c r="CP42" s="334"/>
      <c r="CQ42" s="334"/>
      <c r="CR42" s="334"/>
      <c r="CS42" s="334"/>
      <c r="CT42" s="334"/>
      <c r="CU42" s="334"/>
      <c r="CV42" s="334"/>
      <c r="CW42" s="334"/>
      <c r="CX42" s="334"/>
      <c r="CY42" s="334"/>
      <c r="CZ42" s="334"/>
      <c r="DA42" s="334"/>
      <c r="DB42" s="334"/>
      <c r="DC42" s="334"/>
      <c r="DD42" s="334"/>
      <c r="DE42" s="334"/>
      <c r="DF42" s="334"/>
      <c r="DG42" s="334"/>
      <c r="DH42" s="334"/>
      <c r="DI42" s="334"/>
      <c r="DJ42" s="334"/>
      <c r="DK42" s="334"/>
      <c r="DL42" s="334"/>
      <c r="DM42" s="334"/>
      <c r="DN42" s="334"/>
      <c r="DO42" s="334"/>
      <c r="DP42" s="334"/>
      <c r="DQ42" s="334"/>
      <c r="DR42" s="334"/>
      <c r="DS42" s="334"/>
      <c r="DT42" s="334"/>
      <c r="DU42" s="334"/>
      <c r="DV42" s="334"/>
      <c r="DW42" s="334"/>
      <c r="DX42" s="334"/>
      <c r="DY42" s="334"/>
      <c r="DZ42" s="334"/>
      <c r="EA42" s="334"/>
      <c r="EB42" s="334"/>
      <c r="EC42" s="334"/>
      <c r="ED42" s="334"/>
      <c r="EE42" s="334"/>
      <c r="EF42" s="334"/>
      <c r="EG42" s="334"/>
      <c r="EH42" s="334"/>
      <c r="EI42" s="334"/>
      <c r="EJ42" s="334"/>
      <c r="EK42" s="334"/>
      <c r="EL42" s="334"/>
      <c r="EM42" s="334"/>
      <c r="EN42" s="334"/>
      <c r="EO42" s="334"/>
    </row>
    <row r="43" spans="1:145" s="35" customFormat="1" ht="42.75" customHeight="1" x14ac:dyDescent="0.2">
      <c r="A43" s="139" t="s">
        <v>426</v>
      </c>
      <c r="B43" s="336" t="s">
        <v>76</v>
      </c>
      <c r="C43" s="337" t="s">
        <v>361</v>
      </c>
      <c r="D43" s="337" t="s">
        <v>427</v>
      </c>
      <c r="E43" s="346" t="s">
        <v>428</v>
      </c>
      <c r="F43" s="142">
        <v>0.28000000000000003</v>
      </c>
      <c r="G43" s="346" t="s">
        <v>407</v>
      </c>
      <c r="H43" s="346" t="s">
        <v>408</v>
      </c>
      <c r="I43" s="346" t="s">
        <v>82</v>
      </c>
      <c r="J43" s="84" t="s">
        <v>429</v>
      </c>
      <c r="K43" s="85" t="s">
        <v>430</v>
      </c>
      <c r="L43" s="84" t="s">
        <v>431</v>
      </c>
      <c r="M43" s="342">
        <v>43151</v>
      </c>
      <c r="N43" s="342">
        <v>43434</v>
      </c>
      <c r="O43" s="353" t="s">
        <v>432</v>
      </c>
      <c r="P43" s="346" t="s">
        <v>433</v>
      </c>
      <c r="Q43" s="346" t="s">
        <v>87</v>
      </c>
      <c r="R43" s="346">
        <v>1</v>
      </c>
      <c r="S43" s="346" t="s">
        <v>87</v>
      </c>
      <c r="T43" s="346" t="s">
        <v>87</v>
      </c>
      <c r="U43" s="346" t="s">
        <v>87</v>
      </c>
      <c r="V43" s="354" t="s">
        <v>87</v>
      </c>
      <c r="W43" s="42">
        <v>1</v>
      </c>
      <c r="X43" s="51">
        <v>1</v>
      </c>
      <c r="Y43" s="346" t="s">
        <v>87</v>
      </c>
      <c r="Z43" s="346" t="s">
        <v>87</v>
      </c>
      <c r="AA43" s="346" t="s">
        <v>87</v>
      </c>
      <c r="AB43" s="346" t="s">
        <v>87</v>
      </c>
      <c r="AC43" s="346" t="s">
        <v>434</v>
      </c>
      <c r="AD43" s="346" t="s">
        <v>435</v>
      </c>
      <c r="AE43" s="355" t="s">
        <v>436</v>
      </c>
      <c r="AF43" s="346">
        <v>987</v>
      </c>
      <c r="AG43" s="355" t="s">
        <v>437</v>
      </c>
      <c r="AH43" s="353" t="s">
        <v>438</v>
      </c>
      <c r="AI43" s="356">
        <v>25000000</v>
      </c>
      <c r="AJ43" s="42" t="s">
        <v>87</v>
      </c>
      <c r="AK43" s="356">
        <v>25000000</v>
      </c>
      <c r="AL43" s="320" t="s">
        <v>87</v>
      </c>
      <c r="AM43" s="149">
        <v>0</v>
      </c>
      <c r="AN43" s="320" t="s">
        <v>87</v>
      </c>
      <c r="AO43" s="320" t="s">
        <v>87</v>
      </c>
      <c r="AP43" s="320" t="s">
        <v>87</v>
      </c>
      <c r="AQ43" s="320" t="s">
        <v>87</v>
      </c>
      <c r="AR43" s="320" t="s">
        <v>87</v>
      </c>
      <c r="AS43" s="320" t="s">
        <v>87</v>
      </c>
      <c r="AT43" s="320" t="s">
        <v>87</v>
      </c>
      <c r="AU43" s="321" t="s">
        <v>87</v>
      </c>
      <c r="AV43" s="321" t="s">
        <v>87</v>
      </c>
      <c r="AW43" s="321" t="s">
        <v>87</v>
      </c>
      <c r="AX43" s="321" t="s">
        <v>87</v>
      </c>
      <c r="AY43" s="320" t="s">
        <v>87</v>
      </c>
      <c r="AZ43" s="321" t="s">
        <v>87</v>
      </c>
      <c r="BA43" s="321" t="s">
        <v>87</v>
      </c>
      <c r="BB43" s="322" t="s">
        <v>87</v>
      </c>
      <c r="BC43" s="322" t="s">
        <v>87</v>
      </c>
      <c r="BD43" s="322" t="s">
        <v>87</v>
      </c>
      <c r="BE43" s="323" t="s">
        <v>87</v>
      </c>
      <c r="BF43" s="321" t="s">
        <v>87</v>
      </c>
      <c r="BG43" s="334"/>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c r="DB43" s="334"/>
      <c r="DC43" s="334"/>
      <c r="DD43" s="334"/>
      <c r="DE43" s="334"/>
      <c r="DF43" s="334"/>
      <c r="DG43" s="334"/>
      <c r="DH43" s="334"/>
      <c r="DI43" s="334"/>
      <c r="DJ43" s="334"/>
      <c r="DK43" s="334"/>
      <c r="DL43" s="334"/>
      <c r="DM43" s="334"/>
      <c r="DN43" s="334"/>
      <c r="DO43" s="334"/>
      <c r="DP43" s="334"/>
      <c r="DQ43" s="334"/>
      <c r="DR43" s="334"/>
      <c r="DS43" s="334"/>
      <c r="DT43" s="334"/>
      <c r="DU43" s="334"/>
      <c r="DV43" s="334"/>
      <c r="DW43" s="334"/>
      <c r="DX43" s="334"/>
      <c r="DY43" s="334"/>
      <c r="DZ43" s="334"/>
      <c r="EA43" s="334"/>
      <c r="EB43" s="334"/>
      <c r="EC43" s="334"/>
      <c r="ED43" s="334"/>
      <c r="EE43" s="334"/>
      <c r="EF43" s="334"/>
      <c r="EG43" s="334"/>
      <c r="EH43" s="334"/>
      <c r="EI43" s="334"/>
      <c r="EJ43" s="334"/>
      <c r="EK43" s="334"/>
      <c r="EL43" s="334"/>
      <c r="EM43" s="334"/>
      <c r="EN43" s="334"/>
      <c r="EO43" s="334"/>
    </row>
    <row r="44" spans="1:145" s="35" customFormat="1" ht="42.75" customHeight="1" x14ac:dyDescent="0.2">
      <c r="A44" s="139" t="s">
        <v>439</v>
      </c>
      <c r="B44" s="336" t="s">
        <v>76</v>
      </c>
      <c r="C44" s="337" t="s">
        <v>361</v>
      </c>
      <c r="D44" s="357" t="s">
        <v>427</v>
      </c>
      <c r="E44" s="358" t="s">
        <v>440</v>
      </c>
      <c r="F44" s="159">
        <v>0.28000000000000003</v>
      </c>
      <c r="G44" s="339" t="s">
        <v>407</v>
      </c>
      <c r="H44" s="339" t="s">
        <v>408</v>
      </c>
      <c r="I44" s="339" t="s">
        <v>82</v>
      </c>
      <c r="J44" s="339" t="s">
        <v>441</v>
      </c>
      <c r="K44" s="340" t="s">
        <v>442</v>
      </c>
      <c r="L44" s="160" t="s">
        <v>443</v>
      </c>
      <c r="M44" s="359">
        <v>43151</v>
      </c>
      <c r="N44" s="359">
        <v>44012</v>
      </c>
      <c r="O44" s="358" t="s">
        <v>444</v>
      </c>
      <c r="P44" s="358" t="s">
        <v>445</v>
      </c>
      <c r="Q44" s="339" t="s">
        <v>87</v>
      </c>
      <c r="R44" s="339">
        <v>6</v>
      </c>
      <c r="S44" s="339">
        <v>6</v>
      </c>
      <c r="T44" s="339">
        <v>1</v>
      </c>
      <c r="U44" s="339" t="s">
        <v>87</v>
      </c>
      <c r="V44" s="345" t="s">
        <v>87</v>
      </c>
      <c r="W44" s="69">
        <v>6</v>
      </c>
      <c r="X44" s="72">
        <v>1</v>
      </c>
      <c r="Y44" s="69">
        <v>6</v>
      </c>
      <c r="Z44" s="72">
        <v>1</v>
      </c>
      <c r="AA44" s="346">
        <v>0</v>
      </c>
      <c r="AB44" s="354">
        <v>0</v>
      </c>
      <c r="AC44" s="339" t="s">
        <v>434</v>
      </c>
      <c r="AD44" s="339" t="s">
        <v>435</v>
      </c>
      <c r="AE44" s="360" t="s">
        <v>436</v>
      </c>
      <c r="AF44" s="339">
        <v>987</v>
      </c>
      <c r="AG44" s="360" t="s">
        <v>437</v>
      </c>
      <c r="AH44" s="358" t="s">
        <v>438</v>
      </c>
      <c r="AI44" s="348">
        <v>100000000</v>
      </c>
      <c r="AJ44" s="339" t="s">
        <v>87</v>
      </c>
      <c r="AK44" s="348">
        <v>100000000</v>
      </c>
      <c r="AL44" s="361" t="s">
        <v>446</v>
      </c>
      <c r="AM44" s="149">
        <v>0</v>
      </c>
      <c r="AN44" s="361" t="s">
        <v>446</v>
      </c>
      <c r="AO44" s="361" t="s">
        <v>446</v>
      </c>
      <c r="AP44" s="361" t="s">
        <v>446</v>
      </c>
      <c r="AQ44" s="361" t="s">
        <v>446</v>
      </c>
      <c r="AR44" s="361" t="s">
        <v>446</v>
      </c>
      <c r="AS44" s="361" t="s">
        <v>446</v>
      </c>
      <c r="AT44" s="361" t="s">
        <v>446</v>
      </c>
      <c r="AU44" s="362" t="s">
        <v>446</v>
      </c>
      <c r="AV44" s="362" t="s">
        <v>446</v>
      </c>
      <c r="AW44" s="362" t="s">
        <v>446</v>
      </c>
      <c r="AX44" s="362" t="s">
        <v>446</v>
      </c>
      <c r="AY44" s="361" t="s">
        <v>446</v>
      </c>
      <c r="AZ44" s="362" t="s">
        <v>446</v>
      </c>
      <c r="BA44" s="362" t="s">
        <v>446</v>
      </c>
      <c r="BB44" s="363" t="s">
        <v>446</v>
      </c>
      <c r="BC44" s="363" t="s">
        <v>446</v>
      </c>
      <c r="BD44" s="363" t="s">
        <v>446</v>
      </c>
      <c r="BE44" s="364" t="s">
        <v>446</v>
      </c>
      <c r="BF44" s="321" t="s">
        <v>87</v>
      </c>
      <c r="BG44" s="334"/>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334"/>
      <c r="DC44" s="334"/>
      <c r="DD44" s="334"/>
      <c r="DE44" s="334"/>
      <c r="DF44" s="334"/>
      <c r="DG44" s="334"/>
      <c r="DH44" s="334"/>
      <c r="DI44" s="334"/>
      <c r="DJ44" s="334"/>
      <c r="DK44" s="334"/>
      <c r="DL44" s="334"/>
      <c r="DM44" s="334"/>
      <c r="DN44" s="334"/>
      <c r="DO44" s="334"/>
      <c r="DP44" s="334"/>
      <c r="DQ44" s="334"/>
      <c r="DR44" s="334"/>
      <c r="DS44" s="334"/>
      <c r="DT44" s="334"/>
      <c r="DU44" s="334"/>
      <c r="DV44" s="334"/>
      <c r="DW44" s="334"/>
      <c r="DX44" s="334"/>
      <c r="DY44" s="334"/>
      <c r="DZ44" s="334"/>
      <c r="EA44" s="334"/>
      <c r="EB44" s="334"/>
      <c r="EC44" s="334"/>
      <c r="ED44" s="334"/>
      <c r="EE44" s="334"/>
      <c r="EF44" s="334"/>
      <c r="EG44" s="334"/>
      <c r="EH44" s="334"/>
      <c r="EI44" s="334"/>
      <c r="EJ44" s="334"/>
      <c r="EK44" s="334"/>
      <c r="EL44" s="334"/>
      <c r="EM44" s="334"/>
      <c r="EN44" s="334"/>
      <c r="EO44" s="334"/>
    </row>
    <row r="45" spans="1:145" s="66" customFormat="1" ht="42.75" customHeight="1" x14ac:dyDescent="0.2">
      <c r="A45" s="156" t="s">
        <v>447</v>
      </c>
      <c r="B45" s="157" t="s">
        <v>76</v>
      </c>
      <c r="C45" s="158" t="s">
        <v>120</v>
      </c>
      <c r="D45" s="158" t="s">
        <v>121</v>
      </c>
      <c r="E45" s="158" t="s">
        <v>448</v>
      </c>
      <c r="F45" s="159">
        <v>0.69</v>
      </c>
      <c r="G45" s="159" t="s">
        <v>98</v>
      </c>
      <c r="H45" s="159" t="s">
        <v>99</v>
      </c>
      <c r="I45" s="159" t="s">
        <v>82</v>
      </c>
      <c r="J45" s="160" t="s">
        <v>319</v>
      </c>
      <c r="K45" s="159">
        <v>3195857305</v>
      </c>
      <c r="L45" s="160" t="s">
        <v>320</v>
      </c>
      <c r="M45" s="161">
        <v>42522</v>
      </c>
      <c r="N45" s="161">
        <v>43981</v>
      </c>
      <c r="O45" s="158" t="s">
        <v>449</v>
      </c>
      <c r="P45" s="158" t="s">
        <v>450</v>
      </c>
      <c r="Q45" s="163">
        <v>1</v>
      </c>
      <c r="R45" s="163">
        <v>1</v>
      </c>
      <c r="S45" s="163">
        <v>1</v>
      </c>
      <c r="T45" s="163">
        <v>1</v>
      </c>
      <c r="U45" s="163">
        <v>1</v>
      </c>
      <c r="V45" s="163">
        <v>1</v>
      </c>
      <c r="W45" s="163">
        <v>1</v>
      </c>
      <c r="X45" s="163">
        <v>1</v>
      </c>
      <c r="Y45" s="163">
        <v>1</v>
      </c>
      <c r="Z45" s="163">
        <v>1</v>
      </c>
      <c r="AA45" s="180">
        <v>1</v>
      </c>
      <c r="AB45" s="180">
        <f t="shared" ref="AB45" si="5">IFERROR(AA45/$T45,0)</f>
        <v>1</v>
      </c>
      <c r="AC45" s="158" t="s">
        <v>323</v>
      </c>
      <c r="AD45" s="158" t="s">
        <v>106</v>
      </c>
      <c r="AE45" s="158"/>
      <c r="AF45" s="159">
        <v>1099</v>
      </c>
      <c r="AG45" s="159" t="s">
        <v>324</v>
      </c>
      <c r="AH45" s="162" t="s">
        <v>451</v>
      </c>
      <c r="AI45" s="356">
        <v>340163431461</v>
      </c>
      <c r="AJ45" s="159" t="s">
        <v>87</v>
      </c>
      <c r="AK45" s="159" t="s">
        <v>87</v>
      </c>
      <c r="AL45" s="361" t="s">
        <v>446</v>
      </c>
      <c r="AM45" s="149">
        <v>0</v>
      </c>
      <c r="AN45" s="361" t="s">
        <v>446</v>
      </c>
      <c r="AO45" s="361" t="s">
        <v>446</v>
      </c>
      <c r="AP45" s="361" t="s">
        <v>446</v>
      </c>
      <c r="AQ45" s="361" t="s">
        <v>446</v>
      </c>
      <c r="AR45" s="361" t="s">
        <v>446</v>
      </c>
      <c r="AS45" s="361" t="s">
        <v>446</v>
      </c>
      <c r="AT45" s="361" t="s">
        <v>446</v>
      </c>
      <c r="AU45" s="362" t="s">
        <v>446</v>
      </c>
      <c r="AV45" s="362" t="s">
        <v>446</v>
      </c>
      <c r="AW45" s="362" t="s">
        <v>446</v>
      </c>
      <c r="AX45" s="362" t="s">
        <v>446</v>
      </c>
      <c r="AY45" s="361" t="s">
        <v>446</v>
      </c>
      <c r="AZ45" s="362" t="s">
        <v>446</v>
      </c>
      <c r="BA45" s="362" t="s">
        <v>446</v>
      </c>
      <c r="BB45" s="363" t="s">
        <v>446</v>
      </c>
      <c r="BC45" s="363" t="s">
        <v>446</v>
      </c>
      <c r="BD45" s="363" t="s">
        <v>446</v>
      </c>
      <c r="BE45" s="364" t="s">
        <v>446</v>
      </c>
      <c r="BF45" s="321" t="s">
        <v>87</v>
      </c>
      <c r="BG45" s="308"/>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08"/>
      <c r="CD45" s="308"/>
      <c r="CE45" s="308"/>
      <c r="CF45" s="308"/>
      <c r="CG45" s="308"/>
      <c r="CH45" s="308"/>
      <c r="CI45" s="308"/>
      <c r="CJ45" s="308"/>
      <c r="CK45" s="308"/>
      <c r="CL45" s="308"/>
      <c r="CM45" s="308"/>
      <c r="CN45" s="308"/>
      <c r="CO45" s="308"/>
      <c r="CP45" s="308"/>
      <c r="CQ45" s="308"/>
      <c r="CR45" s="308"/>
      <c r="CS45" s="308"/>
      <c r="CT45" s="308"/>
      <c r="CU45" s="308"/>
      <c r="CV45" s="308"/>
      <c r="CW45" s="308"/>
      <c r="CX45" s="308"/>
      <c r="CY45" s="308"/>
      <c r="CZ45" s="308"/>
      <c r="DA45" s="308"/>
      <c r="DB45" s="308"/>
      <c r="DC45" s="308"/>
      <c r="DD45" s="308"/>
      <c r="DE45" s="308"/>
      <c r="DF45" s="308"/>
      <c r="DG45" s="308"/>
      <c r="DH45" s="308"/>
      <c r="DI45" s="308"/>
      <c r="DJ45" s="308"/>
      <c r="DK45" s="308"/>
      <c r="DL45" s="308"/>
      <c r="DM45" s="308"/>
      <c r="DN45" s="308"/>
      <c r="DO45" s="308"/>
      <c r="DP45" s="308"/>
      <c r="DQ45" s="308"/>
      <c r="DR45" s="308"/>
      <c r="DS45" s="308"/>
      <c r="DT45" s="308"/>
      <c r="DU45" s="308"/>
      <c r="DV45" s="308"/>
      <c r="DW45" s="308"/>
      <c r="DX45" s="308"/>
      <c r="DY45" s="308"/>
      <c r="DZ45" s="308"/>
      <c r="EA45" s="308"/>
      <c r="EB45" s="308"/>
      <c r="EC45" s="308"/>
      <c r="ED45" s="308"/>
      <c r="EE45" s="308"/>
      <c r="EF45" s="308"/>
      <c r="EG45" s="308"/>
      <c r="EH45" s="308"/>
      <c r="EI45" s="308"/>
      <c r="EJ45" s="308"/>
      <c r="EK45" s="308"/>
      <c r="EL45" s="308"/>
      <c r="EM45" s="308"/>
      <c r="EN45" s="308"/>
      <c r="EO45" s="308"/>
    </row>
    <row r="46" spans="1:145" s="66" customFormat="1" ht="42.75" customHeight="1" x14ac:dyDescent="0.2">
      <c r="A46" s="156" t="s">
        <v>452</v>
      </c>
      <c r="B46" s="157" t="s">
        <v>76</v>
      </c>
      <c r="C46" s="158" t="s">
        <v>361</v>
      </c>
      <c r="D46" s="158" t="s">
        <v>362</v>
      </c>
      <c r="E46" s="158" t="s">
        <v>453</v>
      </c>
      <c r="F46" s="159">
        <v>0.69</v>
      </c>
      <c r="G46" s="159" t="s">
        <v>98</v>
      </c>
      <c r="H46" s="159" t="s">
        <v>99</v>
      </c>
      <c r="I46" s="159" t="s">
        <v>82</v>
      </c>
      <c r="J46" s="142" t="s">
        <v>215</v>
      </c>
      <c r="K46" s="142" t="s">
        <v>454</v>
      </c>
      <c r="L46" s="142" t="s">
        <v>216</v>
      </c>
      <c r="M46" s="161">
        <v>42522</v>
      </c>
      <c r="N46" s="161">
        <v>43981</v>
      </c>
      <c r="O46" s="158" t="s">
        <v>455</v>
      </c>
      <c r="P46" s="158" t="s">
        <v>456</v>
      </c>
      <c r="Q46" s="163">
        <v>1</v>
      </c>
      <c r="R46" s="163">
        <v>1</v>
      </c>
      <c r="S46" s="163">
        <v>1</v>
      </c>
      <c r="T46" s="163">
        <v>1</v>
      </c>
      <c r="U46" s="163">
        <v>1</v>
      </c>
      <c r="V46" s="163">
        <v>1</v>
      </c>
      <c r="W46" s="163">
        <v>1</v>
      </c>
      <c r="X46" s="163">
        <v>1</v>
      </c>
      <c r="Y46" s="365">
        <v>0</v>
      </c>
      <c r="Z46" s="163">
        <v>0</v>
      </c>
      <c r="AA46" s="366">
        <v>0</v>
      </c>
      <c r="AB46" s="145">
        <v>0</v>
      </c>
      <c r="AC46" s="158" t="s">
        <v>219</v>
      </c>
      <c r="AD46" s="158" t="s">
        <v>106</v>
      </c>
      <c r="AE46" s="158" t="s">
        <v>220</v>
      </c>
      <c r="AF46" s="159">
        <v>1113</v>
      </c>
      <c r="AG46" s="159" t="s">
        <v>221</v>
      </c>
      <c r="AH46" s="162" t="s">
        <v>457</v>
      </c>
      <c r="AI46" s="217" t="s">
        <v>82</v>
      </c>
      <c r="AJ46" s="159" t="s">
        <v>87</v>
      </c>
      <c r="AK46" s="159" t="s">
        <v>87</v>
      </c>
      <c r="AL46" s="361" t="s">
        <v>446</v>
      </c>
      <c r="AM46" s="149">
        <v>0</v>
      </c>
      <c r="AN46" s="361" t="s">
        <v>446</v>
      </c>
      <c r="AO46" s="361" t="s">
        <v>446</v>
      </c>
      <c r="AP46" s="361" t="s">
        <v>446</v>
      </c>
      <c r="AQ46" s="361" t="s">
        <v>446</v>
      </c>
      <c r="AR46" s="361" t="s">
        <v>446</v>
      </c>
      <c r="AS46" s="361" t="s">
        <v>446</v>
      </c>
      <c r="AT46" s="361" t="s">
        <v>446</v>
      </c>
      <c r="AU46" s="362" t="s">
        <v>446</v>
      </c>
      <c r="AV46" s="362" t="s">
        <v>446</v>
      </c>
      <c r="AW46" s="362" t="s">
        <v>446</v>
      </c>
      <c r="AX46" s="362" t="s">
        <v>446</v>
      </c>
      <c r="AY46" s="361" t="s">
        <v>446</v>
      </c>
      <c r="AZ46" s="362" t="s">
        <v>446</v>
      </c>
      <c r="BA46" s="362" t="s">
        <v>446</v>
      </c>
      <c r="BB46" s="363" t="s">
        <v>446</v>
      </c>
      <c r="BC46" s="363" t="s">
        <v>446</v>
      </c>
      <c r="BD46" s="363" t="s">
        <v>446</v>
      </c>
      <c r="BE46" s="364" t="s">
        <v>446</v>
      </c>
      <c r="BF46" s="321" t="s">
        <v>87</v>
      </c>
      <c r="BG46" s="308"/>
      <c r="BH46" s="308"/>
      <c r="BI46" s="308"/>
      <c r="BJ46" s="308"/>
      <c r="BK46" s="308"/>
      <c r="BL46" s="308"/>
      <c r="BM46" s="308"/>
      <c r="BN46" s="308"/>
      <c r="BO46" s="308"/>
      <c r="BP46" s="308"/>
      <c r="BQ46" s="308"/>
      <c r="BR46" s="308"/>
      <c r="BS46" s="308"/>
      <c r="BT46" s="308"/>
      <c r="BU46" s="308"/>
      <c r="BV46" s="308"/>
      <c r="BW46" s="308"/>
      <c r="BX46" s="308"/>
      <c r="BY46" s="308"/>
      <c r="BZ46" s="308"/>
      <c r="CA46" s="308"/>
      <c r="CB46" s="308"/>
      <c r="CC46" s="308"/>
      <c r="CD46" s="308"/>
      <c r="CE46" s="308"/>
      <c r="CF46" s="308"/>
      <c r="CG46" s="308"/>
      <c r="CH46" s="308"/>
      <c r="CI46" s="308"/>
      <c r="CJ46" s="308"/>
      <c r="CK46" s="308"/>
      <c r="CL46" s="308"/>
      <c r="CM46" s="308"/>
      <c r="CN46" s="308"/>
      <c r="CO46" s="308"/>
      <c r="CP46" s="308"/>
      <c r="CQ46" s="308"/>
      <c r="CR46" s="308"/>
      <c r="CS46" s="308"/>
      <c r="CT46" s="308"/>
      <c r="CU46" s="308"/>
      <c r="CV46" s="308"/>
      <c r="CW46" s="308"/>
      <c r="CX46" s="308"/>
      <c r="CY46" s="308"/>
      <c r="CZ46" s="308"/>
      <c r="DA46" s="308"/>
      <c r="DB46" s="308"/>
      <c r="DC46" s="308"/>
      <c r="DD46" s="308"/>
      <c r="DE46" s="308"/>
      <c r="DF46" s="308"/>
      <c r="DG46" s="308"/>
      <c r="DH46" s="308"/>
      <c r="DI46" s="308"/>
      <c r="DJ46" s="308"/>
      <c r="DK46" s="308"/>
      <c r="DL46" s="308"/>
      <c r="DM46" s="308"/>
      <c r="DN46" s="308"/>
      <c r="DO46" s="308"/>
      <c r="DP46" s="308"/>
      <c r="DQ46" s="308"/>
      <c r="DR46" s="308"/>
      <c r="DS46" s="308"/>
      <c r="DT46" s="308"/>
      <c r="DU46" s="308"/>
      <c r="DV46" s="308"/>
      <c r="DW46" s="308"/>
      <c r="DX46" s="308"/>
      <c r="DY46" s="308"/>
      <c r="DZ46" s="308"/>
      <c r="EA46" s="308"/>
      <c r="EB46" s="308"/>
      <c r="EC46" s="308"/>
      <c r="ED46" s="308"/>
      <c r="EE46" s="308"/>
      <c r="EF46" s="308"/>
      <c r="EG46" s="308"/>
      <c r="EH46" s="308"/>
      <c r="EI46" s="308"/>
      <c r="EJ46" s="308"/>
      <c r="EK46" s="308"/>
      <c r="EL46" s="308"/>
      <c r="EM46" s="308"/>
      <c r="EN46" s="308"/>
      <c r="EO46" s="308"/>
    </row>
    <row r="47" spans="1:145" s="35" customFormat="1" ht="42.75" customHeight="1" x14ac:dyDescent="0.2">
      <c r="A47" s="139" t="s">
        <v>458</v>
      </c>
      <c r="B47" s="140" t="s">
        <v>76</v>
      </c>
      <c r="C47" s="141" t="s">
        <v>361</v>
      </c>
      <c r="D47" s="141" t="s">
        <v>362</v>
      </c>
      <c r="E47" s="158" t="s">
        <v>459</v>
      </c>
      <c r="F47" s="159">
        <v>0.91</v>
      </c>
      <c r="G47" s="159" t="s">
        <v>232</v>
      </c>
      <c r="H47" s="159" t="s">
        <v>460</v>
      </c>
      <c r="I47" s="159" t="s">
        <v>82</v>
      </c>
      <c r="J47" s="219" t="s">
        <v>461</v>
      </c>
      <c r="K47" s="219" t="s">
        <v>462</v>
      </c>
      <c r="L47" s="367" t="s">
        <v>463</v>
      </c>
      <c r="M47" s="161">
        <v>42736</v>
      </c>
      <c r="N47" s="161">
        <v>43981</v>
      </c>
      <c r="O47" s="158" t="s">
        <v>464</v>
      </c>
      <c r="P47" s="158" t="s">
        <v>465</v>
      </c>
      <c r="Q47" s="159">
        <v>1</v>
      </c>
      <c r="R47" s="159">
        <v>2</v>
      </c>
      <c r="S47" s="159">
        <v>2</v>
      </c>
      <c r="T47" s="159">
        <v>2</v>
      </c>
      <c r="U47" s="159">
        <v>0</v>
      </c>
      <c r="V47" s="163">
        <v>0</v>
      </c>
      <c r="W47" s="159">
        <v>2</v>
      </c>
      <c r="X47" s="163">
        <v>1</v>
      </c>
      <c r="Y47" s="162">
        <v>2</v>
      </c>
      <c r="Z47" s="163">
        <v>1</v>
      </c>
      <c r="AA47" s="368">
        <v>0</v>
      </c>
      <c r="AB47" s="180">
        <v>0</v>
      </c>
      <c r="AC47" s="158" t="s">
        <v>240</v>
      </c>
      <c r="AD47" s="158" t="s">
        <v>466</v>
      </c>
      <c r="AE47" s="158"/>
      <c r="AF47" s="159">
        <v>800</v>
      </c>
      <c r="AG47" s="158" t="s">
        <v>467</v>
      </c>
      <c r="AH47" s="162" t="s">
        <v>468</v>
      </c>
      <c r="AI47" s="369">
        <v>30000000</v>
      </c>
      <c r="AJ47" s="159" t="s">
        <v>87</v>
      </c>
      <c r="AK47" s="159" t="s">
        <v>87</v>
      </c>
      <c r="AL47" s="320" t="s">
        <v>87</v>
      </c>
      <c r="AM47" s="149">
        <v>0</v>
      </c>
      <c r="AN47" s="320" t="s">
        <v>87</v>
      </c>
      <c r="AO47" s="320" t="s">
        <v>87</v>
      </c>
      <c r="AP47" s="320" t="s">
        <v>87</v>
      </c>
      <c r="AQ47" s="320" t="s">
        <v>87</v>
      </c>
      <c r="AR47" s="320" t="s">
        <v>87</v>
      </c>
      <c r="AS47" s="320" t="s">
        <v>87</v>
      </c>
      <c r="AT47" s="320" t="s">
        <v>87</v>
      </c>
      <c r="AU47" s="321" t="s">
        <v>87</v>
      </c>
      <c r="AV47" s="321" t="s">
        <v>87</v>
      </c>
      <c r="AW47" s="321" t="s">
        <v>87</v>
      </c>
      <c r="AX47" s="321" t="s">
        <v>87</v>
      </c>
      <c r="AY47" s="320" t="s">
        <v>87</v>
      </c>
      <c r="AZ47" s="321" t="s">
        <v>87</v>
      </c>
      <c r="BA47" s="321" t="s">
        <v>87</v>
      </c>
      <c r="BB47" s="322" t="s">
        <v>87</v>
      </c>
      <c r="BC47" s="322" t="s">
        <v>87</v>
      </c>
      <c r="BD47" s="322" t="s">
        <v>87</v>
      </c>
      <c r="BE47" s="323" t="s">
        <v>87</v>
      </c>
      <c r="BF47" s="253" t="s">
        <v>469</v>
      </c>
      <c r="BG47" s="334"/>
      <c r="BH47" s="334"/>
      <c r="BI47" s="334"/>
      <c r="BJ47" s="334"/>
      <c r="BK47" s="334"/>
      <c r="BL47" s="334"/>
      <c r="BM47" s="334"/>
      <c r="BN47" s="334"/>
      <c r="BO47" s="334"/>
      <c r="BP47" s="334"/>
      <c r="BQ47" s="334"/>
      <c r="BR47" s="334"/>
      <c r="BS47" s="334"/>
      <c r="BT47" s="334"/>
      <c r="BU47" s="334"/>
      <c r="BV47" s="334"/>
      <c r="BW47" s="334"/>
      <c r="BX47" s="334"/>
      <c r="BY47" s="334"/>
      <c r="BZ47" s="334"/>
      <c r="CA47" s="334"/>
      <c r="CB47" s="334"/>
      <c r="CC47" s="334"/>
      <c r="CD47" s="334"/>
      <c r="CE47" s="334"/>
      <c r="CF47" s="334"/>
      <c r="CG47" s="334"/>
      <c r="CH47" s="334"/>
      <c r="CI47" s="334"/>
      <c r="CJ47" s="334"/>
      <c r="CK47" s="334"/>
      <c r="CL47" s="334"/>
      <c r="CM47" s="334"/>
      <c r="CN47" s="334"/>
      <c r="CO47" s="334"/>
      <c r="CP47" s="334"/>
      <c r="CQ47" s="334"/>
      <c r="CR47" s="334"/>
      <c r="CS47" s="334"/>
      <c r="CT47" s="334"/>
      <c r="CU47" s="334"/>
      <c r="CV47" s="334"/>
      <c r="CW47" s="334"/>
      <c r="CX47" s="334"/>
      <c r="CY47" s="334"/>
      <c r="CZ47" s="334"/>
      <c r="DA47" s="334"/>
      <c r="DB47" s="334"/>
      <c r="DC47" s="334"/>
      <c r="DD47" s="334"/>
      <c r="DE47" s="334"/>
      <c r="DF47" s="334"/>
      <c r="DG47" s="334"/>
      <c r="DH47" s="334"/>
      <c r="DI47" s="334"/>
      <c r="DJ47" s="334"/>
      <c r="DK47" s="334"/>
      <c r="DL47" s="334"/>
      <c r="DM47" s="334"/>
      <c r="DN47" s="334"/>
      <c r="DO47" s="334"/>
      <c r="DP47" s="334"/>
      <c r="DQ47" s="334"/>
      <c r="DR47" s="334"/>
      <c r="DS47" s="334"/>
      <c r="DT47" s="334"/>
      <c r="DU47" s="334"/>
      <c r="DV47" s="334"/>
      <c r="DW47" s="334"/>
      <c r="DX47" s="334"/>
      <c r="DY47" s="334"/>
      <c r="DZ47" s="334"/>
      <c r="EA47" s="334"/>
      <c r="EB47" s="334"/>
      <c r="EC47" s="334"/>
      <c r="ED47" s="334"/>
      <c r="EE47" s="334"/>
      <c r="EF47" s="334"/>
      <c r="EG47" s="334"/>
      <c r="EH47" s="334"/>
      <c r="EI47" s="334"/>
      <c r="EJ47" s="334"/>
      <c r="EK47" s="334"/>
      <c r="EL47" s="334"/>
      <c r="EM47" s="334"/>
      <c r="EN47" s="334"/>
      <c r="EO47" s="334"/>
    </row>
    <row r="48" spans="1:145" s="35" customFormat="1" ht="42.75" customHeight="1" x14ac:dyDescent="0.2">
      <c r="A48" s="139" t="s">
        <v>470</v>
      </c>
      <c r="B48" s="140" t="s">
        <v>76</v>
      </c>
      <c r="C48" s="141" t="s">
        <v>361</v>
      </c>
      <c r="D48" s="141" t="s">
        <v>362</v>
      </c>
      <c r="E48" s="158" t="s">
        <v>471</v>
      </c>
      <c r="F48" s="159">
        <v>0.91</v>
      </c>
      <c r="G48" s="159" t="s">
        <v>232</v>
      </c>
      <c r="H48" s="159" t="s">
        <v>460</v>
      </c>
      <c r="I48" s="159" t="s">
        <v>82</v>
      </c>
      <c r="J48" s="219" t="s">
        <v>461</v>
      </c>
      <c r="K48" s="219" t="s">
        <v>462</v>
      </c>
      <c r="L48" s="367" t="s">
        <v>463</v>
      </c>
      <c r="M48" s="161">
        <v>42522</v>
      </c>
      <c r="N48" s="161">
        <v>43981</v>
      </c>
      <c r="O48" s="158" t="s">
        <v>472</v>
      </c>
      <c r="P48" s="158" t="s">
        <v>473</v>
      </c>
      <c r="Q48" s="163">
        <v>1</v>
      </c>
      <c r="R48" s="163">
        <v>1</v>
      </c>
      <c r="S48" s="163">
        <v>1</v>
      </c>
      <c r="T48" s="163">
        <v>1</v>
      </c>
      <c r="U48" s="163">
        <v>0</v>
      </c>
      <c r="V48" s="163">
        <v>0</v>
      </c>
      <c r="W48" s="163">
        <v>0</v>
      </c>
      <c r="X48" s="163">
        <v>0</v>
      </c>
      <c r="Y48" s="163">
        <v>1</v>
      </c>
      <c r="Z48" s="164">
        <v>1</v>
      </c>
      <c r="AA48" s="180">
        <v>1</v>
      </c>
      <c r="AB48" s="180">
        <v>1</v>
      </c>
      <c r="AC48" s="158" t="s">
        <v>240</v>
      </c>
      <c r="AD48" s="158" t="s">
        <v>466</v>
      </c>
      <c r="AE48" s="158"/>
      <c r="AF48" s="159">
        <v>800</v>
      </c>
      <c r="AG48" s="158" t="s">
        <v>467</v>
      </c>
      <c r="AH48" s="162" t="s">
        <v>474</v>
      </c>
      <c r="AI48" s="370">
        <v>6692000000</v>
      </c>
      <c r="AJ48" s="159" t="s">
        <v>87</v>
      </c>
      <c r="AK48" s="159" t="s">
        <v>87</v>
      </c>
      <c r="AL48" s="320" t="s">
        <v>87</v>
      </c>
      <c r="AM48" s="149">
        <v>0</v>
      </c>
      <c r="AN48" s="320" t="s">
        <v>87</v>
      </c>
      <c r="AO48" s="320" t="s">
        <v>87</v>
      </c>
      <c r="AP48" s="320" t="s">
        <v>87</v>
      </c>
      <c r="AQ48" s="320" t="s">
        <v>87</v>
      </c>
      <c r="AR48" s="320" t="s">
        <v>87</v>
      </c>
      <c r="AS48" s="320" t="s">
        <v>87</v>
      </c>
      <c r="AT48" s="320" t="s">
        <v>87</v>
      </c>
      <c r="AU48" s="321" t="s">
        <v>87</v>
      </c>
      <c r="AV48" s="321" t="s">
        <v>87</v>
      </c>
      <c r="AW48" s="321" t="s">
        <v>87</v>
      </c>
      <c r="AX48" s="321" t="s">
        <v>87</v>
      </c>
      <c r="AY48" s="320" t="s">
        <v>87</v>
      </c>
      <c r="AZ48" s="321" t="s">
        <v>87</v>
      </c>
      <c r="BA48" s="321" t="s">
        <v>87</v>
      </c>
      <c r="BB48" s="322" t="s">
        <v>87</v>
      </c>
      <c r="BC48" s="322" t="s">
        <v>87</v>
      </c>
      <c r="BD48" s="322" t="s">
        <v>87</v>
      </c>
      <c r="BE48" s="323" t="s">
        <v>87</v>
      </c>
      <c r="BF48" s="253" t="s">
        <v>469</v>
      </c>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row>
    <row r="49" spans="1:145" s="35" customFormat="1" ht="60" customHeight="1" x14ac:dyDescent="0.2">
      <c r="A49" s="139" t="s">
        <v>475</v>
      </c>
      <c r="B49" s="140" t="s">
        <v>76</v>
      </c>
      <c r="C49" s="141" t="s">
        <v>361</v>
      </c>
      <c r="D49" s="141" t="s">
        <v>362</v>
      </c>
      <c r="E49" s="162" t="s">
        <v>476</v>
      </c>
      <c r="F49" s="159">
        <v>0.91</v>
      </c>
      <c r="G49" s="159" t="s">
        <v>258</v>
      </c>
      <c r="H49" s="159" t="s">
        <v>477</v>
      </c>
      <c r="I49" s="159" t="s">
        <v>82</v>
      </c>
      <c r="J49" s="371" t="s">
        <v>478</v>
      </c>
      <c r="K49" s="372">
        <v>3153490259</v>
      </c>
      <c r="L49" s="160" t="s">
        <v>479</v>
      </c>
      <c r="M49" s="161">
        <v>42797</v>
      </c>
      <c r="N49" s="161">
        <v>44012</v>
      </c>
      <c r="O49" s="220" t="s">
        <v>480</v>
      </c>
      <c r="P49" s="220" t="s">
        <v>481</v>
      </c>
      <c r="Q49" s="159">
        <v>1</v>
      </c>
      <c r="R49" s="159">
        <v>2</v>
      </c>
      <c r="S49" s="159">
        <v>2</v>
      </c>
      <c r="T49" s="159">
        <v>2</v>
      </c>
      <c r="U49" s="159">
        <v>1</v>
      </c>
      <c r="V49" s="163">
        <v>1</v>
      </c>
      <c r="W49" s="159">
        <v>1</v>
      </c>
      <c r="X49" s="163">
        <v>0.5</v>
      </c>
      <c r="Y49" s="159">
        <v>1</v>
      </c>
      <c r="Z49" s="163">
        <v>0.5</v>
      </c>
      <c r="AA49" s="159" t="s">
        <v>482</v>
      </c>
      <c r="AB49" s="159"/>
      <c r="AC49" s="159" t="s">
        <v>434</v>
      </c>
      <c r="AD49" s="159" t="s">
        <v>435</v>
      </c>
      <c r="AE49" s="159" t="s">
        <v>483</v>
      </c>
      <c r="AF49" s="159">
        <v>1006</v>
      </c>
      <c r="AG49" s="162" t="s">
        <v>484</v>
      </c>
      <c r="AH49" s="162" t="s">
        <v>485</v>
      </c>
      <c r="AI49" s="373">
        <v>13794287482</v>
      </c>
      <c r="AJ49" s="159" t="s">
        <v>104</v>
      </c>
      <c r="AK49" s="159" t="s">
        <v>104</v>
      </c>
      <c r="AL49" s="328" t="s">
        <v>476</v>
      </c>
      <c r="AM49" s="183">
        <v>0.02</v>
      </c>
      <c r="AN49" s="167">
        <v>44013</v>
      </c>
      <c r="AO49" s="167">
        <v>44196</v>
      </c>
      <c r="AP49" s="374" t="s">
        <v>480</v>
      </c>
      <c r="AQ49" s="195" t="s">
        <v>486</v>
      </c>
      <c r="AR49" s="176">
        <v>1</v>
      </c>
      <c r="AS49" s="350">
        <v>4</v>
      </c>
      <c r="AT49" s="194">
        <f>AS49/AR49</f>
        <v>4</v>
      </c>
      <c r="AU49" s="170" t="s">
        <v>487</v>
      </c>
      <c r="AV49" s="170" t="s">
        <v>386</v>
      </c>
      <c r="AW49" s="170" t="s">
        <v>387</v>
      </c>
      <c r="AX49" s="171" t="s">
        <v>488</v>
      </c>
      <c r="AY49" s="172">
        <v>7691</v>
      </c>
      <c r="AZ49" s="170" t="s">
        <v>489</v>
      </c>
      <c r="BA49" s="281" t="s">
        <v>490</v>
      </c>
      <c r="BB49" s="375">
        <v>9394494998</v>
      </c>
      <c r="BC49" s="376">
        <f>20192308/BB49</f>
        <v>2.1493766300688597E-3</v>
      </c>
      <c r="BD49" s="377">
        <v>47586176</v>
      </c>
      <c r="BE49" s="378" t="s">
        <v>491</v>
      </c>
      <c r="BF49" s="379" t="s">
        <v>492</v>
      </c>
      <c r="BG49" s="334"/>
      <c r="BH49" s="334"/>
      <c r="BI49" s="334"/>
      <c r="BJ49" s="334"/>
      <c r="BK49" s="334"/>
      <c r="BL49" s="334"/>
      <c r="BM49" s="334"/>
      <c r="BN49" s="334"/>
      <c r="BO49" s="334"/>
      <c r="BP49" s="334"/>
      <c r="BQ49" s="334"/>
      <c r="BR49" s="334"/>
      <c r="BS49" s="334"/>
      <c r="BT49" s="334"/>
      <c r="BU49" s="334"/>
      <c r="BV49" s="334"/>
      <c r="BW49" s="334"/>
      <c r="BX49" s="334"/>
      <c r="BY49" s="334"/>
      <c r="BZ49" s="334"/>
      <c r="CA49" s="334"/>
      <c r="CB49" s="334"/>
      <c r="CC49" s="334"/>
      <c r="CD49" s="334"/>
      <c r="CE49" s="334"/>
      <c r="CF49" s="334"/>
      <c r="CG49" s="334"/>
      <c r="CH49" s="334"/>
      <c r="CI49" s="334"/>
      <c r="CJ49" s="334"/>
      <c r="CK49" s="334"/>
      <c r="CL49" s="334"/>
      <c r="CM49" s="334"/>
      <c r="CN49" s="334"/>
      <c r="CO49" s="334"/>
      <c r="CP49" s="334"/>
      <c r="CQ49" s="334"/>
      <c r="CR49" s="334"/>
      <c r="CS49" s="334"/>
      <c r="CT49" s="334"/>
      <c r="CU49" s="334"/>
      <c r="CV49" s="334"/>
      <c r="CW49" s="334"/>
      <c r="CX49" s="334"/>
      <c r="CY49" s="334"/>
      <c r="CZ49" s="334"/>
      <c r="DA49" s="334"/>
      <c r="DB49" s="334"/>
      <c r="DC49" s="334"/>
      <c r="DD49" s="334"/>
      <c r="DE49" s="334"/>
      <c r="DF49" s="334"/>
      <c r="DG49" s="334"/>
      <c r="DH49" s="334"/>
      <c r="DI49" s="334"/>
      <c r="DJ49" s="334"/>
      <c r="DK49" s="334"/>
      <c r="DL49" s="334"/>
      <c r="DM49" s="334"/>
      <c r="DN49" s="334"/>
      <c r="DO49" s="334"/>
      <c r="DP49" s="334"/>
      <c r="DQ49" s="334"/>
      <c r="DR49" s="334"/>
      <c r="DS49" s="334"/>
      <c r="DT49" s="334"/>
      <c r="DU49" s="334"/>
      <c r="DV49" s="334"/>
      <c r="DW49" s="334"/>
      <c r="DX49" s="334"/>
      <c r="DY49" s="334"/>
      <c r="DZ49" s="334"/>
      <c r="EA49" s="334"/>
      <c r="EB49" s="334"/>
      <c r="EC49" s="334"/>
      <c r="ED49" s="334"/>
      <c r="EE49" s="334"/>
      <c r="EF49" s="334"/>
      <c r="EG49" s="334"/>
      <c r="EH49" s="334"/>
      <c r="EI49" s="334"/>
      <c r="EJ49" s="334"/>
      <c r="EK49" s="334"/>
      <c r="EL49" s="334"/>
      <c r="EM49" s="334"/>
      <c r="EN49" s="334"/>
      <c r="EO49" s="334"/>
    </row>
    <row r="50" spans="1:145" s="66" customFormat="1" ht="60" customHeight="1" x14ac:dyDescent="0.2">
      <c r="A50" s="156" t="s">
        <v>493</v>
      </c>
      <c r="B50" s="157" t="s">
        <v>76</v>
      </c>
      <c r="C50" s="158" t="s">
        <v>166</v>
      </c>
      <c r="D50" s="158" t="s">
        <v>167</v>
      </c>
      <c r="E50" s="158" t="s">
        <v>494</v>
      </c>
      <c r="F50" s="159">
        <v>1.31</v>
      </c>
      <c r="G50" s="159" t="s">
        <v>98</v>
      </c>
      <c r="H50" s="159" t="s">
        <v>99</v>
      </c>
      <c r="I50" s="159" t="s">
        <v>82</v>
      </c>
      <c r="J50" s="159" t="s">
        <v>100</v>
      </c>
      <c r="K50" s="159">
        <v>3159286978</v>
      </c>
      <c r="L50" s="160" t="s">
        <v>101</v>
      </c>
      <c r="M50" s="161">
        <v>42736</v>
      </c>
      <c r="N50" s="161">
        <v>43981</v>
      </c>
      <c r="O50" s="158" t="s">
        <v>495</v>
      </c>
      <c r="P50" s="158" t="s">
        <v>496</v>
      </c>
      <c r="Q50" s="163">
        <v>0.4</v>
      </c>
      <c r="R50" s="163">
        <v>0.6</v>
      </c>
      <c r="S50" s="163">
        <v>0.8</v>
      </c>
      <c r="T50" s="163">
        <v>1</v>
      </c>
      <c r="U50" s="163">
        <v>0.39</v>
      </c>
      <c r="V50" s="163" t="s">
        <v>497</v>
      </c>
      <c r="W50" s="163">
        <v>0.6</v>
      </c>
      <c r="X50" s="163">
        <v>1</v>
      </c>
      <c r="Y50" s="163">
        <v>1</v>
      </c>
      <c r="Z50" s="163">
        <v>1.25</v>
      </c>
      <c r="AA50" s="145">
        <v>1</v>
      </c>
      <c r="AB50" s="145">
        <v>1</v>
      </c>
      <c r="AC50" s="158" t="s">
        <v>219</v>
      </c>
      <c r="AD50" s="158" t="s">
        <v>106</v>
      </c>
      <c r="AE50" s="158"/>
      <c r="AF50" s="159">
        <v>1108</v>
      </c>
      <c r="AG50" s="159" t="s">
        <v>107</v>
      </c>
      <c r="AH50" s="162" t="s">
        <v>498</v>
      </c>
      <c r="AI50" s="380">
        <v>3633482900</v>
      </c>
      <c r="AJ50" s="163">
        <v>1</v>
      </c>
      <c r="AK50" s="380">
        <v>3249372183</v>
      </c>
      <c r="AL50" s="381" t="s">
        <v>499</v>
      </c>
      <c r="AM50" s="149">
        <v>0.02</v>
      </c>
      <c r="AN50" s="275">
        <v>43983</v>
      </c>
      <c r="AO50" s="275">
        <v>44196</v>
      </c>
      <c r="AP50" s="145" t="s">
        <v>500</v>
      </c>
      <c r="AQ50" s="169" t="s">
        <v>501</v>
      </c>
      <c r="AR50" s="382">
        <v>1</v>
      </c>
      <c r="AS50" s="383">
        <v>1</v>
      </c>
      <c r="AT50" s="194">
        <f>AS50/AR50</f>
        <v>1</v>
      </c>
      <c r="AU50" s="281" t="s">
        <v>112</v>
      </c>
      <c r="AV50" s="253" t="s">
        <v>113</v>
      </c>
      <c r="AW50" s="253" t="s">
        <v>114</v>
      </c>
      <c r="AX50" s="384" t="s">
        <v>502</v>
      </c>
      <c r="AY50" s="320">
        <v>7757</v>
      </c>
      <c r="AZ50" s="253" t="s">
        <v>116</v>
      </c>
      <c r="BA50" s="253" t="s">
        <v>503</v>
      </c>
      <c r="BB50" s="173">
        <v>1432733480</v>
      </c>
      <c r="BC50" s="152" t="s">
        <v>87</v>
      </c>
      <c r="BD50" s="363" t="s">
        <v>446</v>
      </c>
      <c r="BE50" s="385" t="s">
        <v>504</v>
      </c>
      <c r="BF50" s="624" t="s">
        <v>1774</v>
      </c>
      <c r="BG50" s="307"/>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08"/>
      <c r="CD50" s="308"/>
      <c r="CE50" s="308"/>
      <c r="CF50" s="308"/>
      <c r="CG50" s="308"/>
      <c r="CH50" s="308"/>
      <c r="CI50" s="308"/>
      <c r="CJ50" s="308"/>
      <c r="CK50" s="308"/>
      <c r="CL50" s="308"/>
      <c r="CM50" s="308"/>
      <c r="CN50" s="308"/>
      <c r="CO50" s="308"/>
      <c r="CP50" s="308"/>
      <c r="CQ50" s="308"/>
      <c r="CR50" s="308"/>
      <c r="CS50" s="308"/>
      <c r="CT50" s="308"/>
      <c r="CU50" s="308"/>
      <c r="CV50" s="308"/>
      <c r="CW50" s="308"/>
      <c r="CX50" s="308"/>
      <c r="CY50" s="308"/>
      <c r="CZ50" s="308"/>
      <c r="DA50" s="308"/>
      <c r="DB50" s="308"/>
      <c r="DC50" s="308"/>
      <c r="DD50" s="308"/>
      <c r="DE50" s="308"/>
      <c r="DF50" s="308"/>
      <c r="DG50" s="308"/>
      <c r="DH50" s="308"/>
      <c r="DI50" s="308"/>
      <c r="DJ50" s="308"/>
      <c r="DK50" s="308"/>
      <c r="DL50" s="308"/>
      <c r="DM50" s="308"/>
      <c r="DN50" s="308"/>
      <c r="DO50" s="308"/>
      <c r="DP50" s="308"/>
      <c r="DQ50" s="308"/>
      <c r="DR50" s="308"/>
      <c r="DS50" s="308"/>
      <c r="DT50" s="308"/>
      <c r="DU50" s="308"/>
      <c r="DV50" s="308"/>
      <c r="DW50" s="308"/>
      <c r="DX50" s="308"/>
      <c r="DY50" s="308"/>
      <c r="DZ50" s="308"/>
      <c r="EA50" s="308"/>
      <c r="EB50" s="308"/>
      <c r="EC50" s="308"/>
      <c r="ED50" s="308"/>
      <c r="EE50" s="308"/>
      <c r="EF50" s="308"/>
      <c r="EG50" s="308"/>
      <c r="EH50" s="308"/>
      <c r="EI50" s="308"/>
      <c r="EJ50" s="308"/>
      <c r="EK50" s="308"/>
      <c r="EL50" s="308"/>
      <c r="EM50" s="308"/>
      <c r="EN50" s="308"/>
      <c r="EO50" s="308"/>
    </row>
    <row r="51" spans="1:145" s="66" customFormat="1" ht="42.75" customHeight="1" x14ac:dyDescent="0.2">
      <c r="A51" s="156" t="s">
        <v>505</v>
      </c>
      <c r="B51" s="157" t="s">
        <v>76</v>
      </c>
      <c r="C51" s="158" t="s">
        <v>166</v>
      </c>
      <c r="D51" s="158" t="s">
        <v>167</v>
      </c>
      <c r="E51" s="162" t="s">
        <v>506</v>
      </c>
      <c r="F51" s="159">
        <v>0.69</v>
      </c>
      <c r="G51" s="159" t="s">
        <v>98</v>
      </c>
      <c r="H51" s="159" t="s">
        <v>99</v>
      </c>
      <c r="I51" s="159" t="s">
        <v>82</v>
      </c>
      <c r="J51" s="142" t="s">
        <v>507</v>
      </c>
      <c r="K51" s="142" t="s">
        <v>508</v>
      </c>
      <c r="L51" s="142" t="s">
        <v>509</v>
      </c>
      <c r="M51" s="161">
        <v>42736</v>
      </c>
      <c r="N51" s="161">
        <v>43981</v>
      </c>
      <c r="O51" s="158" t="s">
        <v>510</v>
      </c>
      <c r="P51" s="387" t="s">
        <v>511</v>
      </c>
      <c r="Q51" s="159">
        <v>200</v>
      </c>
      <c r="R51" s="159">
        <v>50</v>
      </c>
      <c r="S51" s="159">
        <v>50</v>
      </c>
      <c r="T51" s="159">
        <v>50</v>
      </c>
      <c r="U51" s="159">
        <v>64</v>
      </c>
      <c r="V51" s="326">
        <v>0.32</v>
      </c>
      <c r="W51" s="159">
        <v>195</v>
      </c>
      <c r="X51" s="326">
        <v>3.9</v>
      </c>
      <c r="Y51" s="159">
        <v>41</v>
      </c>
      <c r="Z51" s="164">
        <v>0.82</v>
      </c>
      <c r="AA51" s="388">
        <v>0</v>
      </c>
      <c r="AB51" s="201">
        <v>0</v>
      </c>
      <c r="AC51" s="158" t="s">
        <v>105</v>
      </c>
      <c r="AD51" s="158" t="s">
        <v>106</v>
      </c>
      <c r="AE51" s="158"/>
      <c r="AF51" s="159">
        <v>1086</v>
      </c>
      <c r="AG51" s="159" t="s">
        <v>512</v>
      </c>
      <c r="AH51" s="162" t="s">
        <v>513</v>
      </c>
      <c r="AI51" s="373">
        <v>1013352557</v>
      </c>
      <c r="AJ51" s="163" t="s">
        <v>87</v>
      </c>
      <c r="AK51" s="373" t="s">
        <v>82</v>
      </c>
      <c r="AL51" s="159" t="s">
        <v>87</v>
      </c>
      <c r="AM51" s="149">
        <v>0</v>
      </c>
      <c r="AN51" s="159" t="s">
        <v>87</v>
      </c>
      <c r="AO51" s="159" t="s">
        <v>87</v>
      </c>
      <c r="AP51" s="159" t="s">
        <v>87</v>
      </c>
      <c r="AQ51" s="159" t="s">
        <v>87</v>
      </c>
      <c r="AR51" s="159" t="s">
        <v>87</v>
      </c>
      <c r="AS51" s="159" t="s">
        <v>87</v>
      </c>
      <c r="AT51" s="159" t="s">
        <v>87</v>
      </c>
      <c r="AU51" s="195" t="s">
        <v>87</v>
      </c>
      <c r="AV51" s="195" t="s">
        <v>87</v>
      </c>
      <c r="AW51" s="195" t="s">
        <v>87</v>
      </c>
      <c r="AX51" s="195" t="s">
        <v>87</v>
      </c>
      <c r="AY51" s="159" t="s">
        <v>87</v>
      </c>
      <c r="AZ51" s="195" t="s">
        <v>87</v>
      </c>
      <c r="BA51" s="195" t="s">
        <v>87</v>
      </c>
      <c r="BB51" s="389" t="s">
        <v>87</v>
      </c>
      <c r="BC51" s="389" t="s">
        <v>87</v>
      </c>
      <c r="BD51" s="119"/>
      <c r="BE51" s="126"/>
      <c r="BF51" s="120"/>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c r="CM51" s="308"/>
      <c r="CN51" s="308"/>
      <c r="CO51" s="308"/>
      <c r="CP51" s="308"/>
      <c r="CQ51" s="308"/>
      <c r="CR51" s="308"/>
      <c r="CS51" s="308"/>
      <c r="CT51" s="308"/>
      <c r="CU51" s="308"/>
      <c r="CV51" s="308"/>
      <c r="CW51" s="308"/>
      <c r="CX51" s="308"/>
      <c r="CY51" s="308"/>
      <c r="CZ51" s="308"/>
      <c r="DA51" s="308"/>
      <c r="DB51" s="308"/>
      <c r="DC51" s="308"/>
      <c r="DD51" s="308"/>
      <c r="DE51" s="308"/>
      <c r="DF51" s="308"/>
      <c r="DG51" s="308"/>
      <c r="DH51" s="308"/>
      <c r="DI51" s="308"/>
      <c r="DJ51" s="308"/>
      <c r="DK51" s="308"/>
      <c r="DL51" s="308"/>
      <c r="DM51" s="308"/>
      <c r="DN51" s="308"/>
      <c r="DO51" s="308"/>
      <c r="DP51" s="308"/>
      <c r="DQ51" s="308"/>
      <c r="DR51" s="308"/>
      <c r="DS51" s="308"/>
      <c r="DT51" s="308"/>
      <c r="DU51" s="308"/>
      <c r="DV51" s="308"/>
      <c r="DW51" s="308"/>
      <c r="DX51" s="308"/>
      <c r="DY51" s="308"/>
      <c r="DZ51" s="308"/>
      <c r="EA51" s="308"/>
      <c r="EB51" s="308"/>
      <c r="EC51" s="308"/>
      <c r="ED51" s="308"/>
      <c r="EE51" s="308"/>
      <c r="EF51" s="308"/>
      <c r="EG51" s="308"/>
      <c r="EH51" s="308"/>
      <c r="EI51" s="308"/>
      <c r="EJ51" s="308"/>
      <c r="EK51" s="308"/>
      <c r="EL51" s="308"/>
      <c r="EM51" s="308"/>
      <c r="EN51" s="308"/>
      <c r="EO51" s="308"/>
    </row>
    <row r="52" spans="1:145" s="66" customFormat="1" ht="87" customHeight="1" x14ac:dyDescent="0.2">
      <c r="A52" s="156" t="s">
        <v>514</v>
      </c>
      <c r="B52" s="157" t="s">
        <v>76</v>
      </c>
      <c r="C52" s="158" t="s">
        <v>166</v>
      </c>
      <c r="D52" s="158" t="s">
        <v>167</v>
      </c>
      <c r="E52" s="158" t="s">
        <v>515</v>
      </c>
      <c r="F52" s="159">
        <v>0.69</v>
      </c>
      <c r="G52" s="159" t="s">
        <v>98</v>
      </c>
      <c r="H52" s="159" t="s">
        <v>99</v>
      </c>
      <c r="I52" s="159" t="s">
        <v>82</v>
      </c>
      <c r="J52" s="142" t="s">
        <v>516</v>
      </c>
      <c r="K52" s="142">
        <v>3123823605</v>
      </c>
      <c r="L52" s="390" t="s">
        <v>517</v>
      </c>
      <c r="M52" s="161">
        <v>42522</v>
      </c>
      <c r="N52" s="161">
        <v>43981</v>
      </c>
      <c r="O52" s="158" t="s">
        <v>518</v>
      </c>
      <c r="P52" s="387" t="s">
        <v>519</v>
      </c>
      <c r="Q52" s="159">
        <v>12</v>
      </c>
      <c r="R52" s="159">
        <v>12</v>
      </c>
      <c r="S52" s="159">
        <v>12</v>
      </c>
      <c r="T52" s="159">
        <v>12</v>
      </c>
      <c r="U52" s="159">
        <v>6</v>
      </c>
      <c r="V52" s="326">
        <v>0.5</v>
      </c>
      <c r="W52" s="159">
        <v>1</v>
      </c>
      <c r="X52" s="326">
        <v>0.08</v>
      </c>
      <c r="Y52" s="159">
        <v>13</v>
      </c>
      <c r="Z52" s="164">
        <v>1.08</v>
      </c>
      <c r="AA52" s="388">
        <v>0</v>
      </c>
      <c r="AB52" s="201">
        <v>0</v>
      </c>
      <c r="AC52" s="158" t="s">
        <v>105</v>
      </c>
      <c r="AD52" s="158" t="s">
        <v>106</v>
      </c>
      <c r="AE52" s="158"/>
      <c r="AF52" s="159">
        <v>1086</v>
      </c>
      <c r="AG52" s="159" t="s">
        <v>512</v>
      </c>
      <c r="AH52" s="162" t="s">
        <v>520</v>
      </c>
      <c r="AI52" s="373">
        <v>803257595</v>
      </c>
      <c r="AJ52" s="163" t="s">
        <v>87</v>
      </c>
      <c r="AK52" s="373" t="s">
        <v>82</v>
      </c>
      <c r="AL52" s="328" t="s">
        <v>521</v>
      </c>
      <c r="AM52" s="149">
        <v>1.4999999999999999E-2</v>
      </c>
      <c r="AN52" s="167">
        <v>44105</v>
      </c>
      <c r="AO52" s="167">
        <v>44196</v>
      </c>
      <c r="AP52" s="283" t="s">
        <v>522</v>
      </c>
      <c r="AQ52" s="200" t="s">
        <v>523</v>
      </c>
      <c r="AR52" s="159">
        <v>10</v>
      </c>
      <c r="AS52" s="159">
        <v>10</v>
      </c>
      <c r="AT52" s="194">
        <f>AS52/AR52</f>
        <v>1</v>
      </c>
      <c r="AU52" s="391" t="s">
        <v>524</v>
      </c>
      <c r="AV52" s="328" t="s">
        <v>525</v>
      </c>
      <c r="AW52" s="391" t="s">
        <v>526</v>
      </c>
      <c r="AX52" s="328" t="s">
        <v>527</v>
      </c>
      <c r="AY52" s="167" t="s">
        <v>528</v>
      </c>
      <c r="AZ52" s="328" t="s">
        <v>529</v>
      </c>
      <c r="BA52" s="391" t="s">
        <v>530</v>
      </c>
      <c r="BB52" s="152" t="s">
        <v>87</v>
      </c>
      <c r="BC52" s="152" t="s">
        <v>87</v>
      </c>
      <c r="BD52" s="392" t="s">
        <v>87</v>
      </c>
      <c r="BE52" s="393" t="s">
        <v>531</v>
      </c>
      <c r="BF52" s="175" t="s">
        <v>532</v>
      </c>
      <c r="BG52" s="308"/>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8"/>
      <c r="CT52" s="308"/>
      <c r="CU52" s="308"/>
      <c r="CV52" s="308"/>
      <c r="CW52" s="308"/>
      <c r="CX52" s="308"/>
      <c r="CY52" s="308"/>
      <c r="CZ52" s="308"/>
      <c r="DA52" s="308"/>
      <c r="DB52" s="308"/>
      <c r="DC52" s="308"/>
      <c r="DD52" s="308"/>
      <c r="DE52" s="308"/>
      <c r="DF52" s="308"/>
      <c r="DG52" s="308"/>
      <c r="DH52" s="308"/>
      <c r="DI52" s="308"/>
      <c r="DJ52" s="308"/>
      <c r="DK52" s="308"/>
      <c r="DL52" s="308"/>
      <c r="DM52" s="308"/>
      <c r="DN52" s="308"/>
      <c r="DO52" s="308"/>
      <c r="DP52" s="308"/>
      <c r="DQ52" s="308"/>
      <c r="DR52" s="308"/>
      <c r="DS52" s="308"/>
      <c r="DT52" s="308"/>
      <c r="DU52" s="308"/>
      <c r="DV52" s="308"/>
      <c r="DW52" s="308"/>
      <c r="DX52" s="308"/>
      <c r="DY52" s="308"/>
      <c r="DZ52" s="308"/>
      <c r="EA52" s="308"/>
      <c r="EB52" s="308"/>
      <c r="EC52" s="308"/>
      <c r="ED52" s="308"/>
      <c r="EE52" s="308"/>
      <c r="EF52" s="308"/>
      <c r="EG52" s="308"/>
      <c r="EH52" s="308"/>
      <c r="EI52" s="308"/>
      <c r="EJ52" s="308"/>
      <c r="EK52" s="308"/>
      <c r="EL52" s="308"/>
      <c r="EM52" s="308"/>
      <c r="EN52" s="308"/>
      <c r="EO52" s="308"/>
    </row>
    <row r="53" spans="1:145" s="66" customFormat="1" ht="42.75" customHeight="1" x14ac:dyDescent="0.2">
      <c r="A53" s="156" t="s">
        <v>533</v>
      </c>
      <c r="B53" s="157" t="s">
        <v>76</v>
      </c>
      <c r="C53" s="158" t="s">
        <v>166</v>
      </c>
      <c r="D53" s="158" t="s">
        <v>167</v>
      </c>
      <c r="E53" s="347" t="s">
        <v>534</v>
      </c>
      <c r="F53" s="159">
        <v>0.69</v>
      </c>
      <c r="G53" s="159" t="s">
        <v>98</v>
      </c>
      <c r="H53" s="159" t="s">
        <v>99</v>
      </c>
      <c r="I53" s="159" t="s">
        <v>82</v>
      </c>
      <c r="J53" s="142" t="s">
        <v>535</v>
      </c>
      <c r="K53" s="143" t="s">
        <v>536</v>
      </c>
      <c r="L53" s="142" t="s">
        <v>537</v>
      </c>
      <c r="M53" s="161">
        <v>43101</v>
      </c>
      <c r="N53" s="161">
        <v>43981</v>
      </c>
      <c r="O53" s="162" t="s">
        <v>538</v>
      </c>
      <c r="P53" s="162" t="s">
        <v>539</v>
      </c>
      <c r="Q53" s="159" t="s">
        <v>87</v>
      </c>
      <c r="R53" s="163">
        <v>0.5</v>
      </c>
      <c r="S53" s="163">
        <v>0.25</v>
      </c>
      <c r="T53" s="163">
        <v>0.25</v>
      </c>
      <c r="U53" s="159" t="s">
        <v>87</v>
      </c>
      <c r="V53" s="159" t="s">
        <v>87</v>
      </c>
      <c r="W53" s="163">
        <v>0.4</v>
      </c>
      <c r="X53" s="163">
        <v>0.8</v>
      </c>
      <c r="Y53" s="163">
        <v>0.5</v>
      </c>
      <c r="Z53" s="164">
        <v>2</v>
      </c>
      <c r="AA53" s="145" t="s">
        <v>540</v>
      </c>
      <c r="AB53" s="163">
        <v>0.5</v>
      </c>
      <c r="AC53" s="162" t="s">
        <v>105</v>
      </c>
      <c r="AD53" s="162" t="s">
        <v>541</v>
      </c>
      <c r="AE53" s="162" t="s">
        <v>541</v>
      </c>
      <c r="AF53" s="159">
        <v>1096</v>
      </c>
      <c r="AG53" s="159" t="s">
        <v>542</v>
      </c>
      <c r="AH53" s="347" t="s">
        <v>543</v>
      </c>
      <c r="AI53" s="373">
        <v>680185800</v>
      </c>
      <c r="AJ53" s="159" t="s">
        <v>104</v>
      </c>
      <c r="AK53" s="204" t="s">
        <v>341</v>
      </c>
      <c r="AL53" s="394" t="s">
        <v>87</v>
      </c>
      <c r="AM53" s="149">
        <v>0</v>
      </c>
      <c r="AN53" s="394" t="s">
        <v>87</v>
      </c>
      <c r="AO53" s="394" t="s">
        <v>87</v>
      </c>
      <c r="AP53" s="394" t="s">
        <v>87</v>
      </c>
      <c r="AQ53" s="394" t="s">
        <v>87</v>
      </c>
      <c r="AR53" s="394" t="s">
        <v>87</v>
      </c>
      <c r="AS53" s="394" t="s">
        <v>87</v>
      </c>
      <c r="AT53" s="394" t="s">
        <v>87</v>
      </c>
      <c r="AU53" s="395" t="s">
        <v>87</v>
      </c>
      <c r="AV53" s="395" t="s">
        <v>87</v>
      </c>
      <c r="AW53" s="395" t="s">
        <v>87</v>
      </c>
      <c r="AX53" s="395" t="s">
        <v>87</v>
      </c>
      <c r="AY53" s="394" t="s">
        <v>87</v>
      </c>
      <c r="AZ53" s="395" t="s">
        <v>87</v>
      </c>
      <c r="BA53" s="395" t="s">
        <v>87</v>
      </c>
      <c r="BB53" s="396" t="s">
        <v>87</v>
      </c>
      <c r="BC53" s="396" t="s">
        <v>87</v>
      </c>
      <c r="BD53" s="396" t="s">
        <v>87</v>
      </c>
      <c r="BE53" s="397" t="s">
        <v>87</v>
      </c>
      <c r="BF53" s="395" t="s">
        <v>87</v>
      </c>
      <c r="BG53" s="30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c r="CM53" s="308"/>
      <c r="CN53" s="308"/>
      <c r="CO53" s="308"/>
      <c r="CP53" s="308"/>
      <c r="CQ53" s="308"/>
      <c r="CR53" s="308"/>
      <c r="CS53" s="308"/>
      <c r="CT53" s="308"/>
      <c r="CU53" s="308"/>
      <c r="CV53" s="308"/>
      <c r="CW53" s="308"/>
      <c r="CX53" s="308"/>
      <c r="CY53" s="308"/>
      <c r="CZ53" s="308"/>
      <c r="DA53" s="308"/>
      <c r="DB53" s="308"/>
      <c r="DC53" s="308"/>
      <c r="DD53" s="308"/>
      <c r="DE53" s="308"/>
      <c r="DF53" s="308"/>
      <c r="DG53" s="308"/>
      <c r="DH53" s="308"/>
      <c r="DI53" s="308"/>
      <c r="DJ53" s="308"/>
      <c r="DK53" s="308"/>
      <c r="DL53" s="308"/>
      <c r="DM53" s="308"/>
      <c r="DN53" s="308"/>
      <c r="DO53" s="308"/>
      <c r="DP53" s="308"/>
      <c r="DQ53" s="308"/>
      <c r="DR53" s="308"/>
      <c r="DS53" s="308"/>
      <c r="DT53" s="308"/>
      <c r="DU53" s="308"/>
      <c r="DV53" s="308"/>
      <c r="DW53" s="308"/>
      <c r="DX53" s="308"/>
      <c r="DY53" s="308"/>
      <c r="DZ53" s="308"/>
      <c r="EA53" s="308"/>
      <c r="EB53" s="308"/>
      <c r="EC53" s="308"/>
      <c r="ED53" s="308"/>
      <c r="EE53" s="308"/>
      <c r="EF53" s="308"/>
      <c r="EG53" s="308"/>
      <c r="EH53" s="308"/>
      <c r="EI53" s="308"/>
      <c r="EJ53" s="308"/>
      <c r="EK53" s="308"/>
      <c r="EL53" s="308"/>
      <c r="EM53" s="308"/>
      <c r="EN53" s="308"/>
      <c r="EO53" s="308"/>
    </row>
    <row r="54" spans="1:145" s="35" customFormat="1" ht="60" customHeight="1" x14ac:dyDescent="0.2">
      <c r="A54" s="139" t="s">
        <v>544</v>
      </c>
      <c r="B54" s="140" t="s">
        <v>76</v>
      </c>
      <c r="C54" s="141" t="s">
        <v>166</v>
      </c>
      <c r="D54" s="141" t="s">
        <v>167</v>
      </c>
      <c r="E54" s="158" t="s">
        <v>545</v>
      </c>
      <c r="F54" s="159">
        <v>0.91</v>
      </c>
      <c r="G54" s="159" t="s">
        <v>546</v>
      </c>
      <c r="H54" s="159" t="s">
        <v>547</v>
      </c>
      <c r="I54" s="159" t="s">
        <v>82</v>
      </c>
      <c r="J54" s="159" t="s">
        <v>548</v>
      </c>
      <c r="K54" s="159">
        <v>3114785947</v>
      </c>
      <c r="L54" s="160" t="s">
        <v>549</v>
      </c>
      <c r="M54" s="161">
        <v>42375</v>
      </c>
      <c r="N54" s="161">
        <v>44012</v>
      </c>
      <c r="O54" s="158" t="s">
        <v>550</v>
      </c>
      <c r="P54" s="398" t="s">
        <v>551</v>
      </c>
      <c r="Q54" s="163">
        <v>1</v>
      </c>
      <c r="R54" s="163">
        <v>1</v>
      </c>
      <c r="S54" s="163">
        <v>1</v>
      </c>
      <c r="T54" s="163">
        <v>1</v>
      </c>
      <c r="U54" s="163">
        <v>1</v>
      </c>
      <c r="V54" s="163">
        <v>1</v>
      </c>
      <c r="W54" s="163">
        <v>1</v>
      </c>
      <c r="X54" s="163">
        <v>1</v>
      </c>
      <c r="Y54" s="163">
        <v>1</v>
      </c>
      <c r="Z54" s="163">
        <v>1</v>
      </c>
      <c r="AA54" s="180">
        <v>1</v>
      </c>
      <c r="AB54" s="180">
        <v>1</v>
      </c>
      <c r="AC54" s="399" t="s">
        <v>552</v>
      </c>
      <c r="AD54" s="399" t="s">
        <v>553</v>
      </c>
      <c r="AE54" s="399" t="s">
        <v>554</v>
      </c>
      <c r="AF54" s="159">
        <v>1131</v>
      </c>
      <c r="AG54" s="399" t="s">
        <v>555</v>
      </c>
      <c r="AH54" s="309" t="s">
        <v>556</v>
      </c>
      <c r="AI54" s="400">
        <f>1320660207+1145206868</f>
        <v>2465867075</v>
      </c>
      <c r="AJ54" s="86">
        <v>0.4</v>
      </c>
      <c r="AK54" s="400" t="s">
        <v>557</v>
      </c>
      <c r="AL54" s="401" t="s">
        <v>545</v>
      </c>
      <c r="AM54" s="149">
        <v>1.4999999999999999E-2</v>
      </c>
      <c r="AN54" s="167">
        <v>44013</v>
      </c>
      <c r="AO54" s="167">
        <v>44196</v>
      </c>
      <c r="AP54" s="176" t="s">
        <v>550</v>
      </c>
      <c r="AQ54" s="402" t="s">
        <v>558</v>
      </c>
      <c r="AR54" s="283">
        <v>1</v>
      </c>
      <c r="AS54" s="350" t="s">
        <v>195</v>
      </c>
      <c r="AT54" s="194" t="s">
        <v>195</v>
      </c>
      <c r="AU54" s="170" t="s">
        <v>487</v>
      </c>
      <c r="AV54" s="170" t="s">
        <v>133</v>
      </c>
      <c r="AW54" s="170" t="s">
        <v>559</v>
      </c>
      <c r="AX54" s="170" t="s">
        <v>560</v>
      </c>
      <c r="AY54" s="176">
        <v>7787</v>
      </c>
      <c r="AZ54" s="170" t="s">
        <v>561</v>
      </c>
      <c r="BA54" s="170" t="s">
        <v>560</v>
      </c>
      <c r="BB54" s="403">
        <v>133000000</v>
      </c>
      <c r="BC54" s="404">
        <v>1</v>
      </c>
      <c r="BD54" s="405" t="s">
        <v>195</v>
      </c>
      <c r="BE54" s="350" t="s">
        <v>195</v>
      </c>
      <c r="BF54" s="350" t="s">
        <v>195</v>
      </c>
      <c r="BG54" s="334"/>
      <c r="BH54" s="334"/>
      <c r="BI54" s="334"/>
      <c r="BJ54" s="334"/>
      <c r="BK54" s="334"/>
      <c r="BL54" s="334"/>
      <c r="BM54" s="334"/>
      <c r="BN54" s="334"/>
      <c r="BO54" s="334"/>
      <c r="BP54" s="334"/>
      <c r="BQ54" s="334"/>
      <c r="BR54" s="334"/>
      <c r="BS54" s="334"/>
      <c r="BT54" s="334"/>
      <c r="BU54" s="334"/>
      <c r="BV54" s="334"/>
      <c r="BW54" s="334"/>
      <c r="BX54" s="334"/>
      <c r="BY54" s="334"/>
      <c r="BZ54" s="334"/>
      <c r="CA54" s="334"/>
      <c r="CB54" s="334"/>
      <c r="CC54" s="334"/>
      <c r="CD54" s="334"/>
      <c r="CE54" s="334"/>
      <c r="CF54" s="334"/>
      <c r="CG54" s="334"/>
      <c r="CH54" s="334"/>
      <c r="CI54" s="334"/>
      <c r="CJ54" s="334"/>
      <c r="CK54" s="334"/>
      <c r="CL54" s="334"/>
      <c r="CM54" s="334"/>
      <c r="CN54" s="334"/>
      <c r="CO54" s="334"/>
      <c r="CP54" s="334"/>
      <c r="CQ54" s="334"/>
      <c r="CR54" s="334"/>
      <c r="CS54" s="334"/>
      <c r="CT54" s="334"/>
      <c r="CU54" s="334"/>
      <c r="CV54" s="334"/>
      <c r="CW54" s="334"/>
      <c r="CX54" s="334"/>
      <c r="CY54" s="334"/>
      <c r="CZ54" s="334"/>
      <c r="DA54" s="334"/>
      <c r="DB54" s="334"/>
      <c r="DC54" s="334"/>
      <c r="DD54" s="334"/>
      <c r="DE54" s="334"/>
      <c r="DF54" s="334"/>
      <c r="DG54" s="334"/>
      <c r="DH54" s="334"/>
      <c r="DI54" s="334"/>
      <c r="DJ54" s="334"/>
      <c r="DK54" s="334"/>
      <c r="DL54" s="334"/>
      <c r="DM54" s="334"/>
      <c r="DN54" s="334"/>
      <c r="DO54" s="334"/>
      <c r="DP54" s="334"/>
      <c r="DQ54" s="334"/>
      <c r="DR54" s="334"/>
      <c r="DS54" s="334"/>
      <c r="DT54" s="334"/>
      <c r="DU54" s="334"/>
      <c r="DV54" s="334"/>
      <c r="DW54" s="334"/>
      <c r="DX54" s="334"/>
      <c r="DY54" s="334"/>
      <c r="DZ54" s="334"/>
      <c r="EA54" s="334"/>
      <c r="EB54" s="334"/>
      <c r="EC54" s="334"/>
      <c r="ED54" s="334"/>
      <c r="EE54" s="334"/>
      <c r="EF54" s="334"/>
      <c r="EG54" s="334"/>
      <c r="EH54" s="334"/>
      <c r="EI54" s="334"/>
      <c r="EJ54" s="334"/>
      <c r="EK54" s="334"/>
      <c r="EL54" s="334"/>
      <c r="EM54" s="334"/>
      <c r="EN54" s="334"/>
      <c r="EO54" s="334"/>
    </row>
    <row r="55" spans="1:145" s="35" customFormat="1" ht="60" customHeight="1" x14ac:dyDescent="0.2">
      <c r="A55" s="139" t="s">
        <v>562</v>
      </c>
      <c r="B55" s="336" t="s">
        <v>76</v>
      </c>
      <c r="C55" s="337" t="s">
        <v>166</v>
      </c>
      <c r="D55" s="337" t="s">
        <v>167</v>
      </c>
      <c r="E55" s="347" t="s">
        <v>563</v>
      </c>
      <c r="F55" s="159">
        <v>0.91</v>
      </c>
      <c r="G55" s="339"/>
      <c r="H55" s="339"/>
      <c r="I55" s="339" t="s">
        <v>564</v>
      </c>
      <c r="J55" s="236" t="s">
        <v>565</v>
      </c>
      <c r="K55" s="406">
        <v>3118463661</v>
      </c>
      <c r="L55" s="160" t="s">
        <v>566</v>
      </c>
      <c r="M55" s="359">
        <v>42736</v>
      </c>
      <c r="N55" s="359">
        <v>43982</v>
      </c>
      <c r="O55" s="407" t="s">
        <v>567</v>
      </c>
      <c r="P55" s="407" t="s">
        <v>568</v>
      </c>
      <c r="Q55" s="345">
        <v>1</v>
      </c>
      <c r="R55" s="345">
        <v>1</v>
      </c>
      <c r="S55" s="345">
        <v>1</v>
      </c>
      <c r="T55" s="345">
        <v>1</v>
      </c>
      <c r="U55" s="345">
        <v>1</v>
      </c>
      <c r="V55" s="345">
        <v>1</v>
      </c>
      <c r="W55" s="345">
        <v>1</v>
      </c>
      <c r="X55" s="345">
        <v>1</v>
      </c>
      <c r="Y55" s="347" t="s">
        <v>482</v>
      </c>
      <c r="Z55" s="347" t="s">
        <v>482</v>
      </c>
      <c r="AA55" s="354">
        <v>1</v>
      </c>
      <c r="AB55" s="180">
        <v>1</v>
      </c>
      <c r="AC55" s="347" t="s">
        <v>87</v>
      </c>
      <c r="AD55" s="347" t="s">
        <v>87</v>
      </c>
      <c r="AE55" s="347" t="s">
        <v>87</v>
      </c>
      <c r="AF55" s="339" t="s">
        <v>93</v>
      </c>
      <c r="AG55" s="347" t="s">
        <v>87</v>
      </c>
      <c r="AH55" s="219" t="s">
        <v>569</v>
      </c>
      <c r="AI55" s="408">
        <v>2401773531</v>
      </c>
      <c r="AJ55" s="409">
        <v>0.02</v>
      </c>
      <c r="AK55" s="410">
        <v>1026786597</v>
      </c>
      <c r="AL55" s="170" t="s">
        <v>570</v>
      </c>
      <c r="AM55" s="149">
        <v>0.02</v>
      </c>
      <c r="AN55" s="167">
        <v>44013</v>
      </c>
      <c r="AO55" s="167">
        <v>44196</v>
      </c>
      <c r="AP55" s="159" t="s">
        <v>571</v>
      </c>
      <c r="AQ55" s="150" t="s">
        <v>572</v>
      </c>
      <c r="AR55" s="283">
        <v>1</v>
      </c>
      <c r="AS55" s="350" t="s">
        <v>195</v>
      </c>
      <c r="AT55" s="194" t="s">
        <v>195</v>
      </c>
      <c r="AU55" s="313" t="s">
        <v>87</v>
      </c>
      <c r="AV55" s="313" t="s">
        <v>87</v>
      </c>
      <c r="AW55" s="313" t="s">
        <v>87</v>
      </c>
      <c r="AX55" s="313" t="s">
        <v>87</v>
      </c>
      <c r="AY55" s="172" t="s">
        <v>87</v>
      </c>
      <c r="AZ55" s="170" t="s">
        <v>573</v>
      </c>
      <c r="BA55" s="313" t="s">
        <v>87</v>
      </c>
      <c r="BB55" s="304">
        <v>2234345867</v>
      </c>
      <c r="BC55" s="411">
        <v>1</v>
      </c>
      <c r="BD55" s="216" t="s">
        <v>195</v>
      </c>
      <c r="BE55" s="352" t="s">
        <v>195</v>
      </c>
      <c r="BF55" s="259" t="s">
        <v>574</v>
      </c>
      <c r="BG55" s="334"/>
      <c r="BH55" s="334"/>
      <c r="BI55" s="334"/>
      <c r="BJ55" s="334"/>
      <c r="BK55" s="334"/>
      <c r="BL55" s="334"/>
      <c r="BM55" s="334"/>
      <c r="BN55" s="334"/>
      <c r="BO55" s="334"/>
      <c r="BP55" s="334"/>
      <c r="BQ55" s="334"/>
      <c r="BR55" s="334"/>
      <c r="BS55" s="334"/>
      <c r="BT55" s="334"/>
      <c r="BU55" s="334"/>
      <c r="BV55" s="334"/>
      <c r="BW55" s="334"/>
      <c r="BX55" s="334"/>
      <c r="BY55" s="334"/>
      <c r="BZ55" s="334"/>
      <c r="CA55" s="334"/>
      <c r="CB55" s="334"/>
      <c r="CC55" s="334"/>
      <c r="CD55" s="334"/>
      <c r="CE55" s="334"/>
      <c r="CF55" s="334"/>
      <c r="CG55" s="334"/>
      <c r="CH55" s="334"/>
      <c r="CI55" s="334"/>
      <c r="CJ55" s="334"/>
      <c r="CK55" s="334"/>
      <c r="CL55" s="334"/>
      <c r="CM55" s="334"/>
      <c r="CN55" s="334"/>
      <c r="CO55" s="334"/>
      <c r="CP55" s="334"/>
      <c r="CQ55" s="334"/>
      <c r="CR55" s="334"/>
      <c r="CS55" s="334"/>
      <c r="CT55" s="334"/>
      <c r="CU55" s="334"/>
      <c r="CV55" s="334"/>
      <c r="CW55" s="334"/>
      <c r="CX55" s="334"/>
      <c r="CY55" s="334"/>
      <c r="CZ55" s="334"/>
      <c r="DA55" s="334"/>
      <c r="DB55" s="334"/>
      <c r="DC55" s="334"/>
      <c r="DD55" s="334"/>
      <c r="DE55" s="334"/>
      <c r="DF55" s="334"/>
      <c r="DG55" s="334"/>
      <c r="DH55" s="334"/>
      <c r="DI55" s="334"/>
      <c r="DJ55" s="334"/>
      <c r="DK55" s="334"/>
      <c r="DL55" s="334"/>
      <c r="DM55" s="334"/>
      <c r="DN55" s="334"/>
      <c r="DO55" s="334"/>
      <c r="DP55" s="334"/>
      <c r="DQ55" s="334"/>
      <c r="DR55" s="334"/>
      <c r="DS55" s="334"/>
      <c r="DT55" s="334"/>
      <c r="DU55" s="334"/>
      <c r="DV55" s="334"/>
      <c r="DW55" s="334"/>
      <c r="DX55" s="334"/>
      <c r="DY55" s="334"/>
      <c r="DZ55" s="334"/>
      <c r="EA55" s="334"/>
      <c r="EB55" s="334"/>
      <c r="EC55" s="334"/>
      <c r="ED55" s="334"/>
      <c r="EE55" s="334"/>
      <c r="EF55" s="334"/>
      <c r="EG55" s="334"/>
      <c r="EH55" s="334"/>
      <c r="EI55" s="334"/>
      <c r="EJ55" s="334"/>
      <c r="EK55" s="334"/>
      <c r="EL55" s="334"/>
      <c r="EM55" s="334"/>
      <c r="EN55" s="334"/>
      <c r="EO55" s="334"/>
    </row>
    <row r="56" spans="1:145" s="35" customFormat="1" ht="60" customHeight="1" x14ac:dyDescent="0.2">
      <c r="A56" s="139" t="s">
        <v>575</v>
      </c>
      <c r="B56" s="412" t="s">
        <v>76</v>
      </c>
      <c r="C56" s="413" t="s">
        <v>166</v>
      </c>
      <c r="D56" s="413" t="s">
        <v>167</v>
      </c>
      <c r="E56" s="414" t="s">
        <v>576</v>
      </c>
      <c r="F56" s="159">
        <v>0.91</v>
      </c>
      <c r="G56" s="237" t="s">
        <v>577</v>
      </c>
      <c r="H56" s="237" t="s">
        <v>578</v>
      </c>
      <c r="I56" s="237" t="s">
        <v>82</v>
      </c>
      <c r="J56" s="415" t="s">
        <v>579</v>
      </c>
      <c r="K56" s="416">
        <v>3241000</v>
      </c>
      <c r="L56" s="142" t="s">
        <v>580</v>
      </c>
      <c r="M56" s="417">
        <v>42887</v>
      </c>
      <c r="N56" s="417">
        <v>44196</v>
      </c>
      <c r="O56" s="414" t="s">
        <v>581</v>
      </c>
      <c r="P56" s="414" t="s">
        <v>582</v>
      </c>
      <c r="Q56" s="237">
        <v>25</v>
      </c>
      <c r="R56" s="237">
        <v>25</v>
      </c>
      <c r="S56" s="237">
        <v>25</v>
      </c>
      <c r="T56" s="237">
        <v>25</v>
      </c>
      <c r="U56" s="237">
        <v>25</v>
      </c>
      <c r="V56" s="418">
        <v>1</v>
      </c>
      <c r="W56" s="237">
        <v>25</v>
      </c>
      <c r="X56" s="418">
        <v>1</v>
      </c>
      <c r="Y56" s="237">
        <v>25</v>
      </c>
      <c r="Z56" s="418">
        <v>1</v>
      </c>
      <c r="AA56" s="419">
        <v>25</v>
      </c>
      <c r="AB56" s="420">
        <v>1</v>
      </c>
      <c r="AC56" s="414" t="s">
        <v>105</v>
      </c>
      <c r="AD56" s="414" t="s">
        <v>583</v>
      </c>
      <c r="AE56" s="421" t="s">
        <v>584</v>
      </c>
      <c r="AF56" s="237">
        <v>1049</v>
      </c>
      <c r="AG56" s="237" t="s">
        <v>585</v>
      </c>
      <c r="AH56" s="414" t="s">
        <v>586</v>
      </c>
      <c r="AI56" s="422">
        <v>18815886313</v>
      </c>
      <c r="AJ56" s="423" t="s">
        <v>341</v>
      </c>
      <c r="AK56" s="237" t="s">
        <v>341</v>
      </c>
      <c r="AL56" s="424" t="s">
        <v>587</v>
      </c>
      <c r="AM56" s="149">
        <v>1.4999999999999999E-2</v>
      </c>
      <c r="AN56" s="275">
        <v>44013</v>
      </c>
      <c r="AO56" s="275">
        <v>44196</v>
      </c>
      <c r="AP56" s="425" t="s">
        <v>581</v>
      </c>
      <c r="AQ56" s="281" t="s">
        <v>582</v>
      </c>
      <c r="AR56" s="382">
        <v>1</v>
      </c>
      <c r="AS56" s="383">
        <v>1</v>
      </c>
      <c r="AT56" s="194">
        <f>AS56/AR56</f>
        <v>1</v>
      </c>
      <c r="AU56" s="281" t="s">
        <v>588</v>
      </c>
      <c r="AV56" s="281" t="s">
        <v>589</v>
      </c>
      <c r="AW56" s="281" t="s">
        <v>590</v>
      </c>
      <c r="AX56" s="281" t="s">
        <v>591</v>
      </c>
      <c r="AY56" s="349">
        <v>7624</v>
      </c>
      <c r="AZ56" s="281" t="s">
        <v>592</v>
      </c>
      <c r="BA56" s="281" t="s">
        <v>593</v>
      </c>
      <c r="BB56" s="426">
        <v>372582963100</v>
      </c>
      <c r="BC56" s="152" t="s">
        <v>87</v>
      </c>
      <c r="BD56" s="427">
        <v>151000000</v>
      </c>
      <c r="BE56" s="331" t="s">
        <v>594</v>
      </c>
      <c r="BF56" s="331" t="s">
        <v>595</v>
      </c>
      <c r="BG56" s="334"/>
      <c r="BH56" s="334"/>
      <c r="BI56" s="334"/>
      <c r="BJ56" s="334"/>
      <c r="BK56" s="334"/>
      <c r="BL56" s="334"/>
      <c r="BM56" s="334"/>
      <c r="BN56" s="334"/>
      <c r="BO56" s="334"/>
      <c r="BP56" s="334"/>
      <c r="BQ56" s="334"/>
      <c r="BR56" s="334"/>
      <c r="BS56" s="334"/>
      <c r="BT56" s="334"/>
      <c r="BU56" s="334"/>
      <c r="BV56" s="334"/>
      <c r="BW56" s="334"/>
      <c r="BX56" s="334"/>
      <c r="BY56" s="334"/>
      <c r="BZ56" s="334"/>
      <c r="CA56" s="334"/>
      <c r="CB56" s="334"/>
      <c r="CC56" s="334"/>
      <c r="CD56" s="334"/>
      <c r="CE56" s="334"/>
      <c r="CF56" s="334"/>
      <c r="CG56" s="334"/>
      <c r="CH56" s="334"/>
      <c r="CI56" s="334"/>
      <c r="CJ56" s="334"/>
      <c r="CK56" s="334"/>
      <c r="CL56" s="334"/>
      <c r="CM56" s="334"/>
      <c r="CN56" s="334"/>
      <c r="CO56" s="334"/>
      <c r="CP56" s="334"/>
      <c r="CQ56" s="334"/>
      <c r="CR56" s="334"/>
      <c r="CS56" s="334"/>
      <c r="CT56" s="334"/>
      <c r="CU56" s="334"/>
      <c r="CV56" s="334"/>
      <c r="CW56" s="334"/>
      <c r="CX56" s="334"/>
      <c r="CY56" s="334"/>
      <c r="CZ56" s="334"/>
      <c r="DA56" s="334"/>
      <c r="DB56" s="334"/>
      <c r="DC56" s="334"/>
      <c r="DD56" s="334"/>
      <c r="DE56" s="334"/>
      <c r="DF56" s="334"/>
      <c r="DG56" s="334"/>
      <c r="DH56" s="334"/>
      <c r="DI56" s="334"/>
      <c r="DJ56" s="334"/>
      <c r="DK56" s="334"/>
      <c r="DL56" s="334"/>
      <c r="DM56" s="334"/>
      <c r="DN56" s="334"/>
      <c r="DO56" s="334"/>
      <c r="DP56" s="334"/>
      <c r="DQ56" s="334"/>
      <c r="DR56" s="334"/>
      <c r="DS56" s="334"/>
      <c r="DT56" s="334"/>
      <c r="DU56" s="334"/>
      <c r="DV56" s="334"/>
      <c r="DW56" s="334"/>
      <c r="DX56" s="334"/>
      <c r="DY56" s="334"/>
      <c r="DZ56" s="334"/>
      <c r="EA56" s="334"/>
      <c r="EB56" s="334"/>
      <c r="EC56" s="334"/>
      <c r="ED56" s="334"/>
      <c r="EE56" s="334"/>
      <c r="EF56" s="334"/>
      <c r="EG56" s="334"/>
      <c r="EH56" s="334"/>
      <c r="EI56" s="334"/>
      <c r="EJ56" s="334"/>
      <c r="EK56" s="334"/>
      <c r="EL56" s="334"/>
      <c r="EM56" s="334"/>
      <c r="EN56" s="334"/>
      <c r="EO56" s="334"/>
    </row>
    <row r="57" spans="1:145" s="35" customFormat="1" ht="42.75" customHeight="1" x14ac:dyDescent="0.2">
      <c r="A57" s="139" t="s">
        <v>596</v>
      </c>
      <c r="B57" s="412" t="s">
        <v>76</v>
      </c>
      <c r="C57" s="413" t="s">
        <v>166</v>
      </c>
      <c r="D57" s="413" t="s">
        <v>167</v>
      </c>
      <c r="E57" s="414" t="s">
        <v>597</v>
      </c>
      <c r="F57" s="159">
        <v>0.91</v>
      </c>
      <c r="G57" s="237" t="s">
        <v>577</v>
      </c>
      <c r="H57" s="237" t="s">
        <v>578</v>
      </c>
      <c r="I57" s="237" t="s">
        <v>82</v>
      </c>
      <c r="J57" s="428" t="s">
        <v>598</v>
      </c>
      <c r="K57" s="428" t="s">
        <v>599</v>
      </c>
      <c r="L57" s="429" t="s">
        <v>600</v>
      </c>
      <c r="M57" s="417">
        <v>42887</v>
      </c>
      <c r="N57" s="417">
        <v>44196</v>
      </c>
      <c r="O57" s="414" t="s">
        <v>601</v>
      </c>
      <c r="P57" s="414" t="s">
        <v>602</v>
      </c>
      <c r="Q57" s="418">
        <v>1</v>
      </c>
      <c r="R57" s="418">
        <v>1</v>
      </c>
      <c r="S57" s="418">
        <v>1</v>
      </c>
      <c r="T57" s="418">
        <v>1</v>
      </c>
      <c r="U57" s="237">
        <v>0</v>
      </c>
      <c r="V57" s="418">
        <v>0</v>
      </c>
      <c r="W57" s="237">
        <v>0</v>
      </c>
      <c r="X57" s="418">
        <v>0</v>
      </c>
      <c r="Y57" s="418">
        <v>1</v>
      </c>
      <c r="Z57" s="418">
        <v>1</v>
      </c>
      <c r="AA57" s="430">
        <v>1</v>
      </c>
      <c r="AB57" s="420">
        <v>1</v>
      </c>
      <c r="AC57" s="414" t="s">
        <v>105</v>
      </c>
      <c r="AD57" s="414" t="s">
        <v>583</v>
      </c>
      <c r="AE57" s="421" t="s">
        <v>584</v>
      </c>
      <c r="AF57" s="237">
        <v>1049</v>
      </c>
      <c r="AG57" s="237" t="s">
        <v>585</v>
      </c>
      <c r="AH57" s="414" t="s">
        <v>603</v>
      </c>
      <c r="AI57" s="422">
        <v>304940073203</v>
      </c>
      <c r="AJ57" s="423" t="s">
        <v>341</v>
      </c>
      <c r="AK57" s="237" t="s">
        <v>341</v>
      </c>
      <c r="AL57" s="189" t="s">
        <v>87</v>
      </c>
      <c r="AM57" s="149">
        <v>0</v>
      </c>
      <c r="AN57" s="189" t="s">
        <v>87</v>
      </c>
      <c r="AO57" s="189" t="s">
        <v>87</v>
      </c>
      <c r="AP57" s="189" t="s">
        <v>87</v>
      </c>
      <c r="AQ57" s="189" t="s">
        <v>87</v>
      </c>
      <c r="AR57" s="189" t="s">
        <v>87</v>
      </c>
      <c r="AS57" s="189" t="s">
        <v>87</v>
      </c>
      <c r="AT57" s="189" t="s">
        <v>87</v>
      </c>
      <c r="AU57" s="154" t="s">
        <v>87</v>
      </c>
      <c r="AV57" s="154" t="s">
        <v>87</v>
      </c>
      <c r="AW57" s="154" t="s">
        <v>87</v>
      </c>
      <c r="AX57" s="154" t="s">
        <v>87</v>
      </c>
      <c r="AY57" s="189" t="s">
        <v>87</v>
      </c>
      <c r="AZ57" s="154" t="s">
        <v>87</v>
      </c>
      <c r="BA57" s="154" t="s">
        <v>87</v>
      </c>
      <c r="BB57" s="152" t="s">
        <v>87</v>
      </c>
      <c r="BC57" s="152" t="s">
        <v>87</v>
      </c>
      <c r="BD57" s="152" t="s">
        <v>87</v>
      </c>
      <c r="BE57" s="153" t="s">
        <v>87</v>
      </c>
      <c r="BF57" s="154" t="s">
        <v>87</v>
      </c>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4"/>
      <c r="DH57" s="334"/>
      <c r="DI57" s="334"/>
      <c r="DJ57" s="334"/>
      <c r="DK57" s="334"/>
      <c r="DL57" s="334"/>
      <c r="DM57" s="334"/>
      <c r="DN57" s="334"/>
      <c r="DO57" s="334"/>
      <c r="DP57" s="334"/>
      <c r="DQ57" s="334"/>
      <c r="DR57" s="334"/>
      <c r="DS57" s="334"/>
      <c r="DT57" s="334"/>
      <c r="DU57" s="334"/>
      <c r="DV57" s="334"/>
      <c r="DW57" s="334"/>
      <c r="DX57" s="334"/>
      <c r="DY57" s="334"/>
      <c r="DZ57" s="334"/>
      <c r="EA57" s="334"/>
      <c r="EB57" s="334"/>
      <c r="EC57" s="334"/>
      <c r="ED57" s="334"/>
      <c r="EE57" s="334"/>
      <c r="EF57" s="334"/>
      <c r="EG57" s="334"/>
      <c r="EH57" s="334"/>
      <c r="EI57" s="334"/>
      <c r="EJ57" s="334"/>
      <c r="EK57" s="334"/>
      <c r="EL57" s="334"/>
      <c r="EM57" s="334"/>
      <c r="EN57" s="334"/>
      <c r="EO57" s="334"/>
    </row>
    <row r="58" spans="1:145" s="58" customFormat="1" ht="42.75" customHeight="1" x14ac:dyDescent="0.2">
      <c r="A58" s="139" t="s">
        <v>604</v>
      </c>
      <c r="B58" s="140" t="s">
        <v>76</v>
      </c>
      <c r="C58" s="141" t="s">
        <v>166</v>
      </c>
      <c r="D58" s="141" t="s">
        <v>167</v>
      </c>
      <c r="E58" s="141" t="s">
        <v>605</v>
      </c>
      <c r="F58" s="142">
        <v>1.28</v>
      </c>
      <c r="G58" s="142" t="s">
        <v>98</v>
      </c>
      <c r="H58" s="142" t="s">
        <v>99</v>
      </c>
      <c r="I58" s="142" t="s">
        <v>82</v>
      </c>
      <c r="J58" s="428" t="s">
        <v>606</v>
      </c>
      <c r="K58" s="428" t="s">
        <v>607</v>
      </c>
      <c r="L58" s="429" t="s">
        <v>608</v>
      </c>
      <c r="M58" s="144">
        <v>42736</v>
      </c>
      <c r="N58" s="144">
        <v>43100</v>
      </c>
      <c r="O58" s="141" t="s">
        <v>609</v>
      </c>
      <c r="P58" s="141" t="s">
        <v>610</v>
      </c>
      <c r="Q58" s="366">
        <v>1</v>
      </c>
      <c r="R58" s="142" t="s">
        <v>87</v>
      </c>
      <c r="S58" s="142" t="s">
        <v>87</v>
      </c>
      <c r="T58" s="142" t="s">
        <v>87</v>
      </c>
      <c r="U58" s="142">
        <v>1</v>
      </c>
      <c r="V58" s="145">
        <v>1</v>
      </c>
      <c r="W58" s="142" t="s">
        <v>87</v>
      </c>
      <c r="X58" s="142" t="s">
        <v>87</v>
      </c>
      <c r="Y58" s="142" t="s">
        <v>87</v>
      </c>
      <c r="Z58" s="142" t="s">
        <v>87</v>
      </c>
      <c r="AA58" s="142" t="s">
        <v>87</v>
      </c>
      <c r="AB58" s="142" t="s">
        <v>87</v>
      </c>
      <c r="AC58" s="141" t="s">
        <v>219</v>
      </c>
      <c r="AD58" s="141" t="s">
        <v>106</v>
      </c>
      <c r="AE58" s="141"/>
      <c r="AF58" s="142">
        <v>1108</v>
      </c>
      <c r="AG58" s="142" t="s">
        <v>107</v>
      </c>
      <c r="AH58" s="141" t="s">
        <v>498</v>
      </c>
      <c r="AI58" s="431">
        <v>2801000000</v>
      </c>
      <c r="AJ58" s="142" t="s">
        <v>104</v>
      </c>
      <c r="AK58" s="142" t="s">
        <v>104</v>
      </c>
      <c r="AL58" s="333" t="s">
        <v>87</v>
      </c>
      <c r="AM58" s="149">
        <v>0</v>
      </c>
      <c r="AN58" s="333" t="s">
        <v>87</v>
      </c>
      <c r="AO58" s="333" t="s">
        <v>87</v>
      </c>
      <c r="AP58" s="333" t="s">
        <v>87</v>
      </c>
      <c r="AQ58" s="333" t="s">
        <v>87</v>
      </c>
      <c r="AR58" s="333" t="s">
        <v>87</v>
      </c>
      <c r="AS58" s="333" t="s">
        <v>87</v>
      </c>
      <c r="AT58" s="333" t="s">
        <v>87</v>
      </c>
      <c r="AU58" s="432" t="s">
        <v>87</v>
      </c>
      <c r="AV58" s="432" t="s">
        <v>87</v>
      </c>
      <c r="AW58" s="432" t="s">
        <v>87</v>
      </c>
      <c r="AX58" s="432" t="s">
        <v>87</v>
      </c>
      <c r="AY58" s="333" t="s">
        <v>87</v>
      </c>
      <c r="AZ58" s="432" t="s">
        <v>87</v>
      </c>
      <c r="BA58" s="432" t="s">
        <v>87</v>
      </c>
      <c r="BB58" s="433" t="s">
        <v>87</v>
      </c>
      <c r="BC58" s="433" t="s">
        <v>87</v>
      </c>
      <c r="BD58" s="433" t="s">
        <v>87</v>
      </c>
      <c r="BE58" s="434" t="s">
        <v>87</v>
      </c>
      <c r="BF58" s="432" t="s">
        <v>87</v>
      </c>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4"/>
      <c r="DH58" s="334"/>
      <c r="DI58" s="334"/>
      <c r="DJ58" s="334"/>
      <c r="DK58" s="334"/>
      <c r="DL58" s="334"/>
      <c r="DM58" s="334"/>
      <c r="DN58" s="334"/>
      <c r="DO58" s="334"/>
      <c r="DP58" s="334"/>
      <c r="DQ58" s="334"/>
      <c r="DR58" s="334"/>
      <c r="DS58" s="334"/>
      <c r="DT58" s="334"/>
      <c r="DU58" s="334"/>
      <c r="DV58" s="334"/>
      <c r="DW58" s="334"/>
      <c r="DX58" s="334"/>
      <c r="DY58" s="334"/>
      <c r="DZ58" s="334"/>
      <c r="EA58" s="334"/>
      <c r="EB58" s="334"/>
      <c r="EC58" s="334"/>
      <c r="ED58" s="334"/>
      <c r="EE58" s="334"/>
      <c r="EF58" s="334"/>
      <c r="EG58" s="334"/>
      <c r="EH58" s="334"/>
      <c r="EI58" s="334"/>
      <c r="EJ58" s="334"/>
      <c r="EK58" s="334"/>
      <c r="EL58" s="334"/>
      <c r="EM58" s="334"/>
      <c r="EN58" s="334"/>
      <c r="EO58" s="334"/>
    </row>
    <row r="59" spans="1:145" s="66" customFormat="1" ht="42.75" customHeight="1" x14ac:dyDescent="0.2">
      <c r="A59" s="156" t="s">
        <v>611</v>
      </c>
      <c r="B59" s="157" t="s">
        <v>76</v>
      </c>
      <c r="C59" s="158" t="s">
        <v>166</v>
      </c>
      <c r="D59" s="158" t="s">
        <v>167</v>
      </c>
      <c r="E59" s="158" t="s">
        <v>612</v>
      </c>
      <c r="F59" s="159">
        <v>1.28</v>
      </c>
      <c r="G59" s="159" t="s">
        <v>98</v>
      </c>
      <c r="H59" s="159" t="s">
        <v>99</v>
      </c>
      <c r="I59" s="159" t="s">
        <v>82</v>
      </c>
      <c r="J59" s="159" t="s">
        <v>100</v>
      </c>
      <c r="K59" s="159">
        <v>3159286978</v>
      </c>
      <c r="L59" s="160" t="s">
        <v>101</v>
      </c>
      <c r="M59" s="161">
        <v>43101</v>
      </c>
      <c r="N59" s="161">
        <v>43981</v>
      </c>
      <c r="O59" s="158" t="s">
        <v>613</v>
      </c>
      <c r="P59" s="158" t="s">
        <v>614</v>
      </c>
      <c r="Q59" s="365" t="s">
        <v>87</v>
      </c>
      <c r="R59" s="365">
        <v>40</v>
      </c>
      <c r="S59" s="365">
        <v>40</v>
      </c>
      <c r="T59" s="365">
        <v>40</v>
      </c>
      <c r="U59" s="365" t="s">
        <v>87</v>
      </c>
      <c r="V59" s="365" t="s">
        <v>87</v>
      </c>
      <c r="W59" s="159">
        <v>40</v>
      </c>
      <c r="X59" s="163">
        <v>1</v>
      </c>
      <c r="Y59" s="237">
        <v>35</v>
      </c>
      <c r="Z59" s="163">
        <v>0.87</v>
      </c>
      <c r="AA59" s="142">
        <v>0</v>
      </c>
      <c r="AB59" s="145">
        <v>0</v>
      </c>
      <c r="AC59" s="158" t="s">
        <v>219</v>
      </c>
      <c r="AD59" s="158" t="s">
        <v>106</v>
      </c>
      <c r="AE59" s="158"/>
      <c r="AF59" s="159">
        <v>1108</v>
      </c>
      <c r="AG59" s="159" t="s">
        <v>107</v>
      </c>
      <c r="AH59" s="162" t="s">
        <v>494</v>
      </c>
      <c r="AI59" s="380">
        <v>3633482900</v>
      </c>
      <c r="AJ59" s="423" t="s">
        <v>341</v>
      </c>
      <c r="AK59" s="237" t="s">
        <v>341</v>
      </c>
      <c r="AL59" s="189" t="s">
        <v>87</v>
      </c>
      <c r="AM59" s="149">
        <v>0</v>
      </c>
      <c r="AN59" s="189" t="s">
        <v>87</v>
      </c>
      <c r="AO59" s="189" t="s">
        <v>87</v>
      </c>
      <c r="AP59" s="189" t="s">
        <v>87</v>
      </c>
      <c r="AQ59" s="189" t="s">
        <v>87</v>
      </c>
      <c r="AR59" s="189" t="s">
        <v>87</v>
      </c>
      <c r="AS59" s="189" t="s">
        <v>87</v>
      </c>
      <c r="AT59" s="189" t="s">
        <v>87</v>
      </c>
      <c r="AU59" s="154" t="s">
        <v>87</v>
      </c>
      <c r="AV59" s="154" t="s">
        <v>87</v>
      </c>
      <c r="AW59" s="154" t="s">
        <v>87</v>
      </c>
      <c r="AX59" s="154" t="s">
        <v>87</v>
      </c>
      <c r="AY59" s="189" t="s">
        <v>87</v>
      </c>
      <c r="AZ59" s="154" t="s">
        <v>87</v>
      </c>
      <c r="BA59" s="154" t="s">
        <v>87</v>
      </c>
      <c r="BB59" s="152" t="s">
        <v>87</v>
      </c>
      <c r="BC59" s="152" t="s">
        <v>87</v>
      </c>
      <c r="BD59" s="152" t="s">
        <v>87</v>
      </c>
      <c r="BE59" s="153" t="s">
        <v>87</v>
      </c>
      <c r="BF59" s="154" t="s">
        <v>87</v>
      </c>
      <c r="BG59" s="308"/>
      <c r="BH59" s="308"/>
      <c r="BI59" s="308"/>
      <c r="BJ59" s="308"/>
      <c r="BK59" s="308"/>
      <c r="BL59" s="308"/>
      <c r="BM59" s="308"/>
      <c r="BN59" s="308"/>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08"/>
      <c r="CM59" s="308"/>
      <c r="CN59" s="308"/>
      <c r="CO59" s="308"/>
      <c r="CP59" s="308"/>
      <c r="CQ59" s="308"/>
      <c r="CR59" s="308"/>
      <c r="CS59" s="308"/>
      <c r="CT59" s="308"/>
      <c r="CU59" s="308"/>
      <c r="CV59" s="308"/>
      <c r="CW59" s="308"/>
      <c r="CX59" s="308"/>
      <c r="CY59" s="308"/>
      <c r="CZ59" s="308"/>
      <c r="DA59" s="308"/>
      <c r="DB59" s="308"/>
      <c r="DC59" s="308"/>
      <c r="DD59" s="308"/>
      <c r="DE59" s="308"/>
      <c r="DF59" s="308"/>
      <c r="DG59" s="308"/>
      <c r="DH59" s="308"/>
      <c r="DI59" s="308"/>
      <c r="DJ59" s="308"/>
      <c r="DK59" s="308"/>
      <c r="DL59" s="308"/>
      <c r="DM59" s="308"/>
      <c r="DN59" s="308"/>
      <c r="DO59" s="308"/>
      <c r="DP59" s="308"/>
      <c r="DQ59" s="308"/>
      <c r="DR59" s="308"/>
      <c r="DS59" s="308"/>
      <c r="DT59" s="308"/>
      <c r="DU59" s="308"/>
      <c r="DV59" s="308"/>
      <c r="DW59" s="308"/>
      <c r="DX59" s="308"/>
      <c r="DY59" s="308"/>
      <c r="DZ59" s="308"/>
      <c r="EA59" s="308"/>
      <c r="EB59" s="308"/>
      <c r="EC59" s="308"/>
      <c r="ED59" s="308"/>
      <c r="EE59" s="308"/>
      <c r="EF59" s="308"/>
      <c r="EG59" s="308"/>
      <c r="EH59" s="308"/>
      <c r="EI59" s="308"/>
      <c r="EJ59" s="308"/>
      <c r="EK59" s="308"/>
      <c r="EL59" s="308"/>
      <c r="EM59" s="308"/>
      <c r="EN59" s="308"/>
      <c r="EO59" s="308"/>
    </row>
    <row r="60" spans="1:145" s="35" customFormat="1" ht="60" customHeight="1" x14ac:dyDescent="0.2">
      <c r="A60" s="139" t="s">
        <v>615</v>
      </c>
      <c r="B60" s="412" t="s">
        <v>76</v>
      </c>
      <c r="C60" s="413" t="s">
        <v>616</v>
      </c>
      <c r="D60" s="413" t="s">
        <v>617</v>
      </c>
      <c r="E60" s="414" t="s">
        <v>618</v>
      </c>
      <c r="F60" s="159">
        <v>0.91</v>
      </c>
      <c r="G60" s="237" t="s">
        <v>577</v>
      </c>
      <c r="H60" s="237" t="s">
        <v>578</v>
      </c>
      <c r="I60" s="237" t="s">
        <v>82</v>
      </c>
      <c r="J60" s="435" t="s">
        <v>619</v>
      </c>
      <c r="K60" s="416">
        <v>3241000</v>
      </c>
      <c r="L60" s="142" t="s">
        <v>620</v>
      </c>
      <c r="M60" s="417">
        <v>42887</v>
      </c>
      <c r="N60" s="417">
        <v>44196</v>
      </c>
      <c r="O60" s="414" t="s">
        <v>621</v>
      </c>
      <c r="P60" s="414" t="s">
        <v>622</v>
      </c>
      <c r="Q60" s="237">
        <v>4</v>
      </c>
      <c r="R60" s="237">
        <v>4</v>
      </c>
      <c r="S60" s="237">
        <v>4</v>
      </c>
      <c r="T60" s="237">
        <v>4</v>
      </c>
      <c r="U60" s="237">
        <v>4</v>
      </c>
      <c r="V60" s="418">
        <v>1</v>
      </c>
      <c r="W60" s="237">
        <v>4</v>
      </c>
      <c r="X60" s="418">
        <v>1</v>
      </c>
      <c r="Y60" s="237">
        <v>4</v>
      </c>
      <c r="Z60" s="418">
        <v>1</v>
      </c>
      <c r="AA60" s="316">
        <v>4</v>
      </c>
      <c r="AB60" s="420">
        <v>1</v>
      </c>
      <c r="AC60" s="414" t="s">
        <v>219</v>
      </c>
      <c r="AD60" s="414" t="s">
        <v>623</v>
      </c>
      <c r="AE60" s="421" t="s">
        <v>624</v>
      </c>
      <c r="AF60" s="237">
        <v>1053</v>
      </c>
      <c r="AG60" s="237" t="s">
        <v>625</v>
      </c>
      <c r="AH60" s="414" t="s">
        <v>626</v>
      </c>
      <c r="AI60" s="422">
        <v>4736633058</v>
      </c>
      <c r="AJ60" s="423" t="s">
        <v>341</v>
      </c>
      <c r="AK60" s="237" t="s">
        <v>341</v>
      </c>
      <c r="AL60" s="436" t="s">
        <v>618</v>
      </c>
      <c r="AM60" s="149">
        <v>1.4999999999999999E-2</v>
      </c>
      <c r="AN60" s="275">
        <v>44013</v>
      </c>
      <c r="AO60" s="275">
        <v>44196</v>
      </c>
      <c r="AP60" s="349" t="s">
        <v>621</v>
      </c>
      <c r="AQ60" s="437" t="s">
        <v>622</v>
      </c>
      <c r="AR60" s="349">
        <v>4</v>
      </c>
      <c r="AS60" s="350">
        <v>4</v>
      </c>
      <c r="AT60" s="194">
        <f>AS60/AR60</f>
        <v>1</v>
      </c>
      <c r="AU60" s="281" t="s">
        <v>588</v>
      </c>
      <c r="AV60" s="281" t="s">
        <v>589</v>
      </c>
      <c r="AW60" s="281" t="s">
        <v>627</v>
      </c>
      <c r="AX60" s="281" t="s">
        <v>628</v>
      </c>
      <c r="AY60" s="349">
        <v>7690</v>
      </c>
      <c r="AZ60" s="281" t="s">
        <v>629</v>
      </c>
      <c r="BA60" s="281" t="s">
        <v>630</v>
      </c>
      <c r="BB60" s="426">
        <v>4182989633</v>
      </c>
      <c r="BC60" s="152" t="s">
        <v>87</v>
      </c>
      <c r="BD60" s="377">
        <v>123000000</v>
      </c>
      <c r="BE60" s="386" t="s">
        <v>631</v>
      </c>
      <c r="BF60" s="331" t="s">
        <v>632</v>
      </c>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c r="CT60" s="334"/>
      <c r="CU60" s="334"/>
      <c r="CV60" s="334"/>
      <c r="CW60" s="334"/>
      <c r="CX60" s="334"/>
      <c r="CY60" s="334"/>
      <c r="CZ60" s="334"/>
      <c r="DA60" s="334"/>
      <c r="DB60" s="334"/>
      <c r="DC60" s="334"/>
      <c r="DD60" s="334"/>
      <c r="DE60" s="334"/>
      <c r="DF60" s="334"/>
      <c r="DG60" s="334"/>
      <c r="DH60" s="334"/>
      <c r="DI60" s="334"/>
      <c r="DJ60" s="334"/>
      <c r="DK60" s="334"/>
      <c r="DL60" s="334"/>
      <c r="DM60" s="334"/>
      <c r="DN60" s="334"/>
      <c r="DO60" s="334"/>
      <c r="DP60" s="334"/>
      <c r="DQ60" s="334"/>
      <c r="DR60" s="334"/>
      <c r="DS60" s="334"/>
      <c r="DT60" s="334"/>
      <c r="DU60" s="334"/>
      <c r="DV60" s="334"/>
      <c r="DW60" s="334"/>
      <c r="DX60" s="334"/>
      <c r="DY60" s="334"/>
      <c r="DZ60" s="334"/>
      <c r="EA60" s="334"/>
      <c r="EB60" s="334"/>
      <c r="EC60" s="334"/>
      <c r="ED60" s="334"/>
      <c r="EE60" s="334"/>
      <c r="EF60" s="334"/>
      <c r="EG60" s="334"/>
      <c r="EH60" s="334"/>
      <c r="EI60" s="334"/>
      <c r="EJ60" s="334"/>
      <c r="EK60" s="334"/>
      <c r="EL60" s="334"/>
      <c r="EM60" s="334"/>
      <c r="EN60" s="334"/>
      <c r="EO60" s="334"/>
    </row>
    <row r="61" spans="1:145" s="35" customFormat="1" ht="60" customHeight="1" x14ac:dyDescent="0.2">
      <c r="A61" s="139" t="s">
        <v>633</v>
      </c>
      <c r="B61" s="140" t="s">
        <v>76</v>
      </c>
      <c r="C61" s="141" t="s">
        <v>616</v>
      </c>
      <c r="D61" s="141" t="s">
        <v>617</v>
      </c>
      <c r="E61" s="162" t="s">
        <v>634</v>
      </c>
      <c r="F61" s="159">
        <v>0.91</v>
      </c>
      <c r="G61" s="159" t="s">
        <v>258</v>
      </c>
      <c r="H61" s="159" t="s">
        <v>477</v>
      </c>
      <c r="I61" s="159" t="s">
        <v>82</v>
      </c>
      <c r="J61" s="371" t="s">
        <v>478</v>
      </c>
      <c r="K61" s="372">
        <v>3153490259</v>
      </c>
      <c r="L61" s="160" t="s">
        <v>479</v>
      </c>
      <c r="M61" s="161">
        <v>42797</v>
      </c>
      <c r="N61" s="161">
        <v>44012</v>
      </c>
      <c r="O61" s="220" t="s">
        <v>635</v>
      </c>
      <c r="P61" s="220" t="s">
        <v>636</v>
      </c>
      <c r="Q61" s="163">
        <v>1</v>
      </c>
      <c r="R61" s="163">
        <v>1</v>
      </c>
      <c r="S61" s="163">
        <v>1</v>
      </c>
      <c r="T61" s="163">
        <v>1</v>
      </c>
      <c r="U61" s="163">
        <v>1</v>
      </c>
      <c r="V61" s="163">
        <v>1</v>
      </c>
      <c r="W61" s="163">
        <v>1</v>
      </c>
      <c r="X61" s="163">
        <v>1</v>
      </c>
      <c r="Y61" s="163">
        <v>1</v>
      </c>
      <c r="Z61" s="163">
        <v>1</v>
      </c>
      <c r="AA61" s="162" t="s">
        <v>482</v>
      </c>
      <c r="AB61" s="162" t="s">
        <v>482</v>
      </c>
      <c r="AC61" s="159" t="s">
        <v>105</v>
      </c>
      <c r="AD61" s="159" t="s">
        <v>415</v>
      </c>
      <c r="AE61" s="159" t="s">
        <v>637</v>
      </c>
      <c r="AF61" s="159">
        <v>1003</v>
      </c>
      <c r="AG61" s="162" t="s">
        <v>638</v>
      </c>
      <c r="AH61" s="162" t="s">
        <v>639</v>
      </c>
      <c r="AI61" s="373">
        <v>14726850238</v>
      </c>
      <c r="AJ61" s="423" t="s">
        <v>341</v>
      </c>
      <c r="AK61" s="237" t="s">
        <v>341</v>
      </c>
      <c r="AL61" s="438" t="s">
        <v>634</v>
      </c>
      <c r="AM61" s="149">
        <v>0.02</v>
      </c>
      <c r="AN61" s="327">
        <v>44013</v>
      </c>
      <c r="AO61" s="327">
        <v>44196</v>
      </c>
      <c r="AP61" s="162" t="s">
        <v>635</v>
      </c>
      <c r="AQ61" s="195" t="s">
        <v>636</v>
      </c>
      <c r="AR61" s="283">
        <v>1</v>
      </c>
      <c r="AS61" s="439">
        <v>8.0000000000000004E-4</v>
      </c>
      <c r="AT61" s="194">
        <f>AS61/AR61</f>
        <v>8.0000000000000004E-4</v>
      </c>
      <c r="AU61" s="170" t="s">
        <v>487</v>
      </c>
      <c r="AV61" s="170" t="s">
        <v>640</v>
      </c>
      <c r="AW61" s="170" t="s">
        <v>641</v>
      </c>
      <c r="AX61" s="171" t="s">
        <v>642</v>
      </c>
      <c r="AY61" s="172">
        <v>7663</v>
      </c>
      <c r="AZ61" s="170" t="s">
        <v>643</v>
      </c>
      <c r="BA61" s="281" t="s">
        <v>644</v>
      </c>
      <c r="BB61" s="375">
        <v>12511899856</v>
      </c>
      <c r="BC61" s="376">
        <v>2.1873550780646199E-2</v>
      </c>
      <c r="BD61" s="377">
        <v>273266860</v>
      </c>
      <c r="BE61" s="379" t="s">
        <v>645</v>
      </c>
      <c r="BF61" s="379" t="s">
        <v>195</v>
      </c>
      <c r="BG61" s="334"/>
      <c r="BH61" s="334"/>
      <c r="BI61" s="334"/>
      <c r="BJ61" s="334"/>
      <c r="BK61" s="334"/>
      <c r="BL61" s="334"/>
      <c r="BM61" s="334"/>
      <c r="BN61" s="334"/>
      <c r="BO61" s="334"/>
      <c r="BP61" s="334"/>
      <c r="BQ61" s="334"/>
      <c r="BR61" s="334"/>
      <c r="BS61" s="334"/>
      <c r="BT61" s="334"/>
      <c r="BU61" s="334"/>
      <c r="BV61" s="334"/>
      <c r="BW61" s="334"/>
      <c r="BX61" s="334"/>
      <c r="BY61" s="334"/>
      <c r="BZ61" s="334"/>
      <c r="CA61" s="334"/>
      <c r="CB61" s="334"/>
      <c r="CC61" s="334"/>
      <c r="CD61" s="334"/>
      <c r="CE61" s="334"/>
      <c r="CF61" s="334"/>
      <c r="CG61" s="334"/>
      <c r="CH61" s="334"/>
      <c r="CI61" s="334"/>
      <c r="CJ61" s="334"/>
      <c r="CK61" s="334"/>
      <c r="CL61" s="334"/>
      <c r="CM61" s="334"/>
      <c r="CN61" s="334"/>
      <c r="CO61" s="334"/>
      <c r="CP61" s="334"/>
      <c r="CQ61" s="334"/>
      <c r="CR61" s="334"/>
      <c r="CS61" s="334"/>
      <c r="CT61" s="334"/>
      <c r="CU61" s="334"/>
      <c r="CV61" s="334"/>
      <c r="CW61" s="334"/>
      <c r="CX61" s="334"/>
      <c r="CY61" s="334"/>
      <c r="CZ61" s="334"/>
      <c r="DA61" s="334"/>
      <c r="DB61" s="334"/>
      <c r="DC61" s="334"/>
      <c r="DD61" s="334"/>
      <c r="DE61" s="334"/>
      <c r="DF61" s="334"/>
      <c r="DG61" s="334"/>
      <c r="DH61" s="334"/>
      <c r="DI61" s="334"/>
      <c r="DJ61" s="334"/>
      <c r="DK61" s="334"/>
      <c r="DL61" s="334"/>
      <c r="DM61" s="334"/>
      <c r="DN61" s="334"/>
      <c r="DO61" s="334"/>
      <c r="DP61" s="334"/>
      <c r="DQ61" s="334"/>
      <c r="DR61" s="334"/>
      <c r="DS61" s="334"/>
      <c r="DT61" s="334"/>
      <c r="DU61" s="334"/>
      <c r="DV61" s="334"/>
      <c r="DW61" s="334"/>
      <c r="DX61" s="334"/>
      <c r="DY61" s="334"/>
      <c r="DZ61" s="334"/>
      <c r="EA61" s="334"/>
      <c r="EB61" s="334"/>
      <c r="EC61" s="334"/>
      <c r="ED61" s="334"/>
      <c r="EE61" s="334"/>
      <c r="EF61" s="334"/>
      <c r="EG61" s="334"/>
      <c r="EH61" s="334"/>
      <c r="EI61" s="334"/>
      <c r="EJ61" s="334"/>
      <c r="EK61" s="334"/>
      <c r="EL61" s="334"/>
      <c r="EM61" s="334"/>
      <c r="EN61" s="334"/>
      <c r="EO61" s="334"/>
    </row>
    <row r="62" spans="1:145" s="35" customFormat="1" ht="60" customHeight="1" x14ac:dyDescent="0.2">
      <c r="A62" s="139" t="s">
        <v>646</v>
      </c>
      <c r="B62" s="140" t="s">
        <v>76</v>
      </c>
      <c r="C62" s="141" t="s">
        <v>616</v>
      </c>
      <c r="D62" s="141" t="s">
        <v>617</v>
      </c>
      <c r="E62" s="162" t="s">
        <v>647</v>
      </c>
      <c r="F62" s="159">
        <v>0.91</v>
      </c>
      <c r="G62" s="159" t="s">
        <v>258</v>
      </c>
      <c r="H62" s="159" t="s">
        <v>477</v>
      </c>
      <c r="I62" s="159" t="s">
        <v>82</v>
      </c>
      <c r="J62" s="371" t="s">
        <v>478</v>
      </c>
      <c r="K62" s="372">
        <v>3153490259</v>
      </c>
      <c r="L62" s="160" t="s">
        <v>479</v>
      </c>
      <c r="M62" s="161">
        <v>42797</v>
      </c>
      <c r="N62" s="161">
        <v>44012</v>
      </c>
      <c r="O62" s="220" t="s">
        <v>648</v>
      </c>
      <c r="P62" s="220" t="s">
        <v>649</v>
      </c>
      <c r="Q62" s="163">
        <v>1</v>
      </c>
      <c r="R62" s="163">
        <v>1</v>
      </c>
      <c r="S62" s="163">
        <v>1</v>
      </c>
      <c r="T62" s="163">
        <v>1</v>
      </c>
      <c r="U62" s="163">
        <v>1</v>
      </c>
      <c r="V62" s="163">
        <v>1</v>
      </c>
      <c r="W62" s="163">
        <v>1</v>
      </c>
      <c r="X62" s="163">
        <v>1</v>
      </c>
      <c r="Y62" s="163">
        <v>1</v>
      </c>
      <c r="Z62" s="163">
        <v>1</v>
      </c>
      <c r="AA62" s="162" t="s">
        <v>482</v>
      </c>
      <c r="AB62" s="162" t="s">
        <v>482</v>
      </c>
      <c r="AC62" s="159" t="s">
        <v>105</v>
      </c>
      <c r="AD62" s="159" t="s">
        <v>415</v>
      </c>
      <c r="AE62" s="159" t="s">
        <v>650</v>
      </c>
      <c r="AF62" s="159">
        <v>1003</v>
      </c>
      <c r="AG62" s="162" t="s">
        <v>638</v>
      </c>
      <c r="AH62" s="162" t="s">
        <v>651</v>
      </c>
      <c r="AI62" s="373">
        <v>2137184000</v>
      </c>
      <c r="AJ62" s="423" t="s">
        <v>341</v>
      </c>
      <c r="AK62" s="237" t="s">
        <v>341</v>
      </c>
      <c r="AL62" s="158" t="s">
        <v>647</v>
      </c>
      <c r="AM62" s="149">
        <v>0.02</v>
      </c>
      <c r="AN62" s="327">
        <v>44013</v>
      </c>
      <c r="AO62" s="327">
        <v>44196</v>
      </c>
      <c r="AP62" s="162" t="s">
        <v>648</v>
      </c>
      <c r="AQ62" s="195" t="s">
        <v>648</v>
      </c>
      <c r="AR62" s="283">
        <v>1</v>
      </c>
      <c r="AS62" s="439">
        <v>2E-3</v>
      </c>
      <c r="AT62" s="194">
        <f>AS62/AR62</f>
        <v>2E-3</v>
      </c>
      <c r="AU62" s="170" t="s">
        <v>487</v>
      </c>
      <c r="AV62" s="170" t="s">
        <v>640</v>
      </c>
      <c r="AW62" s="170" t="s">
        <v>641</v>
      </c>
      <c r="AX62" s="171" t="s">
        <v>642</v>
      </c>
      <c r="AY62" s="172">
        <v>7663</v>
      </c>
      <c r="AZ62" s="170" t="s">
        <v>643</v>
      </c>
      <c r="BA62" s="170" t="s">
        <v>652</v>
      </c>
      <c r="BB62" s="440">
        <v>12536899856</v>
      </c>
      <c r="BC62" s="441">
        <v>6.5697944040810024E-6</v>
      </c>
      <c r="BD62" s="377">
        <v>8815060</v>
      </c>
      <c r="BE62" s="379" t="s">
        <v>653</v>
      </c>
      <c r="BF62" s="379" t="s">
        <v>195</v>
      </c>
      <c r="BG62" s="334"/>
      <c r="BH62" s="334"/>
      <c r="BI62" s="334"/>
      <c r="BJ62" s="334"/>
      <c r="BK62" s="334"/>
      <c r="BL62" s="334"/>
      <c r="BM62" s="334"/>
      <c r="BN62" s="334"/>
      <c r="BO62" s="334"/>
      <c r="BP62" s="334"/>
      <c r="BQ62" s="334"/>
      <c r="BR62" s="334"/>
      <c r="BS62" s="334"/>
      <c r="BT62" s="334"/>
      <c r="BU62" s="334"/>
      <c r="BV62" s="334"/>
      <c r="BW62" s="334"/>
      <c r="BX62" s="334"/>
      <c r="BY62" s="334"/>
      <c r="BZ62" s="334"/>
      <c r="CA62" s="334"/>
      <c r="CB62" s="334"/>
      <c r="CC62" s="334"/>
      <c r="CD62" s="334"/>
      <c r="CE62" s="334"/>
      <c r="CF62" s="334"/>
      <c r="CG62" s="334"/>
      <c r="CH62" s="334"/>
      <c r="CI62" s="334"/>
      <c r="CJ62" s="334"/>
      <c r="CK62" s="334"/>
      <c r="CL62" s="334"/>
      <c r="CM62" s="334"/>
      <c r="CN62" s="334"/>
      <c r="CO62" s="334"/>
      <c r="CP62" s="334"/>
      <c r="CQ62" s="334"/>
      <c r="CR62" s="334"/>
      <c r="CS62" s="334"/>
      <c r="CT62" s="334"/>
      <c r="CU62" s="334"/>
      <c r="CV62" s="334"/>
      <c r="CW62" s="334"/>
      <c r="CX62" s="334"/>
      <c r="CY62" s="334"/>
      <c r="CZ62" s="334"/>
      <c r="DA62" s="334"/>
      <c r="DB62" s="334"/>
      <c r="DC62" s="334"/>
      <c r="DD62" s="334"/>
      <c r="DE62" s="334"/>
      <c r="DF62" s="334"/>
      <c r="DG62" s="334"/>
      <c r="DH62" s="334"/>
      <c r="DI62" s="334"/>
      <c r="DJ62" s="334"/>
      <c r="DK62" s="334"/>
      <c r="DL62" s="334"/>
      <c r="DM62" s="334"/>
      <c r="DN62" s="334"/>
      <c r="DO62" s="334"/>
      <c r="DP62" s="334"/>
      <c r="DQ62" s="334"/>
      <c r="DR62" s="334"/>
      <c r="DS62" s="334"/>
      <c r="DT62" s="334"/>
      <c r="DU62" s="334"/>
      <c r="DV62" s="334"/>
      <c r="DW62" s="334"/>
      <c r="DX62" s="334"/>
      <c r="DY62" s="334"/>
      <c r="DZ62" s="334"/>
      <c r="EA62" s="334"/>
      <c r="EB62" s="334"/>
      <c r="EC62" s="334"/>
      <c r="ED62" s="334"/>
      <c r="EE62" s="334"/>
      <c r="EF62" s="334"/>
      <c r="EG62" s="334"/>
      <c r="EH62" s="334"/>
      <c r="EI62" s="334"/>
      <c r="EJ62" s="334"/>
      <c r="EK62" s="334"/>
      <c r="EL62" s="334"/>
      <c r="EM62" s="334"/>
      <c r="EN62" s="334"/>
      <c r="EO62" s="334"/>
    </row>
    <row r="63" spans="1:145" s="35" customFormat="1" ht="42.75" customHeight="1" x14ac:dyDescent="0.2">
      <c r="A63" s="139" t="s">
        <v>654</v>
      </c>
      <c r="B63" s="233" t="s">
        <v>76</v>
      </c>
      <c r="C63" s="234" t="s">
        <v>616</v>
      </c>
      <c r="D63" s="234" t="s">
        <v>617</v>
      </c>
      <c r="E63" s="442" t="s">
        <v>655</v>
      </c>
      <c r="F63" s="142">
        <v>0.91</v>
      </c>
      <c r="G63" s="443" t="s">
        <v>258</v>
      </c>
      <c r="H63" s="443" t="s">
        <v>259</v>
      </c>
      <c r="I63" s="443" t="s">
        <v>82</v>
      </c>
      <c r="J63" s="316" t="s">
        <v>260</v>
      </c>
      <c r="K63" s="316">
        <v>6605400</v>
      </c>
      <c r="L63" s="142" t="s">
        <v>261</v>
      </c>
      <c r="M63" s="317">
        <v>42917</v>
      </c>
      <c r="N63" s="317">
        <v>43465</v>
      </c>
      <c r="O63" s="442" t="s">
        <v>656</v>
      </c>
      <c r="P63" s="442" t="s">
        <v>657</v>
      </c>
      <c r="Q63" s="443">
        <v>6</v>
      </c>
      <c r="R63" s="443">
        <v>6</v>
      </c>
      <c r="S63" s="443" t="s">
        <v>87</v>
      </c>
      <c r="T63" s="443" t="s">
        <v>87</v>
      </c>
      <c r="U63" s="443">
        <v>6</v>
      </c>
      <c r="V63" s="444">
        <f>+U63/Q63</f>
        <v>1</v>
      </c>
      <c r="W63" s="445">
        <v>0</v>
      </c>
      <c r="X63" s="445">
        <v>0</v>
      </c>
      <c r="Y63" s="442" t="s">
        <v>87</v>
      </c>
      <c r="Z63" s="442" t="s">
        <v>87</v>
      </c>
      <c r="AA63" s="442" t="s">
        <v>87</v>
      </c>
      <c r="AB63" s="442" t="s">
        <v>87</v>
      </c>
      <c r="AC63" s="442" t="s">
        <v>264</v>
      </c>
      <c r="AD63" s="442" t="s">
        <v>265</v>
      </c>
      <c r="AE63" s="442" t="s">
        <v>266</v>
      </c>
      <c r="AF63" s="443">
        <v>1146</v>
      </c>
      <c r="AG63" s="442" t="s">
        <v>267</v>
      </c>
      <c r="AH63" s="64" t="s">
        <v>658</v>
      </c>
      <c r="AI63" s="380">
        <v>27981244895.793976</v>
      </c>
      <c r="AJ63" s="319" t="s">
        <v>341</v>
      </c>
      <c r="AK63" s="316" t="s">
        <v>341</v>
      </c>
      <c r="AL63" s="320" t="s">
        <v>87</v>
      </c>
      <c r="AM63" s="149">
        <v>0</v>
      </c>
      <c r="AN63" s="320" t="s">
        <v>87</v>
      </c>
      <c r="AO63" s="320" t="s">
        <v>87</v>
      </c>
      <c r="AP63" s="320" t="s">
        <v>87</v>
      </c>
      <c r="AQ63" s="320" t="s">
        <v>87</v>
      </c>
      <c r="AR63" s="320" t="s">
        <v>87</v>
      </c>
      <c r="AS63" s="320" t="s">
        <v>87</v>
      </c>
      <c r="AT63" s="320" t="s">
        <v>87</v>
      </c>
      <c r="AU63" s="321" t="s">
        <v>87</v>
      </c>
      <c r="AV63" s="321" t="s">
        <v>87</v>
      </c>
      <c r="AW63" s="321" t="s">
        <v>87</v>
      </c>
      <c r="AX63" s="321" t="s">
        <v>87</v>
      </c>
      <c r="AY63" s="320" t="s">
        <v>87</v>
      </c>
      <c r="AZ63" s="321" t="s">
        <v>87</v>
      </c>
      <c r="BA63" s="321" t="s">
        <v>87</v>
      </c>
      <c r="BB63" s="322" t="s">
        <v>87</v>
      </c>
      <c r="BC63" s="322" t="s">
        <v>87</v>
      </c>
      <c r="BD63" s="322" t="s">
        <v>87</v>
      </c>
      <c r="BE63" s="323" t="s">
        <v>87</v>
      </c>
      <c r="BF63" s="384" t="s">
        <v>659</v>
      </c>
      <c r="BG63" s="334"/>
      <c r="BH63" s="334"/>
      <c r="BI63" s="334"/>
      <c r="BJ63" s="334"/>
      <c r="BK63" s="334"/>
      <c r="BL63" s="334"/>
      <c r="BM63" s="334"/>
      <c r="BN63" s="334"/>
      <c r="BO63" s="334"/>
      <c r="BP63" s="334"/>
      <c r="BQ63" s="334"/>
      <c r="BR63" s="334"/>
      <c r="BS63" s="334"/>
      <c r="BT63" s="334"/>
      <c r="BU63" s="334"/>
      <c r="BV63" s="334"/>
      <c r="BW63" s="334"/>
      <c r="BX63" s="334"/>
      <c r="BY63" s="334"/>
      <c r="BZ63" s="334"/>
      <c r="CA63" s="334"/>
      <c r="CB63" s="334"/>
      <c r="CC63" s="334"/>
      <c r="CD63" s="334"/>
      <c r="CE63" s="334"/>
      <c r="CF63" s="334"/>
      <c r="CG63" s="334"/>
      <c r="CH63" s="334"/>
      <c r="CI63" s="334"/>
      <c r="CJ63" s="334"/>
      <c r="CK63" s="334"/>
      <c r="CL63" s="334"/>
      <c r="CM63" s="334"/>
      <c r="CN63" s="334"/>
      <c r="CO63" s="334"/>
      <c r="CP63" s="334"/>
      <c r="CQ63" s="334"/>
      <c r="CR63" s="334"/>
      <c r="CS63" s="334"/>
      <c r="CT63" s="334"/>
      <c r="CU63" s="334"/>
      <c r="CV63" s="334"/>
      <c r="CW63" s="334"/>
      <c r="CX63" s="334"/>
      <c r="CY63" s="334"/>
      <c r="CZ63" s="334"/>
      <c r="DA63" s="334"/>
      <c r="DB63" s="334"/>
      <c r="DC63" s="334"/>
      <c r="DD63" s="334"/>
      <c r="DE63" s="334"/>
      <c r="DF63" s="334"/>
      <c r="DG63" s="334"/>
      <c r="DH63" s="334"/>
      <c r="DI63" s="334"/>
      <c r="DJ63" s="334"/>
      <c r="DK63" s="334"/>
      <c r="DL63" s="334"/>
      <c r="DM63" s="334"/>
      <c r="DN63" s="334"/>
      <c r="DO63" s="334"/>
      <c r="DP63" s="334"/>
      <c r="DQ63" s="334"/>
      <c r="DR63" s="334"/>
      <c r="DS63" s="334"/>
      <c r="DT63" s="334"/>
      <c r="DU63" s="334"/>
      <c r="DV63" s="334"/>
      <c r="DW63" s="334"/>
      <c r="DX63" s="334"/>
      <c r="DY63" s="334"/>
      <c r="DZ63" s="334"/>
      <c r="EA63" s="334"/>
      <c r="EB63" s="334"/>
      <c r="EC63" s="334"/>
      <c r="ED63" s="334"/>
      <c r="EE63" s="334"/>
      <c r="EF63" s="334"/>
      <c r="EG63" s="334"/>
      <c r="EH63" s="334"/>
      <c r="EI63" s="334"/>
      <c r="EJ63" s="334"/>
      <c r="EK63" s="334"/>
      <c r="EL63" s="334"/>
      <c r="EM63" s="334"/>
      <c r="EN63" s="334"/>
      <c r="EO63" s="334"/>
    </row>
    <row r="64" spans="1:145" s="66" customFormat="1" ht="42.75" customHeight="1" x14ac:dyDescent="0.2">
      <c r="A64" s="156" t="s">
        <v>660</v>
      </c>
      <c r="B64" s="157" t="s">
        <v>76</v>
      </c>
      <c r="C64" s="158" t="s">
        <v>616</v>
      </c>
      <c r="D64" s="158" t="s">
        <v>617</v>
      </c>
      <c r="E64" s="347" t="s">
        <v>661</v>
      </c>
      <c r="F64" s="159">
        <v>0.69</v>
      </c>
      <c r="G64" s="159" t="s">
        <v>98</v>
      </c>
      <c r="H64" s="159" t="s">
        <v>99</v>
      </c>
      <c r="I64" s="159" t="s">
        <v>82</v>
      </c>
      <c r="J64" s="142" t="s">
        <v>535</v>
      </c>
      <c r="K64" s="143" t="s">
        <v>536</v>
      </c>
      <c r="L64" s="142" t="s">
        <v>537</v>
      </c>
      <c r="M64" s="161">
        <v>42522</v>
      </c>
      <c r="N64" s="161">
        <v>43981</v>
      </c>
      <c r="O64" s="162" t="s">
        <v>662</v>
      </c>
      <c r="P64" s="162" t="s">
        <v>663</v>
      </c>
      <c r="Q64" s="163">
        <v>0.25</v>
      </c>
      <c r="R64" s="163">
        <v>0.25</v>
      </c>
      <c r="S64" s="163">
        <v>0.25</v>
      </c>
      <c r="T64" s="163">
        <v>0.25</v>
      </c>
      <c r="U64" s="163">
        <v>0</v>
      </c>
      <c r="V64" s="163">
        <v>0</v>
      </c>
      <c r="W64" s="163">
        <v>0.1</v>
      </c>
      <c r="X64" s="163">
        <v>0.4</v>
      </c>
      <c r="Y64" s="163">
        <v>0.1</v>
      </c>
      <c r="Z64" s="163">
        <v>0.4</v>
      </c>
      <c r="AA64" s="145">
        <v>0.13</v>
      </c>
      <c r="AB64" s="145">
        <v>0.52</v>
      </c>
      <c r="AC64" s="162" t="s">
        <v>105</v>
      </c>
      <c r="AD64" s="162" t="s">
        <v>541</v>
      </c>
      <c r="AE64" s="162" t="s">
        <v>541</v>
      </c>
      <c r="AF64" s="159">
        <v>1096</v>
      </c>
      <c r="AG64" s="159" t="s">
        <v>542</v>
      </c>
      <c r="AH64" s="347" t="s">
        <v>543</v>
      </c>
      <c r="AI64" s="373">
        <v>680185800</v>
      </c>
      <c r="AJ64" s="423" t="s">
        <v>341</v>
      </c>
      <c r="AK64" s="237" t="s">
        <v>341</v>
      </c>
      <c r="AL64" s="394" t="s">
        <v>87</v>
      </c>
      <c r="AM64" s="149">
        <v>0</v>
      </c>
      <c r="AN64" s="394" t="s">
        <v>87</v>
      </c>
      <c r="AO64" s="394" t="s">
        <v>87</v>
      </c>
      <c r="AP64" s="394" t="s">
        <v>87</v>
      </c>
      <c r="AQ64" s="394" t="s">
        <v>87</v>
      </c>
      <c r="AR64" s="394" t="s">
        <v>87</v>
      </c>
      <c r="AS64" s="394" t="s">
        <v>87</v>
      </c>
      <c r="AT64" s="394" t="s">
        <v>87</v>
      </c>
      <c r="AU64" s="395" t="s">
        <v>87</v>
      </c>
      <c r="AV64" s="395" t="s">
        <v>87</v>
      </c>
      <c r="AW64" s="395" t="s">
        <v>87</v>
      </c>
      <c r="AX64" s="395" t="s">
        <v>87</v>
      </c>
      <c r="AY64" s="394" t="s">
        <v>87</v>
      </c>
      <c r="AZ64" s="395" t="s">
        <v>87</v>
      </c>
      <c r="BA64" s="395" t="s">
        <v>87</v>
      </c>
      <c r="BB64" s="322" t="s">
        <v>87</v>
      </c>
      <c r="BC64" s="322" t="s">
        <v>87</v>
      </c>
      <c r="BD64" s="322" t="s">
        <v>87</v>
      </c>
      <c r="BE64" s="323" t="s">
        <v>87</v>
      </c>
      <c r="BF64" s="269" t="s">
        <v>87</v>
      </c>
      <c r="BG64" s="308"/>
      <c r="BH64" s="308"/>
      <c r="BI64" s="308"/>
      <c r="BJ64" s="308"/>
      <c r="BK64" s="308"/>
      <c r="BL64" s="308"/>
      <c r="BM64" s="308"/>
      <c r="BN64" s="308"/>
      <c r="BO64" s="308"/>
      <c r="BP64" s="308"/>
      <c r="BQ64" s="308"/>
      <c r="BR64" s="308"/>
      <c r="BS64" s="308"/>
      <c r="BT64" s="308"/>
      <c r="BU64" s="308"/>
      <c r="BV64" s="308"/>
      <c r="BW64" s="308"/>
      <c r="BX64" s="308"/>
      <c r="BY64" s="308"/>
      <c r="BZ64" s="308"/>
      <c r="CA64" s="308"/>
      <c r="CB64" s="308"/>
      <c r="CC64" s="308"/>
      <c r="CD64" s="308"/>
      <c r="CE64" s="308"/>
      <c r="CF64" s="308"/>
      <c r="CG64" s="308"/>
      <c r="CH64" s="308"/>
      <c r="CI64" s="308"/>
      <c r="CJ64" s="308"/>
      <c r="CK64" s="308"/>
      <c r="CL64" s="308"/>
      <c r="CM64" s="308"/>
      <c r="CN64" s="308"/>
      <c r="CO64" s="308"/>
      <c r="CP64" s="308"/>
      <c r="CQ64" s="308"/>
      <c r="CR64" s="308"/>
      <c r="CS64" s="308"/>
      <c r="CT64" s="308"/>
      <c r="CU64" s="308"/>
      <c r="CV64" s="308"/>
      <c r="CW64" s="308"/>
      <c r="CX64" s="308"/>
      <c r="CY64" s="308"/>
      <c r="CZ64" s="308"/>
      <c r="DA64" s="308"/>
      <c r="DB64" s="308"/>
      <c r="DC64" s="308"/>
      <c r="DD64" s="308"/>
      <c r="DE64" s="308"/>
      <c r="DF64" s="308"/>
      <c r="DG64" s="308"/>
      <c r="DH64" s="308"/>
      <c r="DI64" s="308"/>
      <c r="DJ64" s="308"/>
      <c r="DK64" s="308"/>
      <c r="DL64" s="308"/>
      <c r="DM64" s="308"/>
      <c r="DN64" s="308"/>
      <c r="DO64" s="308"/>
      <c r="DP64" s="308"/>
      <c r="DQ64" s="308"/>
      <c r="DR64" s="308"/>
      <c r="DS64" s="308"/>
      <c r="DT64" s="308"/>
      <c r="DU64" s="308"/>
      <c r="DV64" s="308"/>
      <c r="DW64" s="308"/>
      <c r="DX64" s="308"/>
      <c r="DY64" s="308"/>
      <c r="DZ64" s="308"/>
      <c r="EA64" s="308"/>
      <c r="EB64" s="308"/>
      <c r="EC64" s="308"/>
      <c r="ED64" s="308"/>
      <c r="EE64" s="308"/>
      <c r="EF64" s="308"/>
      <c r="EG64" s="308"/>
      <c r="EH64" s="308"/>
      <c r="EI64" s="308"/>
      <c r="EJ64" s="308"/>
      <c r="EK64" s="308"/>
      <c r="EL64" s="308"/>
      <c r="EM64" s="308"/>
      <c r="EN64" s="308"/>
      <c r="EO64" s="308"/>
    </row>
    <row r="65" spans="1:145" s="67" customFormat="1" ht="42.75" customHeight="1" x14ac:dyDescent="0.2">
      <c r="A65" s="156" t="s">
        <v>664</v>
      </c>
      <c r="B65" s="157" t="s">
        <v>76</v>
      </c>
      <c r="C65" s="158" t="s">
        <v>616</v>
      </c>
      <c r="D65" s="158" t="s">
        <v>617</v>
      </c>
      <c r="E65" s="158" t="s">
        <v>665</v>
      </c>
      <c r="F65" s="159">
        <v>0.69</v>
      </c>
      <c r="G65" s="159" t="s">
        <v>98</v>
      </c>
      <c r="H65" s="159" t="s">
        <v>99</v>
      </c>
      <c r="I65" s="159" t="s">
        <v>82</v>
      </c>
      <c r="J65" s="159" t="s">
        <v>666</v>
      </c>
      <c r="K65" s="159">
        <v>3124177334</v>
      </c>
      <c r="L65" s="160" t="s">
        <v>667</v>
      </c>
      <c r="M65" s="161">
        <v>42736</v>
      </c>
      <c r="N65" s="161">
        <v>43981</v>
      </c>
      <c r="O65" s="158" t="s">
        <v>668</v>
      </c>
      <c r="P65" s="158" t="s">
        <v>669</v>
      </c>
      <c r="Q65" s="159">
        <v>1</v>
      </c>
      <c r="R65" s="159" t="s">
        <v>87</v>
      </c>
      <c r="S65" s="159" t="s">
        <v>87</v>
      </c>
      <c r="T65" s="159" t="s">
        <v>87</v>
      </c>
      <c r="U65" s="159">
        <v>1</v>
      </c>
      <c r="V65" s="163">
        <v>1</v>
      </c>
      <c r="W65" s="159" t="s">
        <v>87</v>
      </c>
      <c r="X65" s="159" t="s">
        <v>87</v>
      </c>
      <c r="Y65" s="159" t="s">
        <v>87</v>
      </c>
      <c r="Z65" s="159" t="s">
        <v>87</v>
      </c>
      <c r="AA65" s="159" t="s">
        <v>87</v>
      </c>
      <c r="AB65" s="159" t="s">
        <v>87</v>
      </c>
      <c r="AC65" s="158" t="s">
        <v>105</v>
      </c>
      <c r="AD65" s="158" t="s">
        <v>670</v>
      </c>
      <c r="AE65" s="158"/>
      <c r="AF65" s="159">
        <v>1116</v>
      </c>
      <c r="AG65" s="159" t="s">
        <v>671</v>
      </c>
      <c r="AH65" s="158" t="s">
        <v>672</v>
      </c>
      <c r="AI65" s="446">
        <v>3714040065</v>
      </c>
      <c r="AJ65" s="447" t="s">
        <v>104</v>
      </c>
      <c r="AK65" s="204">
        <v>1177629000</v>
      </c>
      <c r="AL65" s="349" t="s">
        <v>87</v>
      </c>
      <c r="AM65" s="149">
        <v>0</v>
      </c>
      <c r="AN65" s="176" t="s">
        <v>87</v>
      </c>
      <c r="AO65" s="176" t="s">
        <v>87</v>
      </c>
      <c r="AP65" s="176" t="s">
        <v>87</v>
      </c>
      <c r="AQ65" s="176" t="s">
        <v>87</v>
      </c>
      <c r="AR65" s="176" t="s">
        <v>87</v>
      </c>
      <c r="AS65" s="176" t="s">
        <v>87</v>
      </c>
      <c r="AT65" s="176" t="s">
        <v>87</v>
      </c>
      <c r="AU65" s="170" t="s">
        <v>87</v>
      </c>
      <c r="AV65" s="170" t="s">
        <v>87</v>
      </c>
      <c r="AW65" s="170" t="s">
        <v>87</v>
      </c>
      <c r="AX65" s="170" t="s">
        <v>87</v>
      </c>
      <c r="AY65" s="176" t="s">
        <v>87</v>
      </c>
      <c r="AZ65" s="170" t="s">
        <v>87</v>
      </c>
      <c r="BA65" s="170" t="s">
        <v>87</v>
      </c>
      <c r="BB65" s="230" t="s">
        <v>87</v>
      </c>
      <c r="BC65" s="230" t="s">
        <v>87</v>
      </c>
      <c r="BD65" s="230" t="s">
        <v>87</v>
      </c>
      <c r="BE65" s="448" t="s">
        <v>87</v>
      </c>
      <c r="BF65" s="170" t="s">
        <v>87</v>
      </c>
      <c r="BG65" s="308"/>
      <c r="BH65" s="308"/>
      <c r="BI65" s="308"/>
      <c r="BJ65" s="308"/>
      <c r="BK65" s="308"/>
      <c r="BL65" s="308"/>
      <c r="BM65" s="308"/>
      <c r="BN65" s="308"/>
      <c r="BO65" s="308"/>
      <c r="BP65" s="308"/>
      <c r="BQ65" s="308"/>
      <c r="BR65" s="308"/>
      <c r="BS65" s="308"/>
      <c r="BT65" s="308"/>
      <c r="BU65" s="308"/>
      <c r="BV65" s="308"/>
      <c r="BW65" s="308"/>
      <c r="BX65" s="308"/>
      <c r="BY65" s="308"/>
      <c r="BZ65" s="308"/>
      <c r="CA65" s="308"/>
      <c r="CB65" s="308"/>
      <c r="CC65" s="308"/>
      <c r="CD65" s="308"/>
      <c r="CE65" s="308"/>
      <c r="CF65" s="308"/>
      <c r="CG65" s="308"/>
      <c r="CH65" s="308"/>
      <c r="CI65" s="308"/>
      <c r="CJ65" s="308"/>
      <c r="CK65" s="308"/>
      <c r="CL65" s="308"/>
      <c r="CM65" s="308"/>
      <c r="CN65" s="308"/>
      <c r="CO65" s="308"/>
      <c r="CP65" s="308"/>
      <c r="CQ65" s="308"/>
      <c r="CR65" s="308"/>
      <c r="CS65" s="308"/>
      <c r="CT65" s="308"/>
      <c r="CU65" s="308"/>
      <c r="CV65" s="308"/>
      <c r="CW65" s="308"/>
      <c r="CX65" s="308"/>
      <c r="CY65" s="308"/>
      <c r="CZ65" s="308"/>
      <c r="DA65" s="308"/>
      <c r="DB65" s="308"/>
      <c r="DC65" s="308"/>
      <c r="DD65" s="308"/>
      <c r="DE65" s="308"/>
      <c r="DF65" s="308"/>
      <c r="DG65" s="308"/>
      <c r="DH65" s="308"/>
      <c r="DI65" s="308"/>
      <c r="DJ65" s="308"/>
      <c r="DK65" s="308"/>
      <c r="DL65" s="308"/>
      <c r="DM65" s="308"/>
      <c r="DN65" s="308"/>
      <c r="DO65" s="308"/>
      <c r="DP65" s="308"/>
      <c r="DQ65" s="308"/>
      <c r="DR65" s="308"/>
      <c r="DS65" s="308"/>
      <c r="DT65" s="308"/>
      <c r="DU65" s="308"/>
      <c r="DV65" s="308"/>
      <c r="DW65" s="308"/>
      <c r="DX65" s="308"/>
      <c r="DY65" s="308"/>
      <c r="DZ65" s="308"/>
      <c r="EA65" s="308"/>
      <c r="EB65" s="308"/>
      <c r="EC65" s="308"/>
      <c r="ED65" s="308"/>
      <c r="EE65" s="308"/>
      <c r="EF65" s="308"/>
      <c r="EG65" s="308"/>
      <c r="EH65" s="308"/>
      <c r="EI65" s="308"/>
      <c r="EJ65" s="308"/>
      <c r="EK65" s="308"/>
      <c r="EL65" s="308"/>
      <c r="EM65" s="308"/>
      <c r="EN65" s="308"/>
      <c r="EO65" s="308"/>
    </row>
    <row r="66" spans="1:145" s="66" customFormat="1" ht="60" customHeight="1" x14ac:dyDescent="0.2">
      <c r="A66" s="156" t="s">
        <v>673</v>
      </c>
      <c r="B66" s="157" t="s">
        <v>76</v>
      </c>
      <c r="C66" s="158" t="s">
        <v>616</v>
      </c>
      <c r="D66" s="158" t="s">
        <v>617</v>
      </c>
      <c r="E66" s="158" t="s">
        <v>674</v>
      </c>
      <c r="F66" s="159">
        <v>0.69</v>
      </c>
      <c r="G66" s="159" t="s">
        <v>98</v>
      </c>
      <c r="H66" s="159" t="s">
        <v>99</v>
      </c>
      <c r="I66" s="159" t="s">
        <v>82</v>
      </c>
      <c r="J66" s="142" t="s">
        <v>675</v>
      </c>
      <c r="K66" s="142" t="s">
        <v>676</v>
      </c>
      <c r="L66" s="142" t="s">
        <v>677</v>
      </c>
      <c r="M66" s="161">
        <v>43101</v>
      </c>
      <c r="N66" s="161">
        <v>43981</v>
      </c>
      <c r="O66" s="158" t="s">
        <v>678</v>
      </c>
      <c r="P66" s="158" t="s">
        <v>679</v>
      </c>
      <c r="Q66" s="163" t="s">
        <v>87</v>
      </c>
      <c r="R66" s="163">
        <v>1</v>
      </c>
      <c r="S66" s="163">
        <v>1</v>
      </c>
      <c r="T66" s="163">
        <v>1</v>
      </c>
      <c r="U66" s="163" t="s">
        <v>87</v>
      </c>
      <c r="V66" s="163" t="s">
        <v>87</v>
      </c>
      <c r="W66" s="449"/>
      <c r="X66" s="195"/>
      <c r="Y66" s="450">
        <v>0.36499999999999999</v>
      </c>
      <c r="Z66" s="450">
        <v>0.36499999999999999</v>
      </c>
      <c r="AA66" s="145">
        <v>0</v>
      </c>
      <c r="AB66" s="145">
        <v>0</v>
      </c>
      <c r="AC66" s="158" t="s">
        <v>105</v>
      </c>
      <c r="AD66" s="158" t="s">
        <v>670</v>
      </c>
      <c r="AE66" s="158"/>
      <c r="AF66" s="159">
        <v>1116</v>
      </c>
      <c r="AG66" s="159" t="s">
        <v>671</v>
      </c>
      <c r="AH66" s="162" t="s">
        <v>680</v>
      </c>
      <c r="AI66" s="446">
        <v>109261651545</v>
      </c>
      <c r="AJ66" s="189" t="s">
        <v>341</v>
      </c>
      <c r="AK66" s="204" t="s">
        <v>87</v>
      </c>
      <c r="AL66" s="170" t="s">
        <v>681</v>
      </c>
      <c r="AM66" s="149">
        <v>0.02</v>
      </c>
      <c r="AN66" s="327">
        <v>44013</v>
      </c>
      <c r="AO66" s="327">
        <v>44196</v>
      </c>
      <c r="AP66" s="158" t="s">
        <v>678</v>
      </c>
      <c r="AQ66" s="451" t="s">
        <v>682</v>
      </c>
      <c r="AR66" s="283">
        <v>1</v>
      </c>
      <c r="AS66" s="383">
        <v>1</v>
      </c>
      <c r="AT66" s="194">
        <f>AS66/AR66</f>
        <v>1</v>
      </c>
      <c r="AU66" s="170" t="s">
        <v>683</v>
      </c>
      <c r="AV66" s="170" t="s">
        <v>684</v>
      </c>
      <c r="AW66" s="170" t="s">
        <v>685</v>
      </c>
      <c r="AX66" s="171" t="s">
        <v>686</v>
      </c>
      <c r="AY66" s="172">
        <v>7740</v>
      </c>
      <c r="AZ66" s="170" t="s">
        <v>687</v>
      </c>
      <c r="BA66" s="616" t="s">
        <v>688</v>
      </c>
      <c r="BB66" s="625">
        <v>365591500</v>
      </c>
      <c r="BC66" s="617">
        <v>7.5999999999999998E-2</v>
      </c>
      <c r="BD66" s="625">
        <v>326958500</v>
      </c>
      <c r="BE66" s="629" t="s">
        <v>689</v>
      </c>
      <c r="BF66" s="630" t="s">
        <v>690</v>
      </c>
      <c r="BG66" s="308"/>
      <c r="BH66" s="308"/>
      <c r="BI66" s="308"/>
      <c r="BJ66" s="308"/>
      <c r="BK66" s="308"/>
      <c r="BL66" s="308"/>
      <c r="BM66" s="308"/>
      <c r="BN66" s="308"/>
      <c r="BO66" s="308"/>
      <c r="BP66" s="308"/>
      <c r="BQ66" s="308"/>
      <c r="BR66" s="308"/>
      <c r="BS66" s="308"/>
      <c r="BT66" s="308"/>
      <c r="BU66" s="308"/>
      <c r="BV66" s="308"/>
      <c r="BW66" s="308"/>
      <c r="BX66" s="308"/>
      <c r="BY66" s="308"/>
      <c r="BZ66" s="308"/>
      <c r="CA66" s="308"/>
      <c r="CB66" s="308"/>
      <c r="CC66" s="308"/>
      <c r="CD66" s="308"/>
      <c r="CE66" s="308"/>
      <c r="CF66" s="308"/>
      <c r="CG66" s="308"/>
      <c r="CH66" s="308"/>
      <c r="CI66" s="308"/>
      <c r="CJ66" s="308"/>
      <c r="CK66" s="308"/>
      <c r="CL66" s="308"/>
      <c r="CM66" s="308"/>
      <c r="CN66" s="308"/>
      <c r="CO66" s="308"/>
      <c r="CP66" s="308"/>
      <c r="CQ66" s="308"/>
      <c r="CR66" s="308"/>
      <c r="CS66" s="308"/>
      <c r="CT66" s="308"/>
      <c r="CU66" s="308"/>
      <c r="CV66" s="308"/>
      <c r="CW66" s="308"/>
      <c r="CX66" s="308"/>
      <c r="CY66" s="308"/>
      <c r="CZ66" s="308"/>
      <c r="DA66" s="308"/>
      <c r="DB66" s="308"/>
      <c r="DC66" s="308"/>
      <c r="DD66" s="308"/>
      <c r="DE66" s="308"/>
      <c r="DF66" s="308"/>
      <c r="DG66" s="308"/>
      <c r="DH66" s="308"/>
      <c r="DI66" s="308"/>
      <c r="DJ66" s="308"/>
      <c r="DK66" s="308"/>
      <c r="DL66" s="308"/>
      <c r="DM66" s="308"/>
      <c r="DN66" s="308"/>
      <c r="DO66" s="308"/>
      <c r="DP66" s="308"/>
      <c r="DQ66" s="308"/>
      <c r="DR66" s="308"/>
      <c r="DS66" s="308"/>
      <c r="DT66" s="308"/>
      <c r="DU66" s="308"/>
      <c r="DV66" s="308"/>
      <c r="DW66" s="308"/>
      <c r="DX66" s="308"/>
      <c r="DY66" s="308"/>
      <c r="DZ66" s="308"/>
      <c r="EA66" s="308"/>
      <c r="EB66" s="308"/>
      <c r="EC66" s="308"/>
      <c r="ED66" s="308"/>
      <c r="EE66" s="308"/>
      <c r="EF66" s="308"/>
      <c r="EG66" s="308"/>
      <c r="EH66" s="308"/>
      <c r="EI66" s="308"/>
      <c r="EJ66" s="308"/>
      <c r="EK66" s="308"/>
      <c r="EL66" s="308"/>
      <c r="EM66" s="308"/>
      <c r="EN66" s="308"/>
      <c r="EO66" s="308"/>
    </row>
    <row r="67" spans="1:145" s="35" customFormat="1" ht="42.75" customHeight="1" x14ac:dyDescent="0.2">
      <c r="A67" s="139" t="s">
        <v>691</v>
      </c>
      <c r="B67" s="140" t="s">
        <v>76</v>
      </c>
      <c r="C67" s="141" t="s">
        <v>616</v>
      </c>
      <c r="D67" s="141" t="s">
        <v>617</v>
      </c>
      <c r="E67" s="141" t="s">
        <v>692</v>
      </c>
      <c r="F67" s="142">
        <v>0.69</v>
      </c>
      <c r="G67" s="142" t="s">
        <v>98</v>
      </c>
      <c r="H67" s="142" t="s">
        <v>99</v>
      </c>
      <c r="I67" s="142" t="s">
        <v>82</v>
      </c>
      <c r="J67" s="142" t="s">
        <v>693</v>
      </c>
      <c r="K67" s="142" t="s">
        <v>694</v>
      </c>
      <c r="L67" s="452" t="s">
        <v>695</v>
      </c>
      <c r="M67" s="144">
        <v>42522</v>
      </c>
      <c r="N67" s="144">
        <v>43829</v>
      </c>
      <c r="O67" s="141" t="s">
        <v>696</v>
      </c>
      <c r="P67" s="141" t="s">
        <v>697</v>
      </c>
      <c r="Q67" s="145">
        <v>1</v>
      </c>
      <c r="R67" s="145">
        <v>1</v>
      </c>
      <c r="S67" s="145">
        <v>1</v>
      </c>
      <c r="T67" s="142" t="s">
        <v>87</v>
      </c>
      <c r="U67" s="145">
        <v>1</v>
      </c>
      <c r="V67" s="145">
        <v>1</v>
      </c>
      <c r="W67" s="145">
        <v>1</v>
      </c>
      <c r="X67" s="145">
        <v>1</v>
      </c>
      <c r="Y67" s="201">
        <v>0</v>
      </c>
      <c r="Z67" s="201">
        <v>0</v>
      </c>
      <c r="AA67" s="142" t="s">
        <v>87</v>
      </c>
      <c r="AB67" s="142" t="s">
        <v>87</v>
      </c>
      <c r="AC67" s="141" t="s">
        <v>105</v>
      </c>
      <c r="AD67" s="141" t="s">
        <v>698</v>
      </c>
      <c r="AE67" s="141"/>
      <c r="AF67" s="142">
        <v>1093</v>
      </c>
      <c r="AG67" s="142" t="s">
        <v>699</v>
      </c>
      <c r="AH67" s="388" t="s">
        <v>700</v>
      </c>
      <c r="AI67" s="453">
        <v>4565259023</v>
      </c>
      <c r="AJ67" s="145" t="s">
        <v>341</v>
      </c>
      <c r="AK67" s="453">
        <v>4321684685</v>
      </c>
      <c r="AL67" s="176" t="s">
        <v>87</v>
      </c>
      <c r="AM67" s="149">
        <v>0</v>
      </c>
      <c r="AN67" s="176" t="s">
        <v>87</v>
      </c>
      <c r="AO67" s="176" t="s">
        <v>87</v>
      </c>
      <c r="AP67" s="176" t="s">
        <v>87</v>
      </c>
      <c r="AQ67" s="176" t="s">
        <v>87</v>
      </c>
      <c r="AR67" s="176" t="s">
        <v>87</v>
      </c>
      <c r="AS67" s="176" t="s">
        <v>87</v>
      </c>
      <c r="AT67" s="176" t="s">
        <v>87</v>
      </c>
      <c r="AU67" s="170" t="s">
        <v>87</v>
      </c>
      <c r="AV67" s="170" t="s">
        <v>87</v>
      </c>
      <c r="AW67" s="170" t="s">
        <v>87</v>
      </c>
      <c r="AX67" s="170" t="s">
        <v>87</v>
      </c>
      <c r="AY67" s="176" t="s">
        <v>87</v>
      </c>
      <c r="AZ67" s="170" t="s">
        <v>87</v>
      </c>
      <c r="BA67" s="170" t="s">
        <v>87</v>
      </c>
      <c r="BB67" s="230" t="s">
        <v>87</v>
      </c>
      <c r="BC67" s="230" t="s">
        <v>87</v>
      </c>
      <c r="BD67" s="230" t="s">
        <v>87</v>
      </c>
      <c r="BE67" s="626" t="s">
        <v>87</v>
      </c>
      <c r="BF67" s="195" t="s">
        <v>87</v>
      </c>
      <c r="BG67" s="334"/>
      <c r="BH67" s="334"/>
      <c r="BI67" s="334"/>
      <c r="BJ67" s="334"/>
      <c r="BK67" s="334"/>
      <c r="BL67" s="334"/>
      <c r="BM67" s="334"/>
      <c r="BN67" s="334"/>
      <c r="BO67" s="334"/>
      <c r="BP67" s="334"/>
      <c r="BQ67" s="334"/>
      <c r="BR67" s="334"/>
      <c r="BS67" s="334"/>
      <c r="BT67" s="334"/>
      <c r="BU67" s="334"/>
      <c r="BV67" s="334"/>
      <c r="BW67" s="334"/>
      <c r="BX67" s="334"/>
      <c r="BY67" s="334"/>
      <c r="BZ67" s="334"/>
      <c r="CA67" s="334"/>
      <c r="CB67" s="334"/>
      <c r="CC67" s="334"/>
      <c r="CD67" s="334"/>
      <c r="CE67" s="334"/>
      <c r="CF67" s="334"/>
      <c r="CG67" s="334"/>
      <c r="CH67" s="334"/>
      <c r="CI67" s="334"/>
      <c r="CJ67" s="334"/>
      <c r="CK67" s="334"/>
      <c r="CL67" s="334"/>
      <c r="CM67" s="334"/>
      <c r="CN67" s="334"/>
      <c r="CO67" s="334"/>
      <c r="CP67" s="334"/>
      <c r="CQ67" s="334"/>
      <c r="CR67" s="334"/>
      <c r="CS67" s="334"/>
      <c r="CT67" s="334"/>
      <c r="CU67" s="334"/>
      <c r="CV67" s="334"/>
      <c r="CW67" s="334"/>
      <c r="CX67" s="334"/>
      <c r="CY67" s="334"/>
      <c r="CZ67" s="334"/>
      <c r="DA67" s="334"/>
      <c r="DB67" s="334"/>
      <c r="DC67" s="334"/>
      <c r="DD67" s="334"/>
      <c r="DE67" s="334"/>
      <c r="DF67" s="334"/>
      <c r="DG67" s="334"/>
      <c r="DH67" s="334"/>
      <c r="DI67" s="334"/>
      <c r="DJ67" s="334"/>
      <c r="DK67" s="334"/>
      <c r="DL67" s="334"/>
      <c r="DM67" s="334"/>
      <c r="DN67" s="334"/>
      <c r="DO67" s="334"/>
      <c r="DP67" s="334"/>
      <c r="DQ67" s="334"/>
      <c r="DR67" s="334"/>
      <c r="DS67" s="334"/>
      <c r="DT67" s="334"/>
      <c r="DU67" s="334"/>
      <c r="DV67" s="334"/>
      <c r="DW67" s="334"/>
      <c r="DX67" s="334"/>
      <c r="DY67" s="334"/>
      <c r="DZ67" s="334"/>
      <c r="EA67" s="334"/>
      <c r="EB67" s="334"/>
      <c r="EC67" s="334"/>
      <c r="ED67" s="334"/>
      <c r="EE67" s="334"/>
      <c r="EF67" s="334"/>
      <c r="EG67" s="334"/>
      <c r="EH67" s="334"/>
      <c r="EI67" s="334"/>
      <c r="EJ67" s="334"/>
      <c r="EK67" s="334"/>
      <c r="EL67" s="334"/>
      <c r="EM67" s="334"/>
      <c r="EN67" s="334"/>
      <c r="EO67" s="334"/>
    </row>
    <row r="68" spans="1:145" s="35" customFormat="1" ht="42.75" customHeight="1" x14ac:dyDescent="0.2">
      <c r="A68" s="139" t="s">
        <v>701</v>
      </c>
      <c r="B68" s="140" t="s">
        <v>76</v>
      </c>
      <c r="C68" s="141" t="s">
        <v>616</v>
      </c>
      <c r="D68" s="141" t="s">
        <v>617</v>
      </c>
      <c r="E68" s="141" t="s">
        <v>702</v>
      </c>
      <c r="F68" s="142">
        <v>0.69</v>
      </c>
      <c r="G68" s="142" t="s">
        <v>98</v>
      </c>
      <c r="H68" s="142" t="s">
        <v>99</v>
      </c>
      <c r="I68" s="142" t="s">
        <v>82</v>
      </c>
      <c r="J68" s="142" t="s">
        <v>693</v>
      </c>
      <c r="K68" s="142" t="s">
        <v>694</v>
      </c>
      <c r="L68" s="452" t="s">
        <v>695</v>
      </c>
      <c r="M68" s="144">
        <v>43101</v>
      </c>
      <c r="N68" s="144">
        <v>43829</v>
      </c>
      <c r="O68" s="141" t="s">
        <v>703</v>
      </c>
      <c r="P68" s="141" t="s">
        <v>704</v>
      </c>
      <c r="Q68" s="145" t="s">
        <v>87</v>
      </c>
      <c r="R68" s="145">
        <v>1</v>
      </c>
      <c r="S68" s="145">
        <v>1</v>
      </c>
      <c r="T68" s="142" t="s">
        <v>87</v>
      </c>
      <c r="U68" s="142" t="s">
        <v>87</v>
      </c>
      <c r="V68" s="145" t="s">
        <v>87</v>
      </c>
      <c r="W68" s="145">
        <v>0</v>
      </c>
      <c r="X68" s="145">
        <v>0</v>
      </c>
      <c r="Y68" s="201">
        <v>0</v>
      </c>
      <c r="Z68" s="201">
        <v>0</v>
      </c>
      <c r="AA68" s="142" t="s">
        <v>87</v>
      </c>
      <c r="AB68" s="142" t="s">
        <v>87</v>
      </c>
      <c r="AC68" s="141" t="s">
        <v>105</v>
      </c>
      <c r="AD68" s="141" t="s">
        <v>698</v>
      </c>
      <c r="AE68" s="141"/>
      <c r="AF68" s="142">
        <v>1093</v>
      </c>
      <c r="AG68" s="142" t="s">
        <v>699</v>
      </c>
      <c r="AH68" s="388" t="s">
        <v>700</v>
      </c>
      <c r="AI68" s="453">
        <v>4565259023</v>
      </c>
      <c r="AJ68" s="145" t="s">
        <v>341</v>
      </c>
      <c r="AK68" s="454" t="s">
        <v>341</v>
      </c>
      <c r="AL68" s="176" t="s">
        <v>87</v>
      </c>
      <c r="AM68" s="149">
        <v>0</v>
      </c>
      <c r="AN68" s="176" t="s">
        <v>87</v>
      </c>
      <c r="AO68" s="176" t="s">
        <v>87</v>
      </c>
      <c r="AP68" s="176" t="s">
        <v>87</v>
      </c>
      <c r="AQ68" s="176" t="s">
        <v>87</v>
      </c>
      <c r="AR68" s="176" t="s">
        <v>87</v>
      </c>
      <c r="AS68" s="176" t="s">
        <v>87</v>
      </c>
      <c r="AT68" s="176" t="s">
        <v>87</v>
      </c>
      <c r="AU68" s="170" t="s">
        <v>87</v>
      </c>
      <c r="AV68" s="170" t="s">
        <v>87</v>
      </c>
      <c r="AW68" s="170" t="s">
        <v>87</v>
      </c>
      <c r="AX68" s="170" t="s">
        <v>87</v>
      </c>
      <c r="AY68" s="176" t="s">
        <v>87</v>
      </c>
      <c r="AZ68" s="170" t="s">
        <v>87</v>
      </c>
      <c r="BA68" s="170" t="s">
        <v>87</v>
      </c>
      <c r="BB68" s="230" t="s">
        <v>87</v>
      </c>
      <c r="BC68" s="230" t="s">
        <v>87</v>
      </c>
      <c r="BD68" s="230" t="s">
        <v>87</v>
      </c>
      <c r="BE68" s="626" t="s">
        <v>87</v>
      </c>
      <c r="BF68" s="195" t="s">
        <v>87</v>
      </c>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c r="CS68" s="334"/>
      <c r="CT68" s="334"/>
      <c r="CU68" s="334"/>
      <c r="CV68" s="334"/>
      <c r="CW68" s="334"/>
      <c r="CX68" s="334"/>
      <c r="CY68" s="334"/>
      <c r="CZ68" s="334"/>
      <c r="DA68" s="334"/>
      <c r="DB68" s="334"/>
      <c r="DC68" s="334"/>
      <c r="DD68" s="334"/>
      <c r="DE68" s="334"/>
      <c r="DF68" s="334"/>
      <c r="DG68" s="334"/>
      <c r="DH68" s="334"/>
      <c r="DI68" s="334"/>
      <c r="DJ68" s="334"/>
      <c r="DK68" s="334"/>
      <c r="DL68" s="334"/>
      <c r="DM68" s="334"/>
      <c r="DN68" s="334"/>
      <c r="DO68" s="334"/>
      <c r="DP68" s="334"/>
      <c r="DQ68" s="334"/>
      <c r="DR68" s="334"/>
      <c r="DS68" s="334"/>
      <c r="DT68" s="334"/>
      <c r="DU68" s="334"/>
      <c r="DV68" s="334"/>
      <c r="DW68" s="334"/>
      <c r="DX68" s="334"/>
      <c r="DY68" s="334"/>
      <c r="DZ68" s="334"/>
      <c r="EA68" s="334"/>
      <c r="EB68" s="334"/>
      <c r="EC68" s="334"/>
      <c r="ED68" s="334"/>
      <c r="EE68" s="334"/>
      <c r="EF68" s="334"/>
      <c r="EG68" s="334"/>
      <c r="EH68" s="334"/>
      <c r="EI68" s="334"/>
      <c r="EJ68" s="334"/>
      <c r="EK68" s="334"/>
      <c r="EL68" s="334"/>
      <c r="EM68" s="334"/>
      <c r="EN68" s="334"/>
      <c r="EO68" s="334"/>
    </row>
    <row r="69" spans="1:145" s="35" customFormat="1" ht="60" customHeight="1" x14ac:dyDescent="0.2">
      <c r="A69" s="139" t="s">
        <v>705</v>
      </c>
      <c r="B69" s="140" t="s">
        <v>76</v>
      </c>
      <c r="C69" s="141" t="s">
        <v>616</v>
      </c>
      <c r="D69" s="141" t="s">
        <v>617</v>
      </c>
      <c r="E69" s="158" t="s">
        <v>706</v>
      </c>
      <c r="F69" s="159">
        <v>1.31</v>
      </c>
      <c r="G69" s="159" t="s">
        <v>98</v>
      </c>
      <c r="H69" s="159" t="s">
        <v>707</v>
      </c>
      <c r="I69" s="159" t="s">
        <v>82</v>
      </c>
      <c r="J69" s="142" t="s">
        <v>708</v>
      </c>
      <c r="K69" s="142">
        <v>3115464700</v>
      </c>
      <c r="L69" s="455" t="s">
        <v>709</v>
      </c>
      <c r="M69" s="161">
        <v>42522</v>
      </c>
      <c r="N69" s="161">
        <v>43981</v>
      </c>
      <c r="O69" s="158" t="s">
        <v>710</v>
      </c>
      <c r="P69" s="158" t="s">
        <v>711</v>
      </c>
      <c r="Q69" s="456">
        <v>22623</v>
      </c>
      <c r="R69" s="456">
        <v>23500</v>
      </c>
      <c r="S69" s="456">
        <v>23685</v>
      </c>
      <c r="T69" s="456">
        <v>23685</v>
      </c>
      <c r="U69" s="456">
        <f>+Q69</f>
        <v>22623</v>
      </c>
      <c r="V69" s="163">
        <v>1</v>
      </c>
      <c r="W69" s="76">
        <v>26807</v>
      </c>
      <c r="X69" s="163">
        <v>1.1399999999999999</v>
      </c>
      <c r="Y69" s="77">
        <v>28687</v>
      </c>
      <c r="Z69" s="163">
        <f>+Y69/S69</f>
        <v>1.2111885159383575</v>
      </c>
      <c r="AA69" s="87">
        <v>31617</v>
      </c>
      <c r="AB69" s="457">
        <v>1.3348</v>
      </c>
      <c r="AC69" s="158" t="s">
        <v>219</v>
      </c>
      <c r="AD69" s="158" t="s">
        <v>712</v>
      </c>
      <c r="AE69" s="158" t="s">
        <v>713</v>
      </c>
      <c r="AF69" s="159">
        <v>971</v>
      </c>
      <c r="AG69" s="158" t="s">
        <v>714</v>
      </c>
      <c r="AH69" s="219" t="s">
        <v>715</v>
      </c>
      <c r="AI69" s="453">
        <v>120178426683</v>
      </c>
      <c r="AJ69" s="163">
        <v>1</v>
      </c>
      <c r="AK69" s="453">
        <v>104674268875.26736</v>
      </c>
      <c r="AL69" s="458" t="s">
        <v>716</v>
      </c>
      <c r="AM69" s="149">
        <v>0.02</v>
      </c>
      <c r="AN69" s="167">
        <v>44013</v>
      </c>
      <c r="AO69" s="275">
        <v>44196</v>
      </c>
      <c r="AP69" s="176" t="s">
        <v>717</v>
      </c>
      <c r="AQ69" s="150" t="s">
        <v>718</v>
      </c>
      <c r="AR69" s="283">
        <v>1</v>
      </c>
      <c r="AS69" s="383">
        <v>1</v>
      </c>
      <c r="AT69" s="194">
        <f>AS69/AR69</f>
        <v>1</v>
      </c>
      <c r="AU69" s="170" t="s">
        <v>248</v>
      </c>
      <c r="AV69" s="170" t="s">
        <v>719</v>
      </c>
      <c r="AW69" s="170" t="s">
        <v>114</v>
      </c>
      <c r="AX69" s="171" t="s">
        <v>720</v>
      </c>
      <c r="AY69" s="172">
        <v>7720</v>
      </c>
      <c r="AZ69" s="170" t="s">
        <v>721</v>
      </c>
      <c r="BA69" s="170" t="s">
        <v>716</v>
      </c>
      <c r="BB69" s="459">
        <v>12205281970</v>
      </c>
      <c r="BC69" s="460">
        <v>1</v>
      </c>
      <c r="BD69" s="305">
        <v>13734914719</v>
      </c>
      <c r="BE69" s="461" t="s">
        <v>195</v>
      </c>
      <c r="BF69" s="462" t="s">
        <v>722</v>
      </c>
      <c r="BG69" s="334"/>
      <c r="BH69" s="334"/>
      <c r="BI69" s="334"/>
      <c r="BJ69" s="334"/>
      <c r="BK69" s="334"/>
      <c r="BL69" s="334"/>
      <c r="BM69" s="334"/>
      <c r="BN69" s="334"/>
      <c r="BO69" s="334"/>
      <c r="BP69" s="334"/>
      <c r="BQ69" s="334"/>
      <c r="BR69" s="334"/>
      <c r="BS69" s="334"/>
      <c r="BT69" s="334"/>
      <c r="BU69" s="334"/>
      <c r="BV69" s="334"/>
      <c r="BW69" s="334"/>
      <c r="BX69" s="334"/>
      <c r="BY69" s="334"/>
      <c r="BZ69" s="334"/>
      <c r="CA69" s="334"/>
      <c r="CB69" s="334"/>
      <c r="CC69" s="334"/>
      <c r="CD69" s="334"/>
      <c r="CE69" s="334"/>
      <c r="CF69" s="334"/>
      <c r="CG69" s="334"/>
      <c r="CH69" s="334"/>
      <c r="CI69" s="334"/>
      <c r="CJ69" s="334"/>
      <c r="CK69" s="334"/>
      <c r="CL69" s="334"/>
      <c r="CM69" s="334"/>
      <c r="CN69" s="334"/>
      <c r="CO69" s="334"/>
      <c r="CP69" s="334"/>
      <c r="CQ69" s="334"/>
      <c r="CR69" s="334"/>
      <c r="CS69" s="334"/>
      <c r="CT69" s="334"/>
      <c r="CU69" s="334"/>
      <c r="CV69" s="334"/>
      <c r="CW69" s="334"/>
      <c r="CX69" s="334"/>
      <c r="CY69" s="334"/>
      <c r="CZ69" s="334"/>
      <c r="DA69" s="334"/>
      <c r="DB69" s="334"/>
      <c r="DC69" s="334"/>
      <c r="DD69" s="334"/>
      <c r="DE69" s="334"/>
      <c r="DF69" s="334"/>
      <c r="DG69" s="334"/>
      <c r="DH69" s="334"/>
      <c r="DI69" s="334"/>
      <c r="DJ69" s="334"/>
      <c r="DK69" s="334"/>
      <c r="DL69" s="334"/>
      <c r="DM69" s="334"/>
      <c r="DN69" s="334"/>
      <c r="DO69" s="334"/>
      <c r="DP69" s="334"/>
      <c r="DQ69" s="334"/>
      <c r="DR69" s="334"/>
      <c r="DS69" s="334"/>
      <c r="DT69" s="334"/>
      <c r="DU69" s="334"/>
      <c r="DV69" s="334"/>
      <c r="DW69" s="334"/>
      <c r="DX69" s="334"/>
      <c r="DY69" s="334"/>
      <c r="DZ69" s="334"/>
      <c r="EA69" s="334"/>
      <c r="EB69" s="334"/>
      <c r="EC69" s="334"/>
      <c r="ED69" s="334"/>
      <c r="EE69" s="334"/>
      <c r="EF69" s="334"/>
      <c r="EG69" s="334"/>
      <c r="EH69" s="334"/>
      <c r="EI69" s="334"/>
      <c r="EJ69" s="334"/>
      <c r="EK69" s="334"/>
      <c r="EL69" s="334"/>
      <c r="EM69" s="334"/>
      <c r="EN69" s="334"/>
      <c r="EO69" s="334"/>
    </row>
    <row r="70" spans="1:145" s="35" customFormat="1" ht="60" customHeight="1" x14ac:dyDescent="0.2">
      <c r="A70" s="139" t="s">
        <v>723</v>
      </c>
      <c r="B70" s="140" t="s">
        <v>76</v>
      </c>
      <c r="C70" s="141" t="s">
        <v>616</v>
      </c>
      <c r="D70" s="141" t="s">
        <v>617</v>
      </c>
      <c r="E70" s="158" t="s">
        <v>724</v>
      </c>
      <c r="F70" s="159">
        <v>1.31</v>
      </c>
      <c r="G70" s="159" t="s">
        <v>98</v>
      </c>
      <c r="H70" s="159" t="s">
        <v>707</v>
      </c>
      <c r="I70" s="159" t="s">
        <v>82</v>
      </c>
      <c r="J70" s="142" t="s">
        <v>708</v>
      </c>
      <c r="K70" s="142">
        <v>3115464700</v>
      </c>
      <c r="L70" s="455" t="s">
        <v>709</v>
      </c>
      <c r="M70" s="161">
        <v>42522</v>
      </c>
      <c r="N70" s="161">
        <v>43981</v>
      </c>
      <c r="O70" s="158" t="s">
        <v>725</v>
      </c>
      <c r="P70" s="158" t="s">
        <v>726</v>
      </c>
      <c r="Q70" s="218">
        <v>1</v>
      </c>
      <c r="R70" s="218">
        <v>1</v>
      </c>
      <c r="S70" s="218">
        <v>1</v>
      </c>
      <c r="T70" s="218">
        <v>1</v>
      </c>
      <c r="U70" s="218">
        <v>1</v>
      </c>
      <c r="V70" s="163">
        <v>1</v>
      </c>
      <c r="W70" s="463" t="s">
        <v>727</v>
      </c>
      <c r="X70" s="463" t="s">
        <v>727</v>
      </c>
      <c r="Y70" s="463" t="s">
        <v>727</v>
      </c>
      <c r="Z70" s="163">
        <v>1</v>
      </c>
      <c r="AA70" s="180">
        <v>1</v>
      </c>
      <c r="AB70" s="180">
        <v>1</v>
      </c>
      <c r="AC70" s="158" t="s">
        <v>728</v>
      </c>
      <c r="AD70" s="158" t="s">
        <v>712</v>
      </c>
      <c r="AE70" s="158" t="s">
        <v>713</v>
      </c>
      <c r="AF70" s="159">
        <v>971</v>
      </c>
      <c r="AG70" s="158" t="s">
        <v>714</v>
      </c>
      <c r="AH70" s="162" t="s">
        <v>729</v>
      </c>
      <c r="AI70" s="453">
        <v>2758736398.9761906</v>
      </c>
      <c r="AJ70" s="163">
        <v>1</v>
      </c>
      <c r="AK70" s="453">
        <v>2448681813.319314</v>
      </c>
      <c r="AL70" s="458" t="s">
        <v>730</v>
      </c>
      <c r="AM70" s="149">
        <v>0.02</v>
      </c>
      <c r="AN70" s="167">
        <v>44013</v>
      </c>
      <c r="AO70" s="275">
        <v>44196</v>
      </c>
      <c r="AP70" s="176" t="s">
        <v>731</v>
      </c>
      <c r="AQ70" s="150" t="s">
        <v>732</v>
      </c>
      <c r="AR70" s="283">
        <v>1</v>
      </c>
      <c r="AS70" s="383">
        <v>1</v>
      </c>
      <c r="AT70" s="194">
        <f>AS70/AR70</f>
        <v>1</v>
      </c>
      <c r="AU70" s="170" t="s">
        <v>248</v>
      </c>
      <c r="AV70" s="170" t="s">
        <v>719</v>
      </c>
      <c r="AW70" s="170" t="s">
        <v>114</v>
      </c>
      <c r="AX70" s="171" t="s">
        <v>720</v>
      </c>
      <c r="AY70" s="172">
        <v>7720</v>
      </c>
      <c r="AZ70" s="170" t="s">
        <v>721</v>
      </c>
      <c r="BA70" s="170" t="s">
        <v>730</v>
      </c>
      <c r="BB70" s="459">
        <v>225696000</v>
      </c>
      <c r="BC70" s="460">
        <v>1</v>
      </c>
      <c r="BD70" s="305">
        <v>40543573</v>
      </c>
      <c r="BE70" s="461" t="s">
        <v>195</v>
      </c>
      <c r="BF70" s="462" t="s">
        <v>733</v>
      </c>
      <c r="BG70" s="334"/>
      <c r="BH70" s="334"/>
      <c r="BI70" s="334"/>
      <c r="BJ70" s="334"/>
      <c r="BK70" s="334"/>
      <c r="BL70" s="334"/>
      <c r="BM70" s="334"/>
      <c r="BN70" s="334"/>
      <c r="BO70" s="334"/>
      <c r="BP70" s="334"/>
      <c r="BQ70" s="334"/>
      <c r="BR70" s="334"/>
      <c r="BS70" s="334"/>
      <c r="BT70" s="334"/>
      <c r="BU70" s="334"/>
      <c r="BV70" s="334"/>
      <c r="BW70" s="334"/>
      <c r="BX70" s="334"/>
      <c r="BY70" s="334"/>
      <c r="BZ70" s="334"/>
      <c r="CA70" s="334"/>
      <c r="CB70" s="334"/>
      <c r="CC70" s="334"/>
      <c r="CD70" s="334"/>
      <c r="CE70" s="334"/>
      <c r="CF70" s="334"/>
      <c r="CG70" s="334"/>
      <c r="CH70" s="334"/>
      <c r="CI70" s="334"/>
      <c r="CJ70" s="334"/>
      <c r="CK70" s="334"/>
      <c r="CL70" s="334"/>
      <c r="CM70" s="334"/>
      <c r="CN70" s="334"/>
      <c r="CO70" s="334"/>
      <c r="CP70" s="334"/>
      <c r="CQ70" s="334"/>
      <c r="CR70" s="334"/>
      <c r="CS70" s="334"/>
      <c r="CT70" s="334"/>
      <c r="CU70" s="334"/>
      <c r="CV70" s="334"/>
      <c r="CW70" s="334"/>
      <c r="CX70" s="334"/>
      <c r="CY70" s="334"/>
      <c r="CZ70" s="334"/>
      <c r="DA70" s="334"/>
      <c r="DB70" s="334"/>
      <c r="DC70" s="334"/>
      <c r="DD70" s="334"/>
      <c r="DE70" s="334"/>
      <c r="DF70" s="334"/>
      <c r="DG70" s="334"/>
      <c r="DH70" s="334"/>
      <c r="DI70" s="334"/>
      <c r="DJ70" s="334"/>
      <c r="DK70" s="334"/>
      <c r="DL70" s="334"/>
      <c r="DM70" s="334"/>
      <c r="DN70" s="334"/>
      <c r="DO70" s="334"/>
      <c r="DP70" s="334"/>
      <c r="DQ70" s="334"/>
      <c r="DR70" s="334"/>
      <c r="DS70" s="334"/>
      <c r="DT70" s="334"/>
      <c r="DU70" s="334"/>
      <c r="DV70" s="334"/>
      <c r="DW70" s="334"/>
      <c r="DX70" s="334"/>
      <c r="DY70" s="334"/>
      <c r="DZ70" s="334"/>
      <c r="EA70" s="334"/>
      <c r="EB70" s="334"/>
      <c r="EC70" s="334"/>
      <c r="ED70" s="334"/>
      <c r="EE70" s="334"/>
      <c r="EF70" s="334"/>
      <c r="EG70" s="334"/>
      <c r="EH70" s="334"/>
      <c r="EI70" s="334"/>
      <c r="EJ70" s="334"/>
      <c r="EK70" s="334"/>
      <c r="EL70" s="334"/>
      <c r="EM70" s="334"/>
      <c r="EN70" s="334"/>
      <c r="EO70" s="334"/>
    </row>
    <row r="71" spans="1:145" s="35" customFormat="1" ht="60" customHeight="1" x14ac:dyDescent="0.2">
      <c r="A71" s="139" t="s">
        <v>734</v>
      </c>
      <c r="B71" s="140" t="s">
        <v>76</v>
      </c>
      <c r="C71" s="141" t="s">
        <v>616</v>
      </c>
      <c r="D71" s="141" t="s">
        <v>617</v>
      </c>
      <c r="E71" s="158" t="s">
        <v>735</v>
      </c>
      <c r="F71" s="159">
        <v>1.31</v>
      </c>
      <c r="G71" s="159" t="s">
        <v>98</v>
      </c>
      <c r="H71" s="159" t="s">
        <v>707</v>
      </c>
      <c r="I71" s="159" t="s">
        <v>82</v>
      </c>
      <c r="J71" s="142" t="s">
        <v>708</v>
      </c>
      <c r="K71" s="142">
        <v>3115464700</v>
      </c>
      <c r="L71" s="455" t="s">
        <v>709</v>
      </c>
      <c r="M71" s="161">
        <v>42522</v>
      </c>
      <c r="N71" s="161">
        <v>43981</v>
      </c>
      <c r="O71" s="158" t="s">
        <v>736</v>
      </c>
      <c r="P71" s="158" t="s">
        <v>737</v>
      </c>
      <c r="Q71" s="218">
        <v>1</v>
      </c>
      <c r="R71" s="218">
        <v>1</v>
      </c>
      <c r="S71" s="218">
        <v>1</v>
      </c>
      <c r="T71" s="218">
        <v>1</v>
      </c>
      <c r="U71" s="218">
        <f>+Q71</f>
        <v>1</v>
      </c>
      <c r="V71" s="163">
        <v>1</v>
      </c>
      <c r="W71" s="78" t="s">
        <v>738</v>
      </c>
      <c r="X71" s="78" t="s">
        <v>738</v>
      </c>
      <c r="Y71" s="72">
        <v>1</v>
      </c>
      <c r="Z71" s="163">
        <v>1</v>
      </c>
      <c r="AA71" s="145">
        <v>1.07</v>
      </c>
      <c r="AB71" s="145">
        <v>1.07</v>
      </c>
      <c r="AC71" s="158" t="s">
        <v>728</v>
      </c>
      <c r="AD71" s="158" t="s">
        <v>712</v>
      </c>
      <c r="AE71" s="158" t="s">
        <v>713</v>
      </c>
      <c r="AF71" s="159">
        <v>971</v>
      </c>
      <c r="AG71" s="158" t="s">
        <v>714</v>
      </c>
      <c r="AH71" s="219" t="s">
        <v>739</v>
      </c>
      <c r="AI71" s="453">
        <v>7371797207.0238094</v>
      </c>
      <c r="AJ71" s="163">
        <v>1</v>
      </c>
      <c r="AK71" s="453">
        <v>6496816885.1132507</v>
      </c>
      <c r="AL71" s="458" t="s">
        <v>740</v>
      </c>
      <c r="AM71" s="183">
        <v>0.02</v>
      </c>
      <c r="AN71" s="167">
        <v>44013</v>
      </c>
      <c r="AO71" s="144">
        <v>44196</v>
      </c>
      <c r="AP71" s="176" t="s">
        <v>741</v>
      </c>
      <c r="AQ71" s="150" t="s">
        <v>742</v>
      </c>
      <c r="AR71" s="283">
        <v>1</v>
      </c>
      <c r="AS71" s="383">
        <v>1</v>
      </c>
      <c r="AT71" s="194">
        <f>AS71/AR71</f>
        <v>1</v>
      </c>
      <c r="AU71" s="170" t="s">
        <v>248</v>
      </c>
      <c r="AV71" s="170" t="s">
        <v>719</v>
      </c>
      <c r="AW71" s="170" t="s">
        <v>114</v>
      </c>
      <c r="AX71" s="171" t="s">
        <v>720</v>
      </c>
      <c r="AY71" s="172">
        <v>7720</v>
      </c>
      <c r="AZ71" s="170" t="s">
        <v>721</v>
      </c>
      <c r="BA71" s="170" t="s">
        <v>740</v>
      </c>
      <c r="BB71" s="459">
        <v>685730000</v>
      </c>
      <c r="BC71" s="460">
        <v>1</v>
      </c>
      <c r="BD71" s="305">
        <v>408138625</v>
      </c>
      <c r="BE71" s="461" t="s">
        <v>195</v>
      </c>
      <c r="BF71" s="462" t="s">
        <v>733</v>
      </c>
      <c r="BG71" s="334"/>
      <c r="BH71" s="334"/>
      <c r="BI71" s="334"/>
      <c r="BJ71" s="334"/>
      <c r="BK71" s="334"/>
      <c r="BL71" s="334"/>
      <c r="BM71" s="334"/>
      <c r="BN71" s="334"/>
      <c r="BO71" s="334"/>
      <c r="BP71" s="334"/>
      <c r="BQ71" s="334"/>
      <c r="BR71" s="334"/>
      <c r="BS71" s="334"/>
      <c r="BT71" s="334"/>
      <c r="BU71" s="334"/>
      <c r="BV71" s="334"/>
      <c r="BW71" s="334"/>
      <c r="BX71" s="334"/>
      <c r="BY71" s="334"/>
      <c r="BZ71" s="334"/>
      <c r="CA71" s="334"/>
      <c r="CB71" s="334"/>
      <c r="CC71" s="334"/>
      <c r="CD71" s="334"/>
      <c r="CE71" s="334"/>
      <c r="CF71" s="334"/>
      <c r="CG71" s="334"/>
      <c r="CH71" s="334"/>
      <c r="CI71" s="334"/>
      <c r="CJ71" s="334"/>
      <c r="CK71" s="334"/>
      <c r="CL71" s="334"/>
      <c r="CM71" s="334"/>
      <c r="CN71" s="334"/>
      <c r="CO71" s="334"/>
      <c r="CP71" s="334"/>
      <c r="CQ71" s="334"/>
      <c r="CR71" s="334"/>
      <c r="CS71" s="334"/>
      <c r="CT71" s="334"/>
      <c r="CU71" s="334"/>
      <c r="CV71" s="334"/>
      <c r="CW71" s="334"/>
      <c r="CX71" s="334"/>
      <c r="CY71" s="334"/>
      <c r="CZ71" s="334"/>
      <c r="DA71" s="334"/>
      <c r="DB71" s="334"/>
      <c r="DC71" s="334"/>
      <c r="DD71" s="334"/>
      <c r="DE71" s="334"/>
      <c r="DF71" s="334"/>
      <c r="DG71" s="334"/>
      <c r="DH71" s="334"/>
      <c r="DI71" s="334"/>
      <c r="DJ71" s="334"/>
      <c r="DK71" s="334"/>
      <c r="DL71" s="334"/>
      <c r="DM71" s="334"/>
      <c r="DN71" s="334"/>
      <c r="DO71" s="334"/>
      <c r="DP71" s="334"/>
      <c r="DQ71" s="334"/>
      <c r="DR71" s="334"/>
      <c r="DS71" s="334"/>
      <c r="DT71" s="334"/>
      <c r="DU71" s="334"/>
      <c r="DV71" s="334"/>
      <c r="DW71" s="334"/>
      <c r="DX71" s="334"/>
      <c r="DY71" s="334"/>
      <c r="DZ71" s="334"/>
      <c r="EA71" s="334"/>
      <c r="EB71" s="334"/>
      <c r="EC71" s="334"/>
      <c r="ED71" s="334"/>
      <c r="EE71" s="334"/>
      <c r="EF71" s="334"/>
      <c r="EG71" s="334"/>
      <c r="EH71" s="334"/>
      <c r="EI71" s="334"/>
      <c r="EJ71" s="334"/>
      <c r="EK71" s="334"/>
      <c r="EL71" s="334"/>
      <c r="EM71" s="334"/>
      <c r="EN71" s="334"/>
      <c r="EO71" s="334"/>
    </row>
    <row r="72" spans="1:145" s="35" customFormat="1" ht="60" customHeight="1" x14ac:dyDescent="0.2">
      <c r="A72" s="139" t="s">
        <v>743</v>
      </c>
      <c r="B72" s="140" t="s">
        <v>76</v>
      </c>
      <c r="C72" s="141" t="s">
        <v>616</v>
      </c>
      <c r="D72" s="141" t="s">
        <v>617</v>
      </c>
      <c r="E72" s="158" t="s">
        <v>744</v>
      </c>
      <c r="F72" s="159">
        <v>1.31</v>
      </c>
      <c r="G72" s="159" t="s">
        <v>98</v>
      </c>
      <c r="H72" s="159" t="s">
        <v>707</v>
      </c>
      <c r="I72" s="159" t="s">
        <v>82</v>
      </c>
      <c r="J72" s="142" t="s">
        <v>708</v>
      </c>
      <c r="K72" s="142">
        <v>3115464700</v>
      </c>
      <c r="L72" s="455" t="s">
        <v>709</v>
      </c>
      <c r="M72" s="161">
        <v>42522</v>
      </c>
      <c r="N72" s="161">
        <v>43981</v>
      </c>
      <c r="O72" s="158" t="s">
        <v>745</v>
      </c>
      <c r="P72" s="158" t="s">
        <v>746</v>
      </c>
      <c r="Q72" s="456">
        <v>5847</v>
      </c>
      <c r="R72" s="456">
        <v>7497</v>
      </c>
      <c r="S72" s="456">
        <v>9060</v>
      </c>
      <c r="T72" s="456">
        <v>9060</v>
      </c>
      <c r="U72" s="456">
        <f>+Q72</f>
        <v>5847</v>
      </c>
      <c r="V72" s="163">
        <v>1</v>
      </c>
      <c r="W72" s="78">
        <v>7530</v>
      </c>
      <c r="X72" s="149">
        <v>1.004</v>
      </c>
      <c r="Y72" s="77">
        <v>8338</v>
      </c>
      <c r="Z72" s="163">
        <v>0.92</v>
      </c>
      <c r="AA72" s="87">
        <v>9405</v>
      </c>
      <c r="AB72" s="457" t="s">
        <v>747</v>
      </c>
      <c r="AC72" s="158" t="s">
        <v>748</v>
      </c>
      <c r="AD72" s="158" t="s">
        <v>749</v>
      </c>
      <c r="AE72" s="158" t="s">
        <v>750</v>
      </c>
      <c r="AF72" s="159">
        <v>1104</v>
      </c>
      <c r="AG72" s="158" t="s">
        <v>751</v>
      </c>
      <c r="AH72" s="162" t="s">
        <v>752</v>
      </c>
      <c r="AI72" s="453">
        <v>149603790367</v>
      </c>
      <c r="AJ72" s="163">
        <v>1</v>
      </c>
      <c r="AK72" s="453">
        <v>116289518263</v>
      </c>
      <c r="AL72" s="464" t="s">
        <v>753</v>
      </c>
      <c r="AM72" s="149">
        <v>0.02</v>
      </c>
      <c r="AN72" s="167">
        <v>44013</v>
      </c>
      <c r="AO72" s="275">
        <v>44196</v>
      </c>
      <c r="AP72" s="159" t="s">
        <v>754</v>
      </c>
      <c r="AQ72" s="150" t="s">
        <v>755</v>
      </c>
      <c r="AR72" s="176">
        <v>300</v>
      </c>
      <c r="AS72" s="465">
        <v>385</v>
      </c>
      <c r="AT72" s="466" t="s">
        <v>756</v>
      </c>
      <c r="AU72" s="170" t="s">
        <v>248</v>
      </c>
      <c r="AV72" s="170" t="s">
        <v>757</v>
      </c>
      <c r="AW72" s="170" t="s">
        <v>685</v>
      </c>
      <c r="AX72" s="171" t="s">
        <v>758</v>
      </c>
      <c r="AY72" s="172">
        <v>7726</v>
      </c>
      <c r="AZ72" s="170" t="s">
        <v>759</v>
      </c>
      <c r="BA72" s="170" t="s">
        <v>760</v>
      </c>
      <c r="BB72" s="459">
        <v>21534013778</v>
      </c>
      <c r="BC72" s="460">
        <v>1</v>
      </c>
      <c r="BD72" s="305">
        <v>9748109294</v>
      </c>
      <c r="BE72" s="461" t="s">
        <v>195</v>
      </c>
      <c r="BF72" s="462" t="s">
        <v>733</v>
      </c>
      <c r="BG72" s="334"/>
      <c r="BH72" s="334"/>
      <c r="BI72" s="334"/>
      <c r="BJ72" s="334"/>
      <c r="BK72" s="334"/>
      <c r="BL72" s="334"/>
      <c r="BM72" s="334"/>
      <c r="BN72" s="334"/>
      <c r="BO72" s="334"/>
      <c r="BP72" s="334"/>
      <c r="BQ72" s="334"/>
      <c r="BR72" s="334"/>
      <c r="BS72" s="334"/>
      <c r="BT72" s="334"/>
      <c r="BU72" s="334"/>
      <c r="BV72" s="334"/>
      <c r="BW72" s="334"/>
      <c r="BX72" s="334"/>
      <c r="BY72" s="334"/>
      <c r="BZ72" s="334"/>
      <c r="CA72" s="334"/>
      <c r="CB72" s="334"/>
      <c r="CC72" s="334"/>
      <c r="CD72" s="334"/>
      <c r="CE72" s="334"/>
      <c r="CF72" s="334"/>
      <c r="CG72" s="334"/>
      <c r="CH72" s="334"/>
      <c r="CI72" s="334"/>
      <c r="CJ72" s="334"/>
      <c r="CK72" s="334"/>
      <c r="CL72" s="334"/>
      <c r="CM72" s="334"/>
      <c r="CN72" s="334"/>
      <c r="CO72" s="334"/>
      <c r="CP72" s="334"/>
      <c r="CQ72" s="334"/>
      <c r="CR72" s="334"/>
      <c r="CS72" s="334"/>
      <c r="CT72" s="334"/>
      <c r="CU72" s="334"/>
      <c r="CV72" s="334"/>
      <c r="CW72" s="334"/>
      <c r="CX72" s="334"/>
      <c r="CY72" s="334"/>
      <c r="CZ72" s="334"/>
      <c r="DA72" s="334"/>
      <c r="DB72" s="334"/>
      <c r="DC72" s="334"/>
      <c r="DD72" s="334"/>
      <c r="DE72" s="334"/>
      <c r="DF72" s="334"/>
      <c r="DG72" s="334"/>
      <c r="DH72" s="334"/>
      <c r="DI72" s="334"/>
      <c r="DJ72" s="334"/>
      <c r="DK72" s="334"/>
      <c r="DL72" s="334"/>
      <c r="DM72" s="334"/>
      <c r="DN72" s="334"/>
      <c r="DO72" s="334"/>
      <c r="DP72" s="334"/>
      <c r="DQ72" s="334"/>
      <c r="DR72" s="334"/>
      <c r="DS72" s="334"/>
      <c r="DT72" s="334"/>
      <c r="DU72" s="334"/>
      <c r="DV72" s="334"/>
      <c r="DW72" s="334"/>
      <c r="DX72" s="334"/>
      <c r="DY72" s="334"/>
      <c r="DZ72" s="334"/>
      <c r="EA72" s="334"/>
      <c r="EB72" s="334"/>
      <c r="EC72" s="334"/>
      <c r="ED72" s="334"/>
      <c r="EE72" s="334"/>
      <c r="EF72" s="334"/>
      <c r="EG72" s="334"/>
      <c r="EH72" s="334"/>
      <c r="EI72" s="334"/>
      <c r="EJ72" s="334"/>
      <c r="EK72" s="334"/>
      <c r="EL72" s="334"/>
      <c r="EM72" s="334"/>
      <c r="EN72" s="334"/>
      <c r="EO72" s="334"/>
    </row>
    <row r="73" spans="1:145" s="35" customFormat="1" ht="42.75" customHeight="1" x14ac:dyDescent="0.2">
      <c r="A73" s="139" t="s">
        <v>761</v>
      </c>
      <c r="B73" s="140" t="s">
        <v>76</v>
      </c>
      <c r="C73" s="141" t="s">
        <v>616</v>
      </c>
      <c r="D73" s="141" t="s">
        <v>617</v>
      </c>
      <c r="E73" s="158" t="s">
        <v>762</v>
      </c>
      <c r="F73" s="159">
        <v>1.31</v>
      </c>
      <c r="G73" s="159" t="s">
        <v>98</v>
      </c>
      <c r="H73" s="159" t="s">
        <v>707</v>
      </c>
      <c r="I73" s="159" t="s">
        <v>82</v>
      </c>
      <c r="J73" s="142" t="s">
        <v>708</v>
      </c>
      <c r="K73" s="142">
        <v>3115464700</v>
      </c>
      <c r="L73" s="455" t="s">
        <v>709</v>
      </c>
      <c r="M73" s="161">
        <v>42522</v>
      </c>
      <c r="N73" s="161">
        <v>43981</v>
      </c>
      <c r="O73" s="158" t="s">
        <v>763</v>
      </c>
      <c r="P73" s="158" t="s">
        <v>764</v>
      </c>
      <c r="Q73" s="456">
        <v>211</v>
      </c>
      <c r="R73" s="456">
        <v>261</v>
      </c>
      <c r="S73" s="456">
        <v>306</v>
      </c>
      <c r="T73" s="456">
        <v>306</v>
      </c>
      <c r="U73" s="456">
        <f>+Q73</f>
        <v>211</v>
      </c>
      <c r="V73" s="163">
        <v>1</v>
      </c>
      <c r="W73" s="78">
        <v>253</v>
      </c>
      <c r="X73" s="163">
        <v>0.96899999999999997</v>
      </c>
      <c r="Y73" s="77">
        <v>283</v>
      </c>
      <c r="Z73" s="163">
        <v>0.92</v>
      </c>
      <c r="AA73" s="87">
        <v>339</v>
      </c>
      <c r="AB73" s="457">
        <v>1.1077999999999999</v>
      </c>
      <c r="AC73" s="158" t="s">
        <v>765</v>
      </c>
      <c r="AD73" s="158" t="s">
        <v>749</v>
      </c>
      <c r="AE73" s="158" t="s">
        <v>750</v>
      </c>
      <c r="AF73" s="159">
        <v>1104</v>
      </c>
      <c r="AG73" s="158" t="s">
        <v>751</v>
      </c>
      <c r="AH73" s="162" t="s">
        <v>766</v>
      </c>
      <c r="AI73" s="453">
        <v>4467170000</v>
      </c>
      <c r="AJ73" s="163">
        <v>1</v>
      </c>
      <c r="AK73" s="453">
        <v>3856453068</v>
      </c>
      <c r="AL73" s="176" t="s">
        <v>87</v>
      </c>
      <c r="AM73" s="149">
        <v>0</v>
      </c>
      <c r="AN73" s="176" t="s">
        <v>87</v>
      </c>
      <c r="AO73" s="176" t="s">
        <v>87</v>
      </c>
      <c r="AP73" s="176" t="s">
        <v>87</v>
      </c>
      <c r="AQ73" s="176" t="s">
        <v>87</v>
      </c>
      <c r="AR73" s="176" t="s">
        <v>87</v>
      </c>
      <c r="AS73" s="176" t="s">
        <v>87</v>
      </c>
      <c r="AT73" s="176" t="s">
        <v>87</v>
      </c>
      <c r="AU73" s="170" t="s">
        <v>87</v>
      </c>
      <c r="AV73" s="170" t="s">
        <v>87</v>
      </c>
      <c r="AW73" s="170" t="s">
        <v>87</v>
      </c>
      <c r="AX73" s="170" t="s">
        <v>87</v>
      </c>
      <c r="AY73" s="176" t="s">
        <v>87</v>
      </c>
      <c r="AZ73" s="170" t="s">
        <v>87</v>
      </c>
      <c r="BA73" s="170" t="s">
        <v>87</v>
      </c>
      <c r="BB73" s="230" t="s">
        <v>87</v>
      </c>
      <c r="BC73" s="230" t="s">
        <v>87</v>
      </c>
      <c r="BD73" s="230" t="s">
        <v>87</v>
      </c>
      <c r="BE73" s="448" t="s">
        <v>87</v>
      </c>
      <c r="BF73" s="269" t="s">
        <v>87</v>
      </c>
      <c r="BG73" s="334"/>
      <c r="BH73" s="334"/>
      <c r="BI73" s="334"/>
      <c r="BJ73" s="334"/>
      <c r="BK73" s="334"/>
      <c r="BL73" s="334"/>
      <c r="BM73" s="334"/>
      <c r="BN73" s="334"/>
      <c r="BO73" s="334"/>
      <c r="BP73" s="334"/>
      <c r="BQ73" s="334"/>
      <c r="BR73" s="334"/>
      <c r="BS73" s="334"/>
      <c r="BT73" s="334"/>
      <c r="BU73" s="334"/>
      <c r="BV73" s="334"/>
      <c r="BW73" s="334"/>
      <c r="BX73" s="334"/>
      <c r="BY73" s="334"/>
      <c r="BZ73" s="334"/>
      <c r="CA73" s="334"/>
      <c r="CB73" s="334"/>
      <c r="CC73" s="334"/>
      <c r="CD73" s="334"/>
      <c r="CE73" s="334"/>
      <c r="CF73" s="334"/>
      <c r="CG73" s="334"/>
      <c r="CH73" s="334"/>
      <c r="CI73" s="334"/>
      <c r="CJ73" s="334"/>
      <c r="CK73" s="334"/>
      <c r="CL73" s="334"/>
      <c r="CM73" s="334"/>
      <c r="CN73" s="334"/>
      <c r="CO73" s="334"/>
      <c r="CP73" s="334"/>
      <c r="CQ73" s="334"/>
      <c r="CR73" s="334"/>
      <c r="CS73" s="334"/>
      <c r="CT73" s="334"/>
      <c r="CU73" s="334"/>
      <c r="CV73" s="334"/>
      <c r="CW73" s="334"/>
      <c r="CX73" s="334"/>
      <c r="CY73" s="334"/>
      <c r="CZ73" s="334"/>
      <c r="DA73" s="334"/>
      <c r="DB73" s="334"/>
      <c r="DC73" s="334"/>
      <c r="DD73" s="334"/>
      <c r="DE73" s="334"/>
      <c r="DF73" s="334"/>
      <c r="DG73" s="334"/>
      <c r="DH73" s="334"/>
      <c r="DI73" s="334"/>
      <c r="DJ73" s="334"/>
      <c r="DK73" s="334"/>
      <c r="DL73" s="334"/>
      <c r="DM73" s="334"/>
      <c r="DN73" s="334"/>
      <c r="DO73" s="334"/>
      <c r="DP73" s="334"/>
      <c r="DQ73" s="334"/>
      <c r="DR73" s="334"/>
      <c r="DS73" s="334"/>
      <c r="DT73" s="334"/>
      <c r="DU73" s="334"/>
      <c r="DV73" s="334"/>
      <c r="DW73" s="334"/>
      <c r="DX73" s="334"/>
      <c r="DY73" s="334"/>
      <c r="DZ73" s="334"/>
      <c r="EA73" s="334"/>
      <c r="EB73" s="334"/>
      <c r="EC73" s="334"/>
      <c r="ED73" s="334"/>
      <c r="EE73" s="334"/>
      <c r="EF73" s="334"/>
      <c r="EG73" s="334"/>
      <c r="EH73" s="334"/>
      <c r="EI73" s="334"/>
      <c r="EJ73" s="334"/>
      <c r="EK73" s="334"/>
      <c r="EL73" s="334"/>
      <c r="EM73" s="334"/>
      <c r="EN73" s="334"/>
      <c r="EO73" s="334"/>
    </row>
    <row r="74" spans="1:145" s="35" customFormat="1" ht="60" customHeight="1" x14ac:dyDescent="0.2">
      <c r="A74" s="139" t="s">
        <v>767</v>
      </c>
      <c r="B74" s="336" t="s">
        <v>768</v>
      </c>
      <c r="C74" s="337" t="s">
        <v>769</v>
      </c>
      <c r="D74" s="337" t="s">
        <v>770</v>
      </c>
      <c r="E74" s="347" t="s">
        <v>771</v>
      </c>
      <c r="F74" s="159">
        <v>0.91</v>
      </c>
      <c r="G74" s="339" t="s">
        <v>772</v>
      </c>
      <c r="H74" s="339" t="s">
        <v>773</v>
      </c>
      <c r="I74" s="339" t="s">
        <v>82</v>
      </c>
      <c r="J74" s="346" t="s">
        <v>774</v>
      </c>
      <c r="K74" s="467" t="s">
        <v>775</v>
      </c>
      <c r="L74" s="142">
        <v>3167443045</v>
      </c>
      <c r="M74" s="359">
        <v>42522</v>
      </c>
      <c r="N74" s="359">
        <v>43981</v>
      </c>
      <c r="O74" s="407" t="s">
        <v>776</v>
      </c>
      <c r="P74" s="407" t="s">
        <v>777</v>
      </c>
      <c r="Q74" s="345">
        <v>1</v>
      </c>
      <c r="R74" s="345">
        <v>1</v>
      </c>
      <c r="S74" s="345">
        <v>1</v>
      </c>
      <c r="T74" s="345">
        <v>1</v>
      </c>
      <c r="U74" s="345">
        <v>1</v>
      </c>
      <c r="V74" s="345">
        <v>1</v>
      </c>
      <c r="W74" s="345">
        <v>1</v>
      </c>
      <c r="X74" s="345">
        <v>1</v>
      </c>
      <c r="Y74" s="345">
        <v>1</v>
      </c>
      <c r="Z74" s="345">
        <v>1</v>
      </c>
      <c r="AA74" s="468">
        <v>1</v>
      </c>
      <c r="AB74" s="468">
        <v>1</v>
      </c>
      <c r="AC74" s="407" t="s">
        <v>778</v>
      </c>
      <c r="AD74" s="407" t="s">
        <v>779</v>
      </c>
      <c r="AE74" s="407"/>
      <c r="AF74" s="339">
        <v>1184</v>
      </c>
      <c r="AG74" s="407" t="s">
        <v>780</v>
      </c>
      <c r="AH74" s="347" t="s">
        <v>781</v>
      </c>
      <c r="AI74" s="453">
        <v>2517253506</v>
      </c>
      <c r="AJ74" s="163">
        <v>1</v>
      </c>
      <c r="AK74" s="453">
        <v>2517253506</v>
      </c>
      <c r="AL74" s="469" t="s">
        <v>782</v>
      </c>
      <c r="AM74" s="149">
        <v>1.4999999999999999E-2</v>
      </c>
      <c r="AN74" s="275">
        <v>44013</v>
      </c>
      <c r="AO74" s="275">
        <v>44196</v>
      </c>
      <c r="AP74" s="382" t="s">
        <v>783</v>
      </c>
      <c r="AQ74" s="470" t="s">
        <v>784</v>
      </c>
      <c r="AR74" s="383">
        <v>0.1</v>
      </c>
      <c r="AS74" s="329">
        <v>0.1</v>
      </c>
      <c r="AT74" s="194">
        <f t="shared" ref="AT74:AT80" si="6">AS74/AR74</f>
        <v>1</v>
      </c>
      <c r="AU74" s="253" t="s">
        <v>487</v>
      </c>
      <c r="AV74" s="253" t="s">
        <v>785</v>
      </c>
      <c r="AW74" s="253" t="s">
        <v>786</v>
      </c>
      <c r="AX74" s="253" t="s">
        <v>787</v>
      </c>
      <c r="AY74" s="320">
        <v>7822</v>
      </c>
      <c r="AZ74" s="253" t="s">
        <v>788</v>
      </c>
      <c r="BA74" s="253" t="s">
        <v>787</v>
      </c>
      <c r="BB74" s="471" t="s">
        <v>789</v>
      </c>
      <c r="BC74" s="322" t="s">
        <v>789</v>
      </c>
      <c r="BD74" s="351" t="s">
        <v>790</v>
      </c>
      <c r="BE74" s="472" t="s">
        <v>791</v>
      </c>
      <c r="BF74" s="473" t="s">
        <v>792</v>
      </c>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4"/>
      <c r="CC74" s="334"/>
      <c r="CD74" s="334"/>
      <c r="CE74" s="334"/>
      <c r="CF74" s="334"/>
      <c r="CG74" s="334"/>
      <c r="CH74" s="334"/>
      <c r="CI74" s="334"/>
      <c r="CJ74" s="334"/>
      <c r="CK74" s="334"/>
      <c r="CL74" s="334"/>
      <c r="CM74" s="334"/>
      <c r="CN74" s="334"/>
      <c r="CO74" s="334"/>
      <c r="CP74" s="334"/>
      <c r="CQ74" s="334"/>
      <c r="CR74" s="334"/>
      <c r="CS74" s="334"/>
      <c r="CT74" s="334"/>
      <c r="CU74" s="334"/>
      <c r="CV74" s="334"/>
      <c r="CW74" s="334"/>
      <c r="CX74" s="334"/>
      <c r="CY74" s="334"/>
      <c r="CZ74" s="334"/>
      <c r="DA74" s="334"/>
      <c r="DB74" s="334"/>
      <c r="DC74" s="334"/>
      <c r="DD74" s="334"/>
      <c r="DE74" s="334"/>
      <c r="DF74" s="334"/>
      <c r="DG74" s="334"/>
      <c r="DH74" s="334"/>
      <c r="DI74" s="334"/>
      <c r="DJ74" s="334"/>
      <c r="DK74" s="334"/>
      <c r="DL74" s="334"/>
      <c r="DM74" s="334"/>
      <c r="DN74" s="334"/>
      <c r="DO74" s="334"/>
      <c r="DP74" s="334"/>
      <c r="DQ74" s="334"/>
      <c r="DR74" s="334"/>
      <c r="DS74" s="334"/>
      <c r="DT74" s="334"/>
      <c r="DU74" s="334"/>
      <c r="DV74" s="334"/>
      <c r="DW74" s="334"/>
      <c r="DX74" s="334"/>
      <c r="DY74" s="334"/>
      <c r="DZ74" s="334"/>
      <c r="EA74" s="334"/>
      <c r="EB74" s="334"/>
      <c r="EC74" s="334"/>
      <c r="ED74" s="334"/>
      <c r="EE74" s="334"/>
      <c r="EF74" s="334"/>
      <c r="EG74" s="334"/>
      <c r="EH74" s="334"/>
      <c r="EI74" s="334"/>
      <c r="EJ74" s="334"/>
      <c r="EK74" s="334"/>
      <c r="EL74" s="334"/>
      <c r="EM74" s="334"/>
      <c r="EN74" s="334"/>
      <c r="EO74" s="334"/>
    </row>
    <row r="75" spans="1:145" s="66" customFormat="1" ht="60" customHeight="1" x14ac:dyDescent="0.2">
      <c r="A75" s="156" t="s">
        <v>793</v>
      </c>
      <c r="B75" s="157" t="s">
        <v>768</v>
      </c>
      <c r="C75" s="158" t="s">
        <v>794</v>
      </c>
      <c r="D75" s="158" t="s">
        <v>795</v>
      </c>
      <c r="E75" s="162" t="s">
        <v>796</v>
      </c>
      <c r="F75" s="159">
        <v>0.69</v>
      </c>
      <c r="G75" s="159" t="s">
        <v>98</v>
      </c>
      <c r="H75" s="159" t="s">
        <v>99</v>
      </c>
      <c r="I75" s="159" t="s">
        <v>82</v>
      </c>
      <c r="J75" s="159" t="s">
        <v>100</v>
      </c>
      <c r="K75" s="159">
        <v>3159286978</v>
      </c>
      <c r="L75" s="160" t="s">
        <v>101</v>
      </c>
      <c r="M75" s="161">
        <v>43101</v>
      </c>
      <c r="N75" s="161">
        <v>43981</v>
      </c>
      <c r="O75" s="162" t="s">
        <v>797</v>
      </c>
      <c r="P75" s="162" t="s">
        <v>798</v>
      </c>
      <c r="Q75" s="159" t="s">
        <v>104</v>
      </c>
      <c r="R75" s="163">
        <v>1</v>
      </c>
      <c r="S75" s="163">
        <v>1</v>
      </c>
      <c r="T75" s="163">
        <v>1</v>
      </c>
      <c r="U75" s="162" t="s">
        <v>87</v>
      </c>
      <c r="V75" s="162" t="s">
        <v>87</v>
      </c>
      <c r="W75" s="163">
        <v>1</v>
      </c>
      <c r="X75" s="163">
        <v>1</v>
      </c>
      <c r="Y75" s="163">
        <v>1</v>
      </c>
      <c r="Z75" s="163">
        <v>1</v>
      </c>
      <c r="AA75" s="145">
        <v>1</v>
      </c>
      <c r="AB75" s="145">
        <v>1</v>
      </c>
      <c r="AC75" s="158" t="s">
        <v>105</v>
      </c>
      <c r="AD75" s="158" t="s">
        <v>106</v>
      </c>
      <c r="AE75" s="158"/>
      <c r="AF75" s="159">
        <v>1108</v>
      </c>
      <c r="AG75" s="159" t="s">
        <v>107</v>
      </c>
      <c r="AH75" s="162" t="s">
        <v>108</v>
      </c>
      <c r="AI75" s="191">
        <v>60787329290</v>
      </c>
      <c r="AJ75" s="159" t="s">
        <v>104</v>
      </c>
      <c r="AK75" s="159" t="s">
        <v>104</v>
      </c>
      <c r="AL75" s="213" t="s">
        <v>799</v>
      </c>
      <c r="AM75" s="149">
        <v>0.02</v>
      </c>
      <c r="AN75" s="167">
        <v>43983</v>
      </c>
      <c r="AO75" s="167">
        <v>44196</v>
      </c>
      <c r="AP75" s="159" t="s">
        <v>800</v>
      </c>
      <c r="AQ75" s="150" t="s">
        <v>801</v>
      </c>
      <c r="AR75" s="283">
        <v>1</v>
      </c>
      <c r="AS75" s="383">
        <v>0.88</v>
      </c>
      <c r="AT75" s="194">
        <f t="shared" si="6"/>
        <v>0.88</v>
      </c>
      <c r="AU75" s="170" t="s">
        <v>802</v>
      </c>
      <c r="AV75" s="170" t="s">
        <v>113</v>
      </c>
      <c r="AW75" s="170" t="s">
        <v>114</v>
      </c>
      <c r="AX75" s="171" t="s">
        <v>115</v>
      </c>
      <c r="AY75" s="172">
        <v>7757</v>
      </c>
      <c r="AZ75" s="170" t="s">
        <v>116</v>
      </c>
      <c r="BA75" s="170" t="s">
        <v>803</v>
      </c>
      <c r="BB75" s="474">
        <v>15572859762</v>
      </c>
      <c r="BC75" s="152" t="s">
        <v>87</v>
      </c>
      <c r="BD75" s="351"/>
      <c r="BE75" s="627" t="s">
        <v>804</v>
      </c>
      <c r="BF75" s="624" t="s">
        <v>1775</v>
      </c>
      <c r="BG75" s="308"/>
      <c r="BH75" s="308"/>
      <c r="BI75" s="308"/>
      <c r="BJ75" s="308"/>
      <c r="BK75" s="308"/>
      <c r="BL75" s="308"/>
      <c r="BM75" s="308"/>
      <c r="BN75" s="308"/>
      <c r="BO75" s="308"/>
      <c r="BP75" s="308"/>
      <c r="BQ75" s="308"/>
      <c r="BR75" s="308"/>
      <c r="BS75" s="308"/>
      <c r="BT75" s="308"/>
      <c r="BU75" s="308"/>
      <c r="BV75" s="308"/>
      <c r="BW75" s="308"/>
      <c r="BX75" s="308"/>
      <c r="BY75" s="308"/>
      <c r="BZ75" s="308"/>
      <c r="CA75" s="308"/>
      <c r="CB75" s="308"/>
      <c r="CC75" s="308"/>
      <c r="CD75" s="308"/>
      <c r="CE75" s="308"/>
      <c r="CF75" s="308"/>
      <c r="CG75" s="308"/>
      <c r="CH75" s="308"/>
      <c r="CI75" s="308"/>
      <c r="CJ75" s="308"/>
      <c r="CK75" s="308"/>
      <c r="CL75" s="308"/>
      <c r="CM75" s="308"/>
      <c r="CN75" s="308"/>
      <c r="CO75" s="308"/>
      <c r="CP75" s="308"/>
      <c r="CQ75" s="308"/>
      <c r="CR75" s="308"/>
      <c r="CS75" s="308"/>
      <c r="CT75" s="308"/>
      <c r="CU75" s="308"/>
      <c r="CV75" s="308"/>
      <c r="CW75" s="308"/>
      <c r="CX75" s="308"/>
      <c r="CY75" s="308"/>
      <c r="CZ75" s="308"/>
      <c r="DA75" s="308"/>
      <c r="DB75" s="308"/>
      <c r="DC75" s="308"/>
      <c r="DD75" s="308"/>
      <c r="DE75" s="308"/>
      <c r="DF75" s="308"/>
      <c r="DG75" s="308"/>
      <c r="DH75" s="308"/>
      <c r="DI75" s="308"/>
      <c r="DJ75" s="308"/>
      <c r="DK75" s="308"/>
      <c r="DL75" s="308"/>
      <c r="DM75" s="308"/>
      <c r="DN75" s="308"/>
      <c r="DO75" s="308"/>
      <c r="DP75" s="308"/>
      <c r="DQ75" s="308"/>
      <c r="DR75" s="308"/>
      <c r="DS75" s="308"/>
      <c r="DT75" s="308"/>
      <c r="DU75" s="308"/>
      <c r="DV75" s="308"/>
      <c r="DW75" s="308"/>
      <c r="DX75" s="308"/>
      <c r="DY75" s="308"/>
      <c r="DZ75" s="308"/>
      <c r="EA75" s="308"/>
      <c r="EB75" s="308"/>
      <c r="EC75" s="308"/>
      <c r="ED75" s="308"/>
      <c r="EE75" s="308"/>
      <c r="EF75" s="308"/>
      <c r="EG75" s="308"/>
      <c r="EH75" s="308"/>
      <c r="EI75" s="308"/>
      <c r="EJ75" s="308"/>
      <c r="EK75" s="308"/>
      <c r="EL75" s="308"/>
      <c r="EM75" s="308"/>
      <c r="EN75" s="308"/>
      <c r="EO75" s="308"/>
    </row>
    <row r="76" spans="1:145" s="35" customFormat="1" ht="60" customHeight="1" x14ac:dyDescent="0.2">
      <c r="A76" s="139" t="s">
        <v>805</v>
      </c>
      <c r="B76" s="336" t="s">
        <v>768</v>
      </c>
      <c r="C76" s="337" t="s">
        <v>806</v>
      </c>
      <c r="D76" s="337" t="s">
        <v>807</v>
      </c>
      <c r="E76" s="347" t="s">
        <v>808</v>
      </c>
      <c r="F76" s="159">
        <v>0.91</v>
      </c>
      <c r="G76" s="339" t="s">
        <v>772</v>
      </c>
      <c r="H76" s="339" t="s">
        <v>773</v>
      </c>
      <c r="I76" s="339" t="s">
        <v>82</v>
      </c>
      <c r="J76" s="346" t="s">
        <v>774</v>
      </c>
      <c r="K76" s="467" t="s">
        <v>775</v>
      </c>
      <c r="L76" s="142">
        <v>3167443045</v>
      </c>
      <c r="M76" s="359">
        <v>42522</v>
      </c>
      <c r="N76" s="359">
        <v>43981</v>
      </c>
      <c r="O76" s="347" t="s">
        <v>809</v>
      </c>
      <c r="P76" s="347" t="s">
        <v>810</v>
      </c>
      <c r="Q76" s="345">
        <v>1</v>
      </c>
      <c r="R76" s="345">
        <v>1</v>
      </c>
      <c r="S76" s="345">
        <v>1</v>
      </c>
      <c r="T76" s="345">
        <v>1</v>
      </c>
      <c r="U76" s="345">
        <v>1</v>
      </c>
      <c r="V76" s="476">
        <v>1</v>
      </c>
      <c r="W76" s="345">
        <v>1</v>
      </c>
      <c r="X76" s="345">
        <v>1</v>
      </c>
      <c r="Y76" s="345">
        <v>1</v>
      </c>
      <c r="Z76" s="345">
        <v>1</v>
      </c>
      <c r="AA76" s="468">
        <v>1</v>
      </c>
      <c r="AB76" s="468">
        <v>1</v>
      </c>
      <c r="AC76" s="347" t="s">
        <v>219</v>
      </c>
      <c r="AD76" s="347" t="s">
        <v>779</v>
      </c>
      <c r="AE76" s="347"/>
      <c r="AF76" s="339">
        <v>1186</v>
      </c>
      <c r="AG76" s="347" t="s">
        <v>811</v>
      </c>
      <c r="AH76" s="347" t="s">
        <v>812</v>
      </c>
      <c r="AI76" s="477">
        <v>25725906</v>
      </c>
      <c r="AJ76" s="478">
        <v>1</v>
      </c>
      <c r="AK76" s="479">
        <v>2666674</v>
      </c>
      <c r="AL76" s="253" t="s">
        <v>813</v>
      </c>
      <c r="AM76" s="183">
        <v>0.02</v>
      </c>
      <c r="AN76" s="275">
        <v>44136</v>
      </c>
      <c r="AO76" s="275">
        <v>44196</v>
      </c>
      <c r="AP76" s="382" t="s">
        <v>814</v>
      </c>
      <c r="AQ76" s="470" t="s">
        <v>815</v>
      </c>
      <c r="AR76" s="382">
        <v>0.1</v>
      </c>
      <c r="AS76" s="329">
        <v>0.1</v>
      </c>
      <c r="AT76" s="194">
        <f t="shared" si="6"/>
        <v>1</v>
      </c>
      <c r="AU76" s="150" t="s">
        <v>816</v>
      </c>
      <c r="AV76" s="150" t="s">
        <v>817</v>
      </c>
      <c r="AW76" s="150" t="s">
        <v>818</v>
      </c>
      <c r="AX76" s="147" t="s">
        <v>819</v>
      </c>
      <c r="AY76" s="320">
        <v>7828</v>
      </c>
      <c r="AZ76" s="253" t="s">
        <v>820</v>
      </c>
      <c r="BA76" s="253" t="s">
        <v>819</v>
      </c>
      <c r="BB76" s="474">
        <v>25730150557</v>
      </c>
      <c r="BC76" s="322" t="s">
        <v>789</v>
      </c>
      <c r="BD76" s="351" t="s">
        <v>790</v>
      </c>
      <c r="BE76" s="472" t="s">
        <v>821</v>
      </c>
      <c r="BF76" s="473" t="s">
        <v>822</v>
      </c>
      <c r="BG76" s="334"/>
      <c r="BH76" s="334"/>
      <c r="BI76" s="334"/>
      <c r="BJ76" s="334"/>
      <c r="BK76" s="334"/>
      <c r="BL76" s="334"/>
      <c r="BM76" s="334"/>
      <c r="BN76" s="334"/>
      <c r="BO76" s="334"/>
      <c r="BP76" s="334"/>
      <c r="BQ76" s="334"/>
      <c r="BR76" s="334"/>
      <c r="BS76" s="334"/>
      <c r="BT76" s="334"/>
      <c r="BU76" s="334"/>
      <c r="BV76" s="334"/>
      <c r="BW76" s="334"/>
      <c r="BX76" s="334"/>
      <c r="BY76" s="334"/>
      <c r="BZ76" s="334"/>
      <c r="CA76" s="334"/>
      <c r="CB76" s="334"/>
      <c r="CC76" s="334"/>
      <c r="CD76" s="334"/>
      <c r="CE76" s="334"/>
      <c r="CF76" s="334"/>
      <c r="CG76" s="334"/>
      <c r="CH76" s="334"/>
      <c r="CI76" s="334"/>
      <c r="CJ76" s="334"/>
      <c r="CK76" s="334"/>
      <c r="CL76" s="334"/>
      <c r="CM76" s="334"/>
      <c r="CN76" s="334"/>
      <c r="CO76" s="334"/>
      <c r="CP76" s="334"/>
      <c r="CQ76" s="334"/>
      <c r="CR76" s="334"/>
      <c r="CS76" s="334"/>
      <c r="CT76" s="334"/>
      <c r="CU76" s="334"/>
      <c r="CV76" s="334"/>
      <c r="CW76" s="334"/>
      <c r="CX76" s="334"/>
      <c r="CY76" s="334"/>
      <c r="CZ76" s="334"/>
      <c r="DA76" s="334"/>
      <c r="DB76" s="334"/>
      <c r="DC76" s="334"/>
      <c r="DD76" s="334"/>
      <c r="DE76" s="334"/>
      <c r="DF76" s="334"/>
      <c r="DG76" s="334"/>
      <c r="DH76" s="334"/>
      <c r="DI76" s="334"/>
      <c r="DJ76" s="334"/>
      <c r="DK76" s="334"/>
      <c r="DL76" s="334"/>
      <c r="DM76" s="334"/>
      <c r="DN76" s="334"/>
      <c r="DO76" s="334"/>
      <c r="DP76" s="334"/>
      <c r="DQ76" s="334"/>
      <c r="DR76" s="334"/>
      <c r="DS76" s="334"/>
      <c r="DT76" s="334"/>
      <c r="DU76" s="334"/>
      <c r="DV76" s="334"/>
      <c r="DW76" s="334"/>
      <c r="DX76" s="334"/>
      <c r="DY76" s="334"/>
      <c r="DZ76" s="334"/>
      <c r="EA76" s="334"/>
      <c r="EB76" s="334"/>
      <c r="EC76" s="334"/>
      <c r="ED76" s="334"/>
      <c r="EE76" s="334"/>
      <c r="EF76" s="334"/>
      <c r="EG76" s="334"/>
      <c r="EH76" s="334"/>
      <c r="EI76" s="334"/>
      <c r="EJ76" s="334"/>
      <c r="EK76" s="334"/>
      <c r="EL76" s="334"/>
      <c r="EM76" s="334"/>
      <c r="EN76" s="334"/>
      <c r="EO76" s="334"/>
    </row>
    <row r="77" spans="1:145" s="35" customFormat="1" ht="60" customHeight="1" x14ac:dyDescent="0.2">
      <c r="A77" s="139" t="s">
        <v>823</v>
      </c>
      <c r="B77" s="336" t="s">
        <v>768</v>
      </c>
      <c r="C77" s="337" t="s">
        <v>806</v>
      </c>
      <c r="D77" s="337" t="s">
        <v>807</v>
      </c>
      <c r="E77" s="347" t="s">
        <v>824</v>
      </c>
      <c r="F77" s="159">
        <v>0.91</v>
      </c>
      <c r="G77" s="339" t="s">
        <v>772</v>
      </c>
      <c r="H77" s="339" t="s">
        <v>773</v>
      </c>
      <c r="I77" s="339" t="s">
        <v>82</v>
      </c>
      <c r="J77" s="346" t="s">
        <v>774</v>
      </c>
      <c r="K77" s="467" t="s">
        <v>775</v>
      </c>
      <c r="L77" s="142">
        <v>3167443045</v>
      </c>
      <c r="M77" s="359">
        <v>42522</v>
      </c>
      <c r="N77" s="359">
        <v>43981</v>
      </c>
      <c r="O77" s="347" t="s">
        <v>825</v>
      </c>
      <c r="P77" s="347" t="s">
        <v>825</v>
      </c>
      <c r="Q77" s="345">
        <v>1</v>
      </c>
      <c r="R77" s="345">
        <v>1</v>
      </c>
      <c r="S77" s="345">
        <v>1</v>
      </c>
      <c r="T77" s="345">
        <v>1</v>
      </c>
      <c r="U77" s="345">
        <v>1</v>
      </c>
      <c r="V77" s="345">
        <v>1</v>
      </c>
      <c r="W77" s="345">
        <v>1</v>
      </c>
      <c r="X77" s="345">
        <v>1</v>
      </c>
      <c r="Y77" s="345">
        <v>1</v>
      </c>
      <c r="Z77" s="345">
        <v>1</v>
      </c>
      <c r="AA77" s="468">
        <v>1</v>
      </c>
      <c r="AB77" s="468">
        <v>1</v>
      </c>
      <c r="AC77" s="347" t="s">
        <v>219</v>
      </c>
      <c r="AD77" s="347" t="s">
        <v>779</v>
      </c>
      <c r="AE77" s="347"/>
      <c r="AF77" s="339">
        <v>1186</v>
      </c>
      <c r="AG77" s="347" t="s">
        <v>811</v>
      </c>
      <c r="AH77" s="347" t="s">
        <v>826</v>
      </c>
      <c r="AI77" s="477">
        <v>25725906</v>
      </c>
      <c r="AJ77" s="478">
        <v>1</v>
      </c>
      <c r="AK77" s="479">
        <v>9302792</v>
      </c>
      <c r="AL77" s="253" t="s">
        <v>827</v>
      </c>
      <c r="AM77" s="183">
        <v>1.4999999999999999E-2</v>
      </c>
      <c r="AN77" s="275">
        <v>44136</v>
      </c>
      <c r="AO77" s="275">
        <v>44196</v>
      </c>
      <c r="AP77" s="382" t="s">
        <v>828</v>
      </c>
      <c r="AQ77" s="470" t="s">
        <v>829</v>
      </c>
      <c r="AR77" s="382">
        <v>0.1</v>
      </c>
      <c r="AS77" s="329">
        <v>0.1</v>
      </c>
      <c r="AT77" s="194">
        <f t="shared" si="6"/>
        <v>1</v>
      </c>
      <c r="AU77" s="150" t="s">
        <v>248</v>
      </c>
      <c r="AV77" s="150" t="s">
        <v>817</v>
      </c>
      <c r="AW77" s="253" t="s">
        <v>818</v>
      </c>
      <c r="AX77" s="253" t="s">
        <v>830</v>
      </c>
      <c r="AY77" s="320">
        <v>7828</v>
      </c>
      <c r="AZ77" s="253" t="s">
        <v>820</v>
      </c>
      <c r="BA77" s="253" t="s">
        <v>831</v>
      </c>
      <c r="BB77" s="474">
        <v>25730150557</v>
      </c>
      <c r="BC77" s="322" t="s">
        <v>789</v>
      </c>
      <c r="BD77" s="351" t="s">
        <v>790</v>
      </c>
      <c r="BE77" s="472" t="s">
        <v>832</v>
      </c>
      <c r="BF77" s="473" t="s">
        <v>833</v>
      </c>
      <c r="BG77" s="334"/>
      <c r="BH77" s="334"/>
      <c r="BI77" s="334"/>
      <c r="BJ77" s="334"/>
      <c r="BK77" s="334"/>
      <c r="BL77" s="334"/>
      <c r="BM77" s="334"/>
      <c r="BN77" s="334"/>
      <c r="BO77" s="334"/>
      <c r="BP77" s="334"/>
      <c r="BQ77" s="334"/>
      <c r="BR77" s="334"/>
      <c r="BS77" s="334"/>
      <c r="BT77" s="334"/>
      <c r="BU77" s="334"/>
      <c r="BV77" s="334"/>
      <c r="BW77" s="334"/>
      <c r="BX77" s="334"/>
      <c r="BY77" s="334"/>
      <c r="BZ77" s="334"/>
      <c r="CA77" s="334"/>
      <c r="CB77" s="334"/>
      <c r="CC77" s="334"/>
      <c r="CD77" s="334"/>
      <c r="CE77" s="334"/>
      <c r="CF77" s="334"/>
      <c r="CG77" s="334"/>
      <c r="CH77" s="334"/>
      <c r="CI77" s="334"/>
      <c r="CJ77" s="334"/>
      <c r="CK77" s="334"/>
      <c r="CL77" s="334"/>
      <c r="CM77" s="334"/>
      <c r="CN77" s="334"/>
      <c r="CO77" s="334"/>
      <c r="CP77" s="334"/>
      <c r="CQ77" s="334"/>
      <c r="CR77" s="334"/>
      <c r="CS77" s="334"/>
      <c r="CT77" s="334"/>
      <c r="CU77" s="334"/>
      <c r="CV77" s="334"/>
      <c r="CW77" s="334"/>
      <c r="CX77" s="334"/>
      <c r="CY77" s="334"/>
      <c r="CZ77" s="334"/>
      <c r="DA77" s="334"/>
      <c r="DB77" s="334"/>
      <c r="DC77" s="334"/>
      <c r="DD77" s="334"/>
      <c r="DE77" s="334"/>
      <c r="DF77" s="334"/>
      <c r="DG77" s="334"/>
      <c r="DH77" s="334"/>
      <c r="DI77" s="334"/>
      <c r="DJ77" s="334"/>
      <c r="DK77" s="334"/>
      <c r="DL77" s="334"/>
      <c r="DM77" s="334"/>
      <c r="DN77" s="334"/>
      <c r="DO77" s="334"/>
      <c r="DP77" s="334"/>
      <c r="DQ77" s="334"/>
      <c r="DR77" s="334"/>
      <c r="DS77" s="334"/>
      <c r="DT77" s="334"/>
      <c r="DU77" s="334"/>
      <c r="DV77" s="334"/>
      <c r="DW77" s="334"/>
      <c r="DX77" s="334"/>
      <c r="DY77" s="334"/>
      <c r="DZ77" s="334"/>
      <c r="EA77" s="334"/>
      <c r="EB77" s="334"/>
      <c r="EC77" s="334"/>
      <c r="ED77" s="334"/>
      <c r="EE77" s="334"/>
      <c r="EF77" s="334"/>
      <c r="EG77" s="334"/>
      <c r="EH77" s="334"/>
      <c r="EI77" s="334"/>
      <c r="EJ77" s="334"/>
      <c r="EK77" s="334"/>
      <c r="EL77" s="334"/>
      <c r="EM77" s="334"/>
      <c r="EN77" s="334"/>
      <c r="EO77" s="334"/>
    </row>
    <row r="78" spans="1:145" s="35" customFormat="1" ht="60" customHeight="1" x14ac:dyDescent="0.2">
      <c r="A78" s="139" t="s">
        <v>834</v>
      </c>
      <c r="B78" s="336" t="s">
        <v>768</v>
      </c>
      <c r="C78" s="337" t="s">
        <v>806</v>
      </c>
      <c r="D78" s="337" t="s">
        <v>807</v>
      </c>
      <c r="E78" s="347" t="s">
        <v>835</v>
      </c>
      <c r="F78" s="159">
        <v>0.91</v>
      </c>
      <c r="G78" s="339" t="s">
        <v>772</v>
      </c>
      <c r="H78" s="339" t="s">
        <v>773</v>
      </c>
      <c r="I78" s="339" t="s">
        <v>82</v>
      </c>
      <c r="J78" s="346" t="s">
        <v>774</v>
      </c>
      <c r="K78" s="467" t="s">
        <v>775</v>
      </c>
      <c r="L78" s="142">
        <v>3167443045</v>
      </c>
      <c r="M78" s="359">
        <v>42522</v>
      </c>
      <c r="N78" s="359">
        <v>43981</v>
      </c>
      <c r="O78" s="347" t="s">
        <v>836</v>
      </c>
      <c r="P78" s="347" t="s">
        <v>837</v>
      </c>
      <c r="Q78" s="345">
        <v>1</v>
      </c>
      <c r="R78" s="345">
        <v>1</v>
      </c>
      <c r="S78" s="345">
        <v>1</v>
      </c>
      <c r="T78" s="345">
        <v>1</v>
      </c>
      <c r="U78" s="345">
        <v>1</v>
      </c>
      <c r="V78" s="345">
        <v>1</v>
      </c>
      <c r="W78" s="345">
        <v>1</v>
      </c>
      <c r="X78" s="345">
        <v>1</v>
      </c>
      <c r="Y78" s="345">
        <v>1</v>
      </c>
      <c r="Z78" s="345">
        <v>1</v>
      </c>
      <c r="AA78" s="345">
        <v>1</v>
      </c>
      <c r="AB78" s="345">
        <v>1</v>
      </c>
      <c r="AC78" s="347" t="s">
        <v>219</v>
      </c>
      <c r="AD78" s="347" t="s">
        <v>779</v>
      </c>
      <c r="AE78" s="347"/>
      <c r="AF78" s="339">
        <v>1186</v>
      </c>
      <c r="AG78" s="347" t="s">
        <v>811</v>
      </c>
      <c r="AH78" s="347" t="s">
        <v>838</v>
      </c>
      <c r="AI78" s="477">
        <v>25725906</v>
      </c>
      <c r="AJ78" s="478">
        <v>1</v>
      </c>
      <c r="AK78" s="479">
        <v>13756440</v>
      </c>
      <c r="AL78" s="253" t="s">
        <v>839</v>
      </c>
      <c r="AM78" s="183">
        <v>1.4999999999999999E-2</v>
      </c>
      <c r="AN78" s="275">
        <v>44136</v>
      </c>
      <c r="AO78" s="275">
        <v>44196</v>
      </c>
      <c r="AP78" s="382" t="s">
        <v>840</v>
      </c>
      <c r="AQ78" s="200" t="s">
        <v>841</v>
      </c>
      <c r="AR78" s="145">
        <v>0.1</v>
      </c>
      <c r="AS78" s="329">
        <v>0.1</v>
      </c>
      <c r="AT78" s="194">
        <f t="shared" si="6"/>
        <v>1</v>
      </c>
      <c r="AU78" s="150" t="s">
        <v>248</v>
      </c>
      <c r="AV78" s="150" t="s">
        <v>817</v>
      </c>
      <c r="AW78" s="253" t="s">
        <v>842</v>
      </c>
      <c r="AX78" s="253" t="s">
        <v>830</v>
      </c>
      <c r="AY78" s="320">
        <v>7828</v>
      </c>
      <c r="AZ78" s="253" t="s">
        <v>820</v>
      </c>
      <c r="BA78" s="253" t="s">
        <v>843</v>
      </c>
      <c r="BB78" s="474">
        <v>25730150557</v>
      </c>
      <c r="BC78" s="322" t="s">
        <v>789</v>
      </c>
      <c r="BD78" s="351" t="s">
        <v>790</v>
      </c>
      <c r="BE78" s="472" t="s">
        <v>844</v>
      </c>
      <c r="BF78" s="473" t="s">
        <v>833</v>
      </c>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c r="CT78" s="334"/>
      <c r="CU78" s="334"/>
      <c r="CV78" s="334"/>
      <c r="CW78" s="334"/>
      <c r="CX78" s="334"/>
      <c r="CY78" s="334"/>
      <c r="CZ78" s="334"/>
      <c r="DA78" s="334"/>
      <c r="DB78" s="334"/>
      <c r="DC78" s="334"/>
      <c r="DD78" s="334"/>
      <c r="DE78" s="334"/>
      <c r="DF78" s="334"/>
      <c r="DG78" s="334"/>
      <c r="DH78" s="334"/>
      <c r="DI78" s="334"/>
      <c r="DJ78" s="334"/>
      <c r="DK78" s="334"/>
      <c r="DL78" s="334"/>
      <c r="DM78" s="334"/>
      <c r="DN78" s="334"/>
      <c r="DO78" s="334"/>
      <c r="DP78" s="334"/>
      <c r="DQ78" s="334"/>
      <c r="DR78" s="334"/>
      <c r="DS78" s="334"/>
      <c r="DT78" s="334"/>
      <c r="DU78" s="334"/>
      <c r="DV78" s="334"/>
      <c r="DW78" s="334"/>
      <c r="DX78" s="334"/>
      <c r="DY78" s="334"/>
      <c r="DZ78" s="334"/>
      <c r="EA78" s="334"/>
      <c r="EB78" s="334"/>
      <c r="EC78" s="334"/>
      <c r="ED78" s="334"/>
      <c r="EE78" s="334"/>
      <c r="EF78" s="334"/>
      <c r="EG78" s="334"/>
      <c r="EH78" s="334"/>
      <c r="EI78" s="334"/>
      <c r="EJ78" s="334"/>
      <c r="EK78" s="334"/>
      <c r="EL78" s="334"/>
      <c r="EM78" s="334"/>
      <c r="EN78" s="334"/>
      <c r="EO78" s="334"/>
    </row>
    <row r="79" spans="1:145" s="35" customFormat="1" ht="60" customHeight="1" x14ac:dyDescent="0.2">
      <c r="A79" s="139" t="s">
        <v>845</v>
      </c>
      <c r="B79" s="336" t="s">
        <v>768</v>
      </c>
      <c r="C79" s="337" t="s">
        <v>806</v>
      </c>
      <c r="D79" s="337" t="s">
        <v>807</v>
      </c>
      <c r="E79" s="347" t="s">
        <v>846</v>
      </c>
      <c r="F79" s="159">
        <v>0.91</v>
      </c>
      <c r="G79" s="339" t="s">
        <v>772</v>
      </c>
      <c r="H79" s="339" t="s">
        <v>773</v>
      </c>
      <c r="I79" s="339" t="s">
        <v>82</v>
      </c>
      <c r="J79" s="346" t="s">
        <v>774</v>
      </c>
      <c r="K79" s="467" t="s">
        <v>775</v>
      </c>
      <c r="L79" s="142">
        <v>3167443045</v>
      </c>
      <c r="M79" s="359">
        <v>42522</v>
      </c>
      <c r="N79" s="359">
        <v>43981</v>
      </c>
      <c r="O79" s="347" t="s">
        <v>847</v>
      </c>
      <c r="P79" s="347" t="s">
        <v>848</v>
      </c>
      <c r="Q79" s="345">
        <v>1</v>
      </c>
      <c r="R79" s="345">
        <v>1</v>
      </c>
      <c r="S79" s="345">
        <v>1</v>
      </c>
      <c r="T79" s="345">
        <v>1</v>
      </c>
      <c r="U79" s="345">
        <v>1</v>
      </c>
      <c r="V79" s="345">
        <v>1</v>
      </c>
      <c r="W79" s="345">
        <v>1</v>
      </c>
      <c r="X79" s="345">
        <v>1</v>
      </c>
      <c r="Y79" s="345">
        <v>1</v>
      </c>
      <c r="Z79" s="345">
        <v>1</v>
      </c>
      <c r="AA79" s="345">
        <v>1</v>
      </c>
      <c r="AB79" s="345">
        <v>1</v>
      </c>
      <c r="AC79" s="347" t="s">
        <v>219</v>
      </c>
      <c r="AD79" s="347" t="s">
        <v>779</v>
      </c>
      <c r="AE79" s="347"/>
      <c r="AF79" s="339">
        <v>1187</v>
      </c>
      <c r="AG79" s="347" t="s">
        <v>849</v>
      </c>
      <c r="AH79" s="347" t="s">
        <v>850</v>
      </c>
      <c r="AI79" s="389" t="s">
        <v>87</v>
      </c>
      <c r="AJ79" s="163" t="s">
        <v>87</v>
      </c>
      <c r="AK79" s="204" t="s">
        <v>87</v>
      </c>
      <c r="AL79" s="253" t="s">
        <v>851</v>
      </c>
      <c r="AM79" s="149">
        <v>0.02</v>
      </c>
      <c r="AN79" s="275">
        <v>44136</v>
      </c>
      <c r="AO79" s="275">
        <v>44196</v>
      </c>
      <c r="AP79" s="382" t="s">
        <v>852</v>
      </c>
      <c r="AQ79" s="470" t="s">
        <v>853</v>
      </c>
      <c r="AR79" s="382">
        <v>0.1</v>
      </c>
      <c r="AS79" s="329">
        <v>0.1</v>
      </c>
      <c r="AT79" s="194">
        <f t="shared" si="6"/>
        <v>1</v>
      </c>
      <c r="AU79" s="150" t="s">
        <v>248</v>
      </c>
      <c r="AV79" s="253" t="s">
        <v>785</v>
      </c>
      <c r="AW79" s="253" t="s">
        <v>842</v>
      </c>
      <c r="AX79" s="253" t="s">
        <v>854</v>
      </c>
      <c r="AY79" s="320">
        <v>7828</v>
      </c>
      <c r="AZ79" s="253" t="s">
        <v>820</v>
      </c>
      <c r="BA79" s="253" t="s">
        <v>855</v>
      </c>
      <c r="BB79" s="474">
        <v>4940395116</v>
      </c>
      <c r="BC79" s="322" t="s">
        <v>789</v>
      </c>
      <c r="BD79" s="351" t="s">
        <v>790</v>
      </c>
      <c r="BE79" s="472" t="s">
        <v>856</v>
      </c>
      <c r="BF79" s="473" t="s">
        <v>833</v>
      </c>
      <c r="BG79" s="334"/>
      <c r="BH79" s="334"/>
      <c r="BI79" s="334"/>
      <c r="BJ79" s="334"/>
      <c r="BK79" s="334"/>
      <c r="BL79" s="334"/>
      <c r="BM79" s="334"/>
      <c r="BN79" s="334"/>
      <c r="BO79" s="334"/>
      <c r="BP79" s="334"/>
      <c r="BQ79" s="334"/>
      <c r="BR79" s="334"/>
      <c r="BS79" s="334"/>
      <c r="BT79" s="334"/>
      <c r="BU79" s="334"/>
      <c r="BV79" s="334"/>
      <c r="BW79" s="334"/>
      <c r="BX79" s="334"/>
      <c r="BY79" s="334"/>
      <c r="BZ79" s="334"/>
      <c r="CA79" s="334"/>
      <c r="CB79" s="334"/>
      <c r="CC79" s="334"/>
      <c r="CD79" s="334"/>
      <c r="CE79" s="334"/>
      <c r="CF79" s="334"/>
      <c r="CG79" s="334"/>
      <c r="CH79" s="334"/>
      <c r="CI79" s="334"/>
      <c r="CJ79" s="334"/>
      <c r="CK79" s="334"/>
      <c r="CL79" s="334"/>
      <c r="CM79" s="334"/>
      <c r="CN79" s="334"/>
      <c r="CO79" s="334"/>
      <c r="CP79" s="334"/>
      <c r="CQ79" s="334"/>
      <c r="CR79" s="334"/>
      <c r="CS79" s="334"/>
      <c r="CT79" s="334"/>
      <c r="CU79" s="334"/>
      <c r="CV79" s="334"/>
      <c r="CW79" s="334"/>
      <c r="CX79" s="334"/>
      <c r="CY79" s="334"/>
      <c r="CZ79" s="334"/>
      <c r="DA79" s="334"/>
      <c r="DB79" s="334"/>
      <c r="DC79" s="334"/>
      <c r="DD79" s="334"/>
      <c r="DE79" s="334"/>
      <c r="DF79" s="334"/>
      <c r="DG79" s="334"/>
      <c r="DH79" s="334"/>
      <c r="DI79" s="334"/>
      <c r="DJ79" s="334"/>
      <c r="DK79" s="334"/>
      <c r="DL79" s="334"/>
      <c r="DM79" s="334"/>
      <c r="DN79" s="334"/>
      <c r="DO79" s="334"/>
      <c r="DP79" s="334"/>
      <c r="DQ79" s="334"/>
      <c r="DR79" s="334"/>
      <c r="DS79" s="334"/>
      <c r="DT79" s="334"/>
      <c r="DU79" s="334"/>
      <c r="DV79" s="334"/>
      <c r="DW79" s="334"/>
      <c r="DX79" s="334"/>
      <c r="DY79" s="334"/>
      <c r="DZ79" s="334"/>
      <c r="EA79" s="334"/>
      <c r="EB79" s="334"/>
      <c r="EC79" s="334"/>
      <c r="ED79" s="334"/>
      <c r="EE79" s="334"/>
      <c r="EF79" s="334"/>
      <c r="EG79" s="334"/>
      <c r="EH79" s="334"/>
      <c r="EI79" s="334"/>
      <c r="EJ79" s="334"/>
      <c r="EK79" s="334"/>
      <c r="EL79" s="334"/>
      <c r="EM79" s="334"/>
      <c r="EN79" s="334"/>
      <c r="EO79" s="334"/>
    </row>
    <row r="80" spans="1:145" s="35" customFormat="1" ht="60" customHeight="1" x14ac:dyDescent="0.2">
      <c r="A80" s="139" t="s">
        <v>857</v>
      </c>
      <c r="B80" s="336" t="s">
        <v>768</v>
      </c>
      <c r="C80" s="337" t="s">
        <v>806</v>
      </c>
      <c r="D80" s="337" t="s">
        <v>807</v>
      </c>
      <c r="E80" s="347" t="s">
        <v>858</v>
      </c>
      <c r="F80" s="159">
        <v>0.91</v>
      </c>
      <c r="G80" s="339" t="s">
        <v>772</v>
      </c>
      <c r="H80" s="339" t="s">
        <v>773</v>
      </c>
      <c r="I80" s="339" t="s">
        <v>82</v>
      </c>
      <c r="J80" s="346" t="s">
        <v>774</v>
      </c>
      <c r="K80" s="467" t="s">
        <v>775</v>
      </c>
      <c r="L80" s="142">
        <v>3167443045</v>
      </c>
      <c r="M80" s="359">
        <v>42522</v>
      </c>
      <c r="N80" s="359">
        <v>43981</v>
      </c>
      <c r="O80" s="347" t="s">
        <v>859</v>
      </c>
      <c r="P80" s="347" t="s">
        <v>860</v>
      </c>
      <c r="Q80" s="345">
        <v>1</v>
      </c>
      <c r="R80" s="345">
        <v>1</v>
      </c>
      <c r="S80" s="345">
        <v>1</v>
      </c>
      <c r="T80" s="345">
        <v>1</v>
      </c>
      <c r="U80" s="345">
        <v>1</v>
      </c>
      <c r="V80" s="345">
        <v>1</v>
      </c>
      <c r="W80" s="345">
        <v>1</v>
      </c>
      <c r="X80" s="345">
        <v>1</v>
      </c>
      <c r="Y80" s="345">
        <v>1</v>
      </c>
      <c r="Z80" s="345">
        <v>1</v>
      </c>
      <c r="AA80" s="468">
        <v>1</v>
      </c>
      <c r="AB80" s="468">
        <v>1</v>
      </c>
      <c r="AC80" s="347" t="s">
        <v>861</v>
      </c>
      <c r="AD80" s="347" t="s">
        <v>862</v>
      </c>
      <c r="AE80" s="347"/>
      <c r="AF80" s="339">
        <v>1186</v>
      </c>
      <c r="AG80" s="347" t="s">
        <v>811</v>
      </c>
      <c r="AH80" s="347" t="s">
        <v>863</v>
      </c>
      <c r="AI80" s="88">
        <v>533335</v>
      </c>
      <c r="AJ80" s="480">
        <f>+AK80/AI80</f>
        <v>1</v>
      </c>
      <c r="AK80" s="88">
        <v>533335</v>
      </c>
      <c r="AL80" s="253" t="s">
        <v>864</v>
      </c>
      <c r="AM80" s="183">
        <v>1.4999999999999999E-2</v>
      </c>
      <c r="AN80" s="275">
        <v>44136</v>
      </c>
      <c r="AO80" s="275">
        <v>44196</v>
      </c>
      <c r="AP80" s="382" t="s">
        <v>865</v>
      </c>
      <c r="AQ80" s="200" t="s">
        <v>866</v>
      </c>
      <c r="AR80" s="382">
        <v>0.1</v>
      </c>
      <c r="AS80" s="329">
        <v>0.1</v>
      </c>
      <c r="AT80" s="194">
        <f t="shared" si="6"/>
        <v>1</v>
      </c>
      <c r="AU80" s="253" t="s">
        <v>816</v>
      </c>
      <c r="AV80" s="150" t="s">
        <v>817</v>
      </c>
      <c r="AW80" s="150" t="s">
        <v>867</v>
      </c>
      <c r="AX80" s="150" t="s">
        <v>868</v>
      </c>
      <c r="AY80" s="320">
        <v>7830</v>
      </c>
      <c r="AZ80" s="321" t="s">
        <v>869</v>
      </c>
      <c r="BA80" s="253" t="s">
        <v>870</v>
      </c>
      <c r="BB80" s="474">
        <v>10820901205</v>
      </c>
      <c r="BC80" s="322" t="s">
        <v>789</v>
      </c>
      <c r="BD80" s="351" t="s">
        <v>790</v>
      </c>
      <c r="BE80" s="472" t="s">
        <v>871</v>
      </c>
      <c r="BF80" s="473" t="s">
        <v>833</v>
      </c>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c r="CT80" s="334"/>
      <c r="CU80" s="334"/>
      <c r="CV80" s="334"/>
      <c r="CW80" s="334"/>
      <c r="CX80" s="334"/>
      <c r="CY80" s="334"/>
      <c r="CZ80" s="334"/>
      <c r="DA80" s="334"/>
      <c r="DB80" s="334"/>
      <c r="DC80" s="334"/>
      <c r="DD80" s="334"/>
      <c r="DE80" s="334"/>
      <c r="DF80" s="334"/>
      <c r="DG80" s="334"/>
      <c r="DH80" s="334"/>
      <c r="DI80" s="334"/>
      <c r="DJ80" s="334"/>
      <c r="DK80" s="334"/>
      <c r="DL80" s="334"/>
      <c r="DM80" s="334"/>
      <c r="DN80" s="334"/>
      <c r="DO80" s="334"/>
      <c r="DP80" s="334"/>
      <c r="DQ80" s="334"/>
      <c r="DR80" s="334"/>
      <c r="DS80" s="334"/>
      <c r="DT80" s="334"/>
      <c r="DU80" s="334"/>
      <c r="DV80" s="334"/>
      <c r="DW80" s="334"/>
      <c r="DX80" s="334"/>
      <c r="DY80" s="334"/>
      <c r="DZ80" s="334"/>
      <c r="EA80" s="334"/>
      <c r="EB80" s="334"/>
      <c r="EC80" s="334"/>
      <c r="ED80" s="334"/>
      <c r="EE80" s="334"/>
      <c r="EF80" s="334"/>
      <c r="EG80" s="334"/>
      <c r="EH80" s="334"/>
      <c r="EI80" s="334"/>
      <c r="EJ80" s="334"/>
      <c r="EK80" s="334"/>
      <c r="EL80" s="334"/>
      <c r="EM80" s="334"/>
      <c r="EN80" s="334"/>
      <c r="EO80" s="334"/>
    </row>
    <row r="81" spans="1:145" s="66" customFormat="1" ht="42.75" customHeight="1" x14ac:dyDescent="0.2">
      <c r="A81" s="156" t="s">
        <v>872</v>
      </c>
      <c r="B81" s="157" t="s">
        <v>768</v>
      </c>
      <c r="C81" s="158" t="s">
        <v>873</v>
      </c>
      <c r="D81" s="158" t="s">
        <v>874</v>
      </c>
      <c r="E81" s="162" t="s">
        <v>875</v>
      </c>
      <c r="F81" s="159">
        <v>0.69</v>
      </c>
      <c r="G81" s="159" t="s">
        <v>98</v>
      </c>
      <c r="H81" s="159" t="s">
        <v>99</v>
      </c>
      <c r="I81" s="159" t="s">
        <v>82</v>
      </c>
      <c r="J81" s="159" t="s">
        <v>100</v>
      </c>
      <c r="K81" s="159">
        <v>3159286978</v>
      </c>
      <c r="L81" s="160" t="s">
        <v>101</v>
      </c>
      <c r="M81" s="161">
        <v>43101</v>
      </c>
      <c r="N81" s="161">
        <v>43981</v>
      </c>
      <c r="O81" s="162" t="s">
        <v>876</v>
      </c>
      <c r="P81" s="162" t="s">
        <v>877</v>
      </c>
      <c r="Q81" s="159" t="s">
        <v>104</v>
      </c>
      <c r="R81" s="481">
        <v>18</v>
      </c>
      <c r="S81" s="481">
        <v>18</v>
      </c>
      <c r="T81" s="481">
        <v>18</v>
      </c>
      <c r="U81" s="162" t="s">
        <v>87</v>
      </c>
      <c r="V81" s="162" t="s">
        <v>87</v>
      </c>
      <c r="W81" s="159">
        <v>15</v>
      </c>
      <c r="X81" s="163">
        <v>0.83</v>
      </c>
      <c r="Y81" s="159">
        <v>17</v>
      </c>
      <c r="Z81" s="163">
        <v>0.94</v>
      </c>
      <c r="AA81" s="142">
        <v>0</v>
      </c>
      <c r="AB81" s="145">
        <v>0</v>
      </c>
      <c r="AC81" s="158" t="s">
        <v>105</v>
      </c>
      <c r="AD81" s="158" t="s">
        <v>106</v>
      </c>
      <c r="AE81" s="158"/>
      <c r="AF81" s="159">
        <v>1108</v>
      </c>
      <c r="AG81" s="159" t="s">
        <v>107</v>
      </c>
      <c r="AH81" s="162" t="s">
        <v>108</v>
      </c>
      <c r="AI81" s="217">
        <v>60635373370</v>
      </c>
      <c r="AJ81" s="159" t="s">
        <v>104</v>
      </c>
      <c r="AK81" s="159" t="s">
        <v>104</v>
      </c>
      <c r="AL81" s="189" t="s">
        <v>87</v>
      </c>
      <c r="AM81" s="149">
        <v>0</v>
      </c>
      <c r="AN81" s="189" t="s">
        <v>87</v>
      </c>
      <c r="AO81" s="189" t="s">
        <v>87</v>
      </c>
      <c r="AP81" s="189" t="s">
        <v>87</v>
      </c>
      <c r="AQ81" s="189" t="s">
        <v>87</v>
      </c>
      <c r="AR81" s="189" t="s">
        <v>87</v>
      </c>
      <c r="AS81" s="189" t="s">
        <v>87</v>
      </c>
      <c r="AT81" s="189" t="s">
        <v>87</v>
      </c>
      <c r="AU81" s="154" t="s">
        <v>87</v>
      </c>
      <c r="AV81" s="154" t="s">
        <v>87</v>
      </c>
      <c r="AW81" s="154" t="s">
        <v>87</v>
      </c>
      <c r="AX81" s="154" t="s">
        <v>87</v>
      </c>
      <c r="AY81" s="189" t="s">
        <v>87</v>
      </c>
      <c r="AZ81" s="154" t="s">
        <v>87</v>
      </c>
      <c r="BA81" s="154" t="s">
        <v>87</v>
      </c>
      <c r="BB81" s="152" t="s">
        <v>87</v>
      </c>
      <c r="BC81" s="152" t="s">
        <v>87</v>
      </c>
      <c r="BD81" s="152" t="s">
        <v>87</v>
      </c>
      <c r="BE81" s="153" t="s">
        <v>87</v>
      </c>
      <c r="BF81" s="154" t="s">
        <v>87</v>
      </c>
      <c r="BG81" s="308"/>
      <c r="BH81" s="308"/>
      <c r="BI81" s="308"/>
      <c r="BJ81" s="308"/>
      <c r="BK81" s="308"/>
      <c r="BL81" s="308"/>
      <c r="BM81" s="308"/>
      <c r="BN81" s="308"/>
      <c r="BO81" s="308"/>
      <c r="BP81" s="308"/>
      <c r="BQ81" s="308"/>
      <c r="BR81" s="308"/>
      <c r="BS81" s="308"/>
      <c r="BT81" s="308"/>
      <c r="BU81" s="308"/>
      <c r="BV81" s="308"/>
      <c r="BW81" s="308"/>
      <c r="BX81" s="308"/>
      <c r="BY81" s="308"/>
      <c r="BZ81" s="308"/>
      <c r="CA81" s="308"/>
      <c r="CB81" s="308"/>
      <c r="CC81" s="308"/>
      <c r="CD81" s="308"/>
      <c r="CE81" s="308"/>
      <c r="CF81" s="308"/>
      <c r="CG81" s="308"/>
      <c r="CH81" s="308"/>
      <c r="CI81" s="308"/>
      <c r="CJ81" s="308"/>
      <c r="CK81" s="308"/>
      <c r="CL81" s="308"/>
      <c r="CM81" s="308"/>
      <c r="CN81" s="308"/>
      <c r="CO81" s="308"/>
      <c r="CP81" s="308"/>
      <c r="CQ81" s="308"/>
      <c r="CR81" s="308"/>
      <c r="CS81" s="308"/>
      <c r="CT81" s="308"/>
      <c r="CU81" s="308"/>
      <c r="CV81" s="308"/>
      <c r="CW81" s="308"/>
      <c r="CX81" s="308"/>
      <c r="CY81" s="308"/>
      <c r="CZ81" s="308"/>
      <c r="DA81" s="308"/>
      <c r="DB81" s="308"/>
      <c r="DC81" s="308"/>
      <c r="DD81" s="308"/>
      <c r="DE81" s="308"/>
      <c r="DF81" s="308"/>
      <c r="DG81" s="308"/>
      <c r="DH81" s="308"/>
      <c r="DI81" s="308"/>
      <c r="DJ81" s="308"/>
      <c r="DK81" s="308"/>
      <c r="DL81" s="308"/>
      <c r="DM81" s="308"/>
      <c r="DN81" s="308"/>
      <c r="DO81" s="308"/>
      <c r="DP81" s="308"/>
      <c r="DQ81" s="308"/>
      <c r="DR81" s="308"/>
      <c r="DS81" s="308"/>
      <c r="DT81" s="308"/>
      <c r="DU81" s="308"/>
      <c r="DV81" s="308"/>
      <c r="DW81" s="308"/>
      <c r="DX81" s="308"/>
      <c r="DY81" s="308"/>
      <c r="DZ81" s="308"/>
      <c r="EA81" s="308"/>
      <c r="EB81" s="308"/>
      <c r="EC81" s="308"/>
      <c r="ED81" s="308"/>
      <c r="EE81" s="308"/>
      <c r="EF81" s="308"/>
      <c r="EG81" s="308"/>
      <c r="EH81" s="308"/>
      <c r="EI81" s="308"/>
      <c r="EJ81" s="308"/>
      <c r="EK81" s="308"/>
      <c r="EL81" s="308"/>
      <c r="EM81" s="308"/>
      <c r="EN81" s="308"/>
      <c r="EO81" s="308"/>
    </row>
    <row r="82" spans="1:145" s="66" customFormat="1" ht="60" customHeight="1" x14ac:dyDescent="0.2">
      <c r="A82" s="156" t="s">
        <v>878</v>
      </c>
      <c r="B82" s="157" t="s">
        <v>768</v>
      </c>
      <c r="C82" s="158" t="s">
        <v>873</v>
      </c>
      <c r="D82" s="158" t="s">
        <v>874</v>
      </c>
      <c r="E82" s="162" t="s">
        <v>879</v>
      </c>
      <c r="F82" s="159">
        <v>0.69</v>
      </c>
      <c r="G82" s="159" t="s">
        <v>98</v>
      </c>
      <c r="H82" s="159" t="s">
        <v>99</v>
      </c>
      <c r="I82" s="159" t="s">
        <v>82</v>
      </c>
      <c r="J82" s="159" t="s">
        <v>100</v>
      </c>
      <c r="K82" s="159">
        <v>3159286978</v>
      </c>
      <c r="L82" s="160" t="s">
        <v>101</v>
      </c>
      <c r="M82" s="161">
        <v>43101</v>
      </c>
      <c r="N82" s="161">
        <v>43981</v>
      </c>
      <c r="O82" s="162" t="s">
        <v>880</v>
      </c>
      <c r="P82" s="162" t="s">
        <v>881</v>
      </c>
      <c r="Q82" s="159" t="s">
        <v>104</v>
      </c>
      <c r="R82" s="481">
        <v>106</v>
      </c>
      <c r="S82" s="481">
        <v>106</v>
      </c>
      <c r="T82" s="481">
        <v>106</v>
      </c>
      <c r="U82" s="162" t="s">
        <v>87</v>
      </c>
      <c r="V82" s="162" t="s">
        <v>87</v>
      </c>
      <c r="W82" s="159">
        <v>111</v>
      </c>
      <c r="X82" s="163">
        <v>1.0469999999999999</v>
      </c>
      <c r="Y82" s="159">
        <v>194</v>
      </c>
      <c r="Z82" s="163">
        <v>1.83</v>
      </c>
      <c r="AA82" s="388">
        <v>144</v>
      </c>
      <c r="AB82" s="201">
        <v>1.35</v>
      </c>
      <c r="AC82" s="158" t="s">
        <v>105</v>
      </c>
      <c r="AD82" s="158" t="s">
        <v>106</v>
      </c>
      <c r="AE82" s="158"/>
      <c r="AF82" s="159">
        <v>1108</v>
      </c>
      <c r="AG82" s="159" t="s">
        <v>107</v>
      </c>
      <c r="AH82" s="162" t="s">
        <v>108</v>
      </c>
      <c r="AI82" s="191">
        <v>60787329290</v>
      </c>
      <c r="AJ82" s="159" t="s">
        <v>104</v>
      </c>
      <c r="AK82" s="159" t="s">
        <v>104</v>
      </c>
      <c r="AL82" s="213" t="s">
        <v>882</v>
      </c>
      <c r="AM82" s="149">
        <v>0.02</v>
      </c>
      <c r="AN82" s="167">
        <v>43983</v>
      </c>
      <c r="AO82" s="167">
        <v>44196</v>
      </c>
      <c r="AP82" s="162" t="s">
        <v>883</v>
      </c>
      <c r="AQ82" s="195" t="s">
        <v>884</v>
      </c>
      <c r="AR82" s="283">
        <v>1</v>
      </c>
      <c r="AS82" s="482">
        <v>5.5</v>
      </c>
      <c r="AT82" s="194">
        <f>AS82/AR82</f>
        <v>5.5</v>
      </c>
      <c r="AU82" s="170" t="s">
        <v>802</v>
      </c>
      <c r="AV82" s="170" t="s">
        <v>113</v>
      </c>
      <c r="AW82" s="170" t="s">
        <v>114</v>
      </c>
      <c r="AX82" s="171" t="s">
        <v>115</v>
      </c>
      <c r="AY82" s="172">
        <v>7757</v>
      </c>
      <c r="AZ82" s="170" t="s">
        <v>116</v>
      </c>
      <c r="BA82" s="170" t="s">
        <v>885</v>
      </c>
      <c r="BB82" s="474">
        <v>15572859762</v>
      </c>
      <c r="BC82" s="152" t="s">
        <v>87</v>
      </c>
      <c r="BD82" s="187" t="s">
        <v>82</v>
      </c>
      <c r="BE82" s="628" t="s">
        <v>886</v>
      </c>
      <c r="BF82" s="483" t="s">
        <v>887</v>
      </c>
      <c r="BG82" s="308"/>
      <c r="BH82" s="308"/>
      <c r="BI82" s="308"/>
      <c r="BJ82" s="308"/>
      <c r="BK82" s="308"/>
      <c r="BL82" s="308"/>
      <c r="BM82" s="308"/>
      <c r="BN82" s="308"/>
      <c r="BO82" s="308"/>
      <c r="BP82" s="308"/>
      <c r="BQ82" s="308"/>
      <c r="BR82" s="308"/>
      <c r="BS82" s="308"/>
      <c r="BT82" s="308"/>
      <c r="BU82" s="308"/>
      <c r="BV82" s="308"/>
      <c r="BW82" s="308"/>
      <c r="BX82" s="308"/>
      <c r="BY82" s="308"/>
      <c r="BZ82" s="308"/>
      <c r="CA82" s="308"/>
      <c r="CB82" s="308"/>
      <c r="CC82" s="308"/>
      <c r="CD82" s="308"/>
      <c r="CE82" s="308"/>
      <c r="CF82" s="308"/>
      <c r="CG82" s="308"/>
      <c r="CH82" s="308"/>
      <c r="CI82" s="308"/>
      <c r="CJ82" s="308"/>
      <c r="CK82" s="308"/>
      <c r="CL82" s="308"/>
      <c r="CM82" s="308"/>
      <c r="CN82" s="308"/>
      <c r="CO82" s="308"/>
      <c r="CP82" s="308"/>
      <c r="CQ82" s="308"/>
      <c r="CR82" s="308"/>
      <c r="CS82" s="308"/>
      <c r="CT82" s="308"/>
      <c r="CU82" s="308"/>
      <c r="CV82" s="308"/>
      <c r="CW82" s="308"/>
      <c r="CX82" s="308"/>
      <c r="CY82" s="308"/>
      <c r="CZ82" s="308"/>
      <c r="DA82" s="308"/>
      <c r="DB82" s="308"/>
      <c r="DC82" s="308"/>
      <c r="DD82" s="308"/>
      <c r="DE82" s="308"/>
      <c r="DF82" s="308"/>
      <c r="DG82" s="308"/>
      <c r="DH82" s="308"/>
      <c r="DI82" s="308"/>
      <c r="DJ82" s="308"/>
      <c r="DK82" s="308"/>
      <c r="DL82" s="308"/>
      <c r="DM82" s="308"/>
      <c r="DN82" s="308"/>
      <c r="DO82" s="308"/>
      <c r="DP82" s="308"/>
      <c r="DQ82" s="308"/>
      <c r="DR82" s="308"/>
      <c r="DS82" s="308"/>
      <c r="DT82" s="308"/>
      <c r="DU82" s="308"/>
      <c r="DV82" s="308"/>
      <c r="DW82" s="308"/>
      <c r="DX82" s="308"/>
      <c r="DY82" s="308"/>
      <c r="DZ82" s="308"/>
      <c r="EA82" s="308"/>
      <c r="EB82" s="308"/>
      <c r="EC82" s="308"/>
      <c r="ED82" s="308"/>
      <c r="EE82" s="308"/>
      <c r="EF82" s="308"/>
      <c r="EG82" s="308"/>
      <c r="EH82" s="308"/>
      <c r="EI82" s="308"/>
      <c r="EJ82" s="308"/>
      <c r="EK82" s="308"/>
      <c r="EL82" s="308"/>
      <c r="EM82" s="308"/>
      <c r="EN82" s="308"/>
      <c r="EO82" s="308"/>
    </row>
    <row r="83" spans="1:145" s="35" customFormat="1" ht="42.75" customHeight="1" x14ac:dyDescent="0.2">
      <c r="A83" s="139" t="s">
        <v>888</v>
      </c>
      <c r="B83" s="336" t="s">
        <v>889</v>
      </c>
      <c r="C83" s="337" t="s">
        <v>890</v>
      </c>
      <c r="D83" s="337" t="s">
        <v>891</v>
      </c>
      <c r="E83" s="484" t="s">
        <v>892</v>
      </c>
      <c r="F83" s="142">
        <v>0.91</v>
      </c>
      <c r="G83" s="346" t="s">
        <v>893</v>
      </c>
      <c r="H83" s="346" t="s">
        <v>894</v>
      </c>
      <c r="I83" s="346" t="s">
        <v>82</v>
      </c>
      <c r="J83" s="346" t="s">
        <v>895</v>
      </c>
      <c r="K83" s="346" t="s">
        <v>896</v>
      </c>
      <c r="L83" s="485" t="s">
        <v>897</v>
      </c>
      <c r="M83" s="342">
        <v>43101</v>
      </c>
      <c r="N83" s="342">
        <v>43465</v>
      </c>
      <c r="O83" s="484" t="s">
        <v>898</v>
      </c>
      <c r="P83" s="484" t="s">
        <v>898</v>
      </c>
      <c r="Q83" s="486" t="s">
        <v>87</v>
      </c>
      <c r="R83" s="486">
        <v>1</v>
      </c>
      <c r="S83" s="486" t="s">
        <v>87</v>
      </c>
      <c r="T83" s="486" t="s">
        <v>87</v>
      </c>
      <c r="U83" s="346" t="s">
        <v>87</v>
      </c>
      <c r="V83" s="354" t="s">
        <v>87</v>
      </c>
      <c r="W83" s="346">
        <v>1</v>
      </c>
      <c r="X83" s="354">
        <v>1</v>
      </c>
      <c r="Y83" s="485" t="s">
        <v>87</v>
      </c>
      <c r="Z83" s="485" t="s">
        <v>87</v>
      </c>
      <c r="AA83" s="485" t="s">
        <v>87</v>
      </c>
      <c r="AB83" s="485" t="s">
        <v>87</v>
      </c>
      <c r="AC83" s="337" t="s">
        <v>899</v>
      </c>
      <c r="AD83" s="337" t="s">
        <v>900</v>
      </c>
      <c r="AE83" s="337" t="s">
        <v>901</v>
      </c>
      <c r="AF83" s="346">
        <v>7512</v>
      </c>
      <c r="AG83" s="337" t="s">
        <v>902</v>
      </c>
      <c r="AH83" s="485" t="s">
        <v>903</v>
      </c>
      <c r="AI83" s="453">
        <v>351000000</v>
      </c>
      <c r="AJ83" s="354">
        <v>0.05</v>
      </c>
      <c r="AK83" s="453">
        <v>17550000</v>
      </c>
      <c r="AL83" s="189" t="s">
        <v>87</v>
      </c>
      <c r="AM83" s="149">
        <v>0</v>
      </c>
      <c r="AN83" s="189" t="s">
        <v>87</v>
      </c>
      <c r="AO83" s="189" t="s">
        <v>87</v>
      </c>
      <c r="AP83" s="189" t="s">
        <v>87</v>
      </c>
      <c r="AQ83" s="189" t="s">
        <v>87</v>
      </c>
      <c r="AR83" s="189" t="s">
        <v>87</v>
      </c>
      <c r="AS83" s="189" t="s">
        <v>87</v>
      </c>
      <c r="AT83" s="189" t="s">
        <v>87</v>
      </c>
      <c r="AU83" s="154" t="s">
        <v>87</v>
      </c>
      <c r="AV83" s="154" t="s">
        <v>87</v>
      </c>
      <c r="AW83" s="154" t="s">
        <v>87</v>
      </c>
      <c r="AX83" s="154" t="s">
        <v>87</v>
      </c>
      <c r="AY83" s="189" t="s">
        <v>87</v>
      </c>
      <c r="AZ83" s="154" t="s">
        <v>87</v>
      </c>
      <c r="BA83" s="154" t="s">
        <v>87</v>
      </c>
      <c r="BB83" s="152" t="s">
        <v>87</v>
      </c>
      <c r="BC83" s="152" t="s">
        <v>87</v>
      </c>
      <c r="BD83" s="152" t="s">
        <v>87</v>
      </c>
      <c r="BE83" s="153" t="s">
        <v>87</v>
      </c>
      <c r="BF83" s="154" t="s">
        <v>87</v>
      </c>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4"/>
      <c r="DE83" s="334"/>
      <c r="DF83" s="334"/>
      <c r="DG83" s="334"/>
      <c r="DH83" s="334"/>
      <c r="DI83" s="334"/>
      <c r="DJ83" s="334"/>
      <c r="DK83" s="334"/>
      <c r="DL83" s="334"/>
      <c r="DM83" s="334"/>
      <c r="DN83" s="334"/>
      <c r="DO83" s="334"/>
      <c r="DP83" s="334"/>
      <c r="DQ83" s="334"/>
      <c r="DR83" s="334"/>
      <c r="DS83" s="334"/>
      <c r="DT83" s="334"/>
      <c r="DU83" s="334"/>
      <c r="DV83" s="334"/>
      <c r="DW83" s="334"/>
      <c r="DX83" s="334"/>
      <c r="DY83" s="334"/>
      <c r="DZ83" s="334"/>
      <c r="EA83" s="334"/>
      <c r="EB83" s="334"/>
      <c r="EC83" s="334"/>
      <c r="ED83" s="334"/>
      <c r="EE83" s="334"/>
      <c r="EF83" s="334"/>
      <c r="EG83" s="334"/>
      <c r="EH83" s="334"/>
      <c r="EI83" s="334"/>
      <c r="EJ83" s="334"/>
      <c r="EK83" s="334"/>
      <c r="EL83" s="334"/>
      <c r="EM83" s="334"/>
      <c r="EN83" s="334"/>
      <c r="EO83" s="334"/>
    </row>
    <row r="84" spans="1:145" s="35" customFormat="1" ht="60" customHeight="1" x14ac:dyDescent="0.2">
      <c r="A84" s="139" t="s">
        <v>904</v>
      </c>
      <c r="B84" s="336" t="s">
        <v>889</v>
      </c>
      <c r="C84" s="337" t="s">
        <v>890</v>
      </c>
      <c r="D84" s="337" t="s">
        <v>891</v>
      </c>
      <c r="E84" s="487" t="s">
        <v>905</v>
      </c>
      <c r="F84" s="159">
        <v>0.91</v>
      </c>
      <c r="G84" s="339" t="s">
        <v>893</v>
      </c>
      <c r="H84" s="339" t="s">
        <v>894</v>
      </c>
      <c r="I84" s="339" t="s">
        <v>82</v>
      </c>
      <c r="J84" s="488" t="s">
        <v>906</v>
      </c>
      <c r="K84" s="488" t="s">
        <v>907</v>
      </c>
      <c r="L84" s="488" t="s">
        <v>908</v>
      </c>
      <c r="M84" s="359">
        <v>42887</v>
      </c>
      <c r="N84" s="359">
        <v>44196</v>
      </c>
      <c r="O84" s="487" t="s">
        <v>909</v>
      </c>
      <c r="P84" s="487" t="s">
        <v>910</v>
      </c>
      <c r="Q84" s="489">
        <v>1</v>
      </c>
      <c r="R84" s="489">
        <v>3</v>
      </c>
      <c r="S84" s="339">
        <v>3</v>
      </c>
      <c r="T84" s="339">
        <v>3</v>
      </c>
      <c r="U84" s="339">
        <v>1</v>
      </c>
      <c r="V84" s="345">
        <v>1</v>
      </c>
      <c r="W84" s="339">
        <v>3</v>
      </c>
      <c r="X84" s="490">
        <v>1</v>
      </c>
      <c r="Y84" s="339">
        <v>3</v>
      </c>
      <c r="Z84" s="345">
        <v>1</v>
      </c>
      <c r="AA84" s="346">
        <v>1</v>
      </c>
      <c r="AB84" s="491" t="s">
        <v>911</v>
      </c>
      <c r="AC84" s="407" t="s">
        <v>899</v>
      </c>
      <c r="AD84" s="407" t="s">
        <v>900</v>
      </c>
      <c r="AE84" s="407" t="s">
        <v>901</v>
      </c>
      <c r="AF84" s="339">
        <v>7512</v>
      </c>
      <c r="AG84" s="407" t="s">
        <v>902</v>
      </c>
      <c r="AH84" s="347" t="s">
        <v>912</v>
      </c>
      <c r="AI84" s="217">
        <v>779800000</v>
      </c>
      <c r="AJ84" s="345" t="s">
        <v>93</v>
      </c>
      <c r="AK84" s="492" t="s">
        <v>87</v>
      </c>
      <c r="AL84" s="493" t="s">
        <v>913</v>
      </c>
      <c r="AM84" s="149">
        <v>1.4999999999999999E-2</v>
      </c>
      <c r="AN84" s="167">
        <v>44013</v>
      </c>
      <c r="AO84" s="167">
        <v>44196</v>
      </c>
      <c r="AP84" s="489" t="s">
        <v>909</v>
      </c>
      <c r="AQ84" s="493" t="s">
        <v>910</v>
      </c>
      <c r="AR84" s="339">
        <v>2</v>
      </c>
      <c r="AS84" s="494" t="s">
        <v>195</v>
      </c>
      <c r="AT84" s="194" t="s">
        <v>195</v>
      </c>
      <c r="AU84" s="170" t="s">
        <v>914</v>
      </c>
      <c r="AV84" s="170" t="s">
        <v>915</v>
      </c>
      <c r="AW84" s="170" t="s">
        <v>916</v>
      </c>
      <c r="AX84" s="401" t="s">
        <v>917</v>
      </c>
      <c r="AY84" s="170">
        <v>7692</v>
      </c>
      <c r="AZ84" s="170" t="s">
        <v>918</v>
      </c>
      <c r="BA84" s="170" t="s">
        <v>919</v>
      </c>
      <c r="BB84" s="426">
        <v>6875000000</v>
      </c>
      <c r="BC84" s="495" t="s">
        <v>920</v>
      </c>
      <c r="BD84" s="405" t="s">
        <v>195</v>
      </c>
      <c r="BE84" s="350" t="s">
        <v>195</v>
      </c>
      <c r="BF84" s="350" t="s">
        <v>195</v>
      </c>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c r="CT84" s="334"/>
      <c r="CU84" s="334"/>
      <c r="CV84" s="334"/>
      <c r="CW84" s="334"/>
      <c r="CX84" s="334"/>
      <c r="CY84" s="334"/>
      <c r="CZ84" s="334"/>
      <c r="DA84" s="334"/>
      <c r="DB84" s="334"/>
      <c r="DC84" s="334"/>
      <c r="DD84" s="334"/>
      <c r="DE84" s="334"/>
      <c r="DF84" s="334"/>
      <c r="DG84" s="334"/>
      <c r="DH84" s="334"/>
      <c r="DI84" s="334"/>
      <c r="DJ84" s="334"/>
      <c r="DK84" s="334"/>
      <c r="DL84" s="334"/>
      <c r="DM84" s="334"/>
      <c r="DN84" s="334"/>
      <c r="DO84" s="334"/>
      <c r="DP84" s="334"/>
      <c r="DQ84" s="334"/>
      <c r="DR84" s="334"/>
      <c r="DS84" s="334"/>
      <c r="DT84" s="334"/>
      <c r="DU84" s="334"/>
      <c r="DV84" s="334"/>
      <c r="DW84" s="334"/>
      <c r="DX84" s="334"/>
      <c r="DY84" s="334"/>
      <c r="DZ84" s="334"/>
      <c r="EA84" s="334"/>
      <c r="EB84" s="334"/>
      <c r="EC84" s="334"/>
      <c r="ED84" s="334"/>
      <c r="EE84" s="334"/>
      <c r="EF84" s="334"/>
      <c r="EG84" s="334"/>
      <c r="EH84" s="334"/>
      <c r="EI84" s="334"/>
      <c r="EJ84" s="334"/>
      <c r="EK84" s="334"/>
      <c r="EL84" s="334"/>
      <c r="EM84" s="334"/>
      <c r="EN84" s="334"/>
      <c r="EO84" s="334"/>
    </row>
    <row r="85" spans="1:145" s="34" customFormat="1" ht="42.75" customHeight="1" x14ac:dyDescent="0.2">
      <c r="A85" s="139" t="s">
        <v>921</v>
      </c>
      <c r="B85" s="337" t="s">
        <v>889</v>
      </c>
      <c r="C85" s="337" t="s">
        <v>890</v>
      </c>
      <c r="D85" s="337" t="s">
        <v>891</v>
      </c>
      <c r="E85" s="484" t="s">
        <v>922</v>
      </c>
      <c r="F85" s="142">
        <v>0.91</v>
      </c>
      <c r="G85" s="346" t="s">
        <v>893</v>
      </c>
      <c r="H85" s="346" t="s">
        <v>894</v>
      </c>
      <c r="I85" s="346" t="s">
        <v>82</v>
      </c>
      <c r="J85" s="496" t="s">
        <v>923</v>
      </c>
      <c r="K85" s="496" t="s">
        <v>924</v>
      </c>
      <c r="L85" s="497" t="s">
        <v>925</v>
      </c>
      <c r="M85" s="342">
        <v>42887</v>
      </c>
      <c r="N85" s="342">
        <v>43100</v>
      </c>
      <c r="O85" s="484" t="s">
        <v>926</v>
      </c>
      <c r="P85" s="484" t="s">
        <v>926</v>
      </c>
      <c r="Q85" s="486">
        <v>1</v>
      </c>
      <c r="R85" s="486">
        <v>0</v>
      </c>
      <c r="S85" s="346">
        <v>0</v>
      </c>
      <c r="T85" s="346">
        <v>0</v>
      </c>
      <c r="U85" s="346">
        <v>1</v>
      </c>
      <c r="V85" s="354">
        <v>1</v>
      </c>
      <c r="W85" s="346" t="s">
        <v>87</v>
      </c>
      <c r="X85" s="346" t="s">
        <v>87</v>
      </c>
      <c r="Y85" s="346" t="s">
        <v>87</v>
      </c>
      <c r="Z85" s="346" t="s">
        <v>87</v>
      </c>
      <c r="AA85" s="346" t="s">
        <v>87</v>
      </c>
      <c r="AB85" s="346" t="s">
        <v>87</v>
      </c>
      <c r="AC85" s="337" t="s">
        <v>899</v>
      </c>
      <c r="AD85" s="337" t="s">
        <v>900</v>
      </c>
      <c r="AE85" s="337" t="s">
        <v>901</v>
      </c>
      <c r="AF85" s="346">
        <v>7512</v>
      </c>
      <c r="AG85" s="337" t="s">
        <v>902</v>
      </c>
      <c r="AH85" s="337" t="s">
        <v>912</v>
      </c>
      <c r="AI85" s="498">
        <v>779800000</v>
      </c>
      <c r="AJ85" s="354" t="s">
        <v>93</v>
      </c>
      <c r="AK85" s="498" t="s">
        <v>87</v>
      </c>
      <c r="AL85" s="189" t="s">
        <v>87</v>
      </c>
      <c r="AM85" s="149">
        <v>0</v>
      </c>
      <c r="AN85" s="189" t="s">
        <v>87</v>
      </c>
      <c r="AO85" s="189" t="s">
        <v>87</v>
      </c>
      <c r="AP85" s="189" t="s">
        <v>87</v>
      </c>
      <c r="AQ85" s="189" t="s">
        <v>87</v>
      </c>
      <c r="AR85" s="189" t="s">
        <v>87</v>
      </c>
      <c r="AS85" s="189" t="s">
        <v>87</v>
      </c>
      <c r="AT85" s="189" t="s">
        <v>87</v>
      </c>
      <c r="AU85" s="154" t="s">
        <v>87</v>
      </c>
      <c r="AV85" s="154" t="s">
        <v>87</v>
      </c>
      <c r="AW85" s="154" t="s">
        <v>87</v>
      </c>
      <c r="AX85" s="154" t="s">
        <v>87</v>
      </c>
      <c r="AY85" s="189" t="s">
        <v>87</v>
      </c>
      <c r="AZ85" s="154" t="s">
        <v>87</v>
      </c>
      <c r="BA85" s="154" t="s">
        <v>87</v>
      </c>
      <c r="BB85" s="152" t="s">
        <v>87</v>
      </c>
      <c r="BC85" s="152" t="s">
        <v>87</v>
      </c>
      <c r="BD85" s="152" t="s">
        <v>87</v>
      </c>
      <c r="BE85" s="153" t="s">
        <v>87</v>
      </c>
      <c r="BF85" s="154" t="s">
        <v>87</v>
      </c>
    </row>
    <row r="86" spans="1:145" s="35" customFormat="1" ht="42.75" customHeight="1" x14ac:dyDescent="0.2">
      <c r="A86" s="139" t="s">
        <v>927</v>
      </c>
      <c r="B86" s="140" t="s">
        <v>889</v>
      </c>
      <c r="C86" s="141" t="s">
        <v>928</v>
      </c>
      <c r="D86" s="141" t="s">
        <v>929</v>
      </c>
      <c r="E86" s="499" t="s">
        <v>930</v>
      </c>
      <c r="F86" s="159">
        <v>0.91</v>
      </c>
      <c r="G86" s="159" t="s">
        <v>258</v>
      </c>
      <c r="H86" s="159" t="s">
        <v>931</v>
      </c>
      <c r="I86" s="159" t="s">
        <v>82</v>
      </c>
      <c r="J86" s="339" t="s">
        <v>87</v>
      </c>
      <c r="K86" s="339" t="s">
        <v>87</v>
      </c>
      <c r="L86" s="339" t="s">
        <v>87</v>
      </c>
      <c r="M86" s="161">
        <v>42736</v>
      </c>
      <c r="N86" s="161">
        <v>43981</v>
      </c>
      <c r="O86" s="499" t="s">
        <v>932</v>
      </c>
      <c r="P86" s="499" t="s">
        <v>933</v>
      </c>
      <c r="Q86" s="163">
        <v>1</v>
      </c>
      <c r="R86" s="163">
        <v>1</v>
      </c>
      <c r="S86" s="163">
        <v>1</v>
      </c>
      <c r="T86" s="163">
        <v>1</v>
      </c>
      <c r="U86" s="163">
        <v>0.25</v>
      </c>
      <c r="V86" s="218">
        <f>+U86/Q86</f>
        <v>0.25</v>
      </c>
      <c r="W86" s="218">
        <v>1</v>
      </c>
      <c r="X86" s="218">
        <v>1</v>
      </c>
      <c r="Y86" s="163">
        <v>1</v>
      </c>
      <c r="Z86" s="163">
        <v>1</v>
      </c>
      <c r="AA86" s="163">
        <v>1</v>
      </c>
      <c r="AB86" s="163">
        <v>1</v>
      </c>
      <c r="AC86" s="159" t="s">
        <v>87</v>
      </c>
      <c r="AD86" s="159" t="s">
        <v>87</v>
      </c>
      <c r="AE86" s="159" t="s">
        <v>87</v>
      </c>
      <c r="AF86" s="159">
        <v>8</v>
      </c>
      <c r="AG86" s="159" t="s">
        <v>87</v>
      </c>
      <c r="AH86" s="159" t="s">
        <v>87</v>
      </c>
      <c r="AI86" s="217" t="s">
        <v>87</v>
      </c>
      <c r="AJ86" s="72">
        <v>6.5992675894822814E-3</v>
      </c>
      <c r="AK86" s="217" t="s">
        <v>87</v>
      </c>
      <c r="AL86" s="339" t="s">
        <v>87</v>
      </c>
      <c r="AM86" s="149">
        <v>0</v>
      </c>
      <c r="AN86" s="339" t="s">
        <v>87</v>
      </c>
      <c r="AO86" s="339" t="s">
        <v>87</v>
      </c>
      <c r="AP86" s="339" t="s">
        <v>87</v>
      </c>
      <c r="AQ86" s="339" t="s">
        <v>87</v>
      </c>
      <c r="AR86" s="339" t="s">
        <v>87</v>
      </c>
      <c r="AS86" s="339" t="s">
        <v>87</v>
      </c>
      <c r="AT86" s="339" t="s">
        <v>87</v>
      </c>
      <c r="AU86" s="501" t="s">
        <v>87</v>
      </c>
      <c r="AV86" s="501" t="s">
        <v>87</v>
      </c>
      <c r="AW86" s="501" t="s">
        <v>87</v>
      </c>
      <c r="AX86" s="501" t="s">
        <v>87</v>
      </c>
      <c r="AY86" s="339" t="s">
        <v>87</v>
      </c>
      <c r="AZ86" s="501" t="s">
        <v>87</v>
      </c>
      <c r="BA86" s="501" t="s">
        <v>87</v>
      </c>
      <c r="BB86" s="502" t="s">
        <v>87</v>
      </c>
      <c r="BC86" s="502" t="s">
        <v>87</v>
      </c>
      <c r="BD86" s="502" t="s">
        <v>87</v>
      </c>
      <c r="BE86" s="503" t="s">
        <v>87</v>
      </c>
      <c r="BF86" s="154" t="s">
        <v>87</v>
      </c>
      <c r="BG86" s="334"/>
      <c r="BH86" s="334"/>
      <c r="BI86" s="334"/>
      <c r="BJ86" s="334"/>
      <c r="BK86" s="334"/>
      <c r="BL86" s="334"/>
      <c r="BM86" s="334"/>
      <c r="BN86" s="334"/>
      <c r="BO86" s="334"/>
      <c r="BP86" s="334"/>
      <c r="BQ86" s="334"/>
      <c r="BR86" s="334"/>
      <c r="BS86" s="334"/>
      <c r="BT86" s="334"/>
      <c r="BU86" s="334"/>
      <c r="BV86" s="334"/>
      <c r="BW86" s="334"/>
      <c r="BX86" s="334"/>
      <c r="BY86" s="334"/>
      <c r="BZ86" s="334"/>
      <c r="CA86" s="334"/>
      <c r="CB86" s="334"/>
      <c r="CC86" s="334"/>
      <c r="CD86" s="334"/>
      <c r="CE86" s="334"/>
      <c r="CF86" s="334"/>
      <c r="CG86" s="334"/>
      <c r="CH86" s="334"/>
      <c r="CI86" s="334"/>
      <c r="CJ86" s="334"/>
      <c r="CK86" s="334"/>
      <c r="CL86" s="334"/>
      <c r="CM86" s="334"/>
      <c r="CN86" s="334"/>
      <c r="CO86" s="334"/>
      <c r="CP86" s="334"/>
      <c r="CQ86" s="334"/>
      <c r="CR86" s="334"/>
      <c r="CS86" s="334"/>
      <c r="CT86" s="334"/>
      <c r="CU86" s="334"/>
      <c r="CV86" s="334"/>
      <c r="CW86" s="334"/>
      <c r="CX86" s="334"/>
      <c r="CY86" s="334"/>
      <c r="CZ86" s="334"/>
      <c r="DA86" s="334"/>
      <c r="DB86" s="334"/>
      <c r="DC86" s="334"/>
      <c r="DD86" s="334"/>
      <c r="DE86" s="334"/>
      <c r="DF86" s="334"/>
      <c r="DG86" s="334"/>
      <c r="DH86" s="334"/>
      <c r="DI86" s="334"/>
      <c r="DJ86" s="334"/>
      <c r="DK86" s="334"/>
      <c r="DL86" s="334"/>
      <c r="DM86" s="334"/>
      <c r="DN86" s="334"/>
      <c r="DO86" s="334"/>
      <c r="DP86" s="334"/>
      <c r="DQ86" s="334"/>
      <c r="DR86" s="334"/>
      <c r="DS86" s="334"/>
      <c r="DT86" s="334"/>
      <c r="DU86" s="334"/>
      <c r="DV86" s="334"/>
      <c r="DW86" s="334"/>
      <c r="DX86" s="334"/>
      <c r="DY86" s="334"/>
      <c r="DZ86" s="334"/>
      <c r="EA86" s="334"/>
      <c r="EB86" s="334"/>
      <c r="EC86" s="334"/>
      <c r="ED86" s="334"/>
      <c r="EE86" s="334"/>
      <c r="EF86" s="334"/>
      <c r="EG86" s="334"/>
      <c r="EH86" s="334"/>
      <c r="EI86" s="334"/>
      <c r="EJ86" s="334"/>
      <c r="EK86" s="334"/>
      <c r="EL86" s="334"/>
      <c r="EM86" s="334"/>
      <c r="EN86" s="334"/>
      <c r="EO86" s="334"/>
    </row>
    <row r="87" spans="1:145" s="35" customFormat="1" ht="60" customHeight="1" x14ac:dyDescent="0.2">
      <c r="A87" s="139" t="s">
        <v>934</v>
      </c>
      <c r="B87" s="336" t="s">
        <v>889</v>
      </c>
      <c r="C87" s="337" t="s">
        <v>928</v>
      </c>
      <c r="D87" s="337" t="s">
        <v>929</v>
      </c>
      <c r="E87" s="487" t="s">
        <v>935</v>
      </c>
      <c r="F87" s="159">
        <v>0.91</v>
      </c>
      <c r="G87" s="339" t="s">
        <v>893</v>
      </c>
      <c r="H87" s="339" t="s">
        <v>894</v>
      </c>
      <c r="I87" s="339" t="s">
        <v>82</v>
      </c>
      <c r="J87" s="488" t="s">
        <v>906</v>
      </c>
      <c r="K87" s="488" t="s">
        <v>907</v>
      </c>
      <c r="L87" s="488" t="s">
        <v>908</v>
      </c>
      <c r="M87" s="359">
        <v>42887</v>
      </c>
      <c r="N87" s="359">
        <v>44196</v>
      </c>
      <c r="O87" s="487" t="s">
        <v>936</v>
      </c>
      <c r="P87" s="487" t="s">
        <v>937</v>
      </c>
      <c r="Q87" s="489">
        <v>2</v>
      </c>
      <c r="R87" s="489">
        <v>2</v>
      </c>
      <c r="S87" s="339">
        <v>2</v>
      </c>
      <c r="T87" s="339">
        <v>2</v>
      </c>
      <c r="U87" s="339">
        <v>2</v>
      </c>
      <c r="V87" s="345">
        <v>1</v>
      </c>
      <c r="W87" s="339">
        <v>2</v>
      </c>
      <c r="X87" s="490">
        <v>1</v>
      </c>
      <c r="Y87" s="339">
        <v>2</v>
      </c>
      <c r="Z87" s="345">
        <v>1</v>
      </c>
      <c r="AA87" s="366">
        <v>1</v>
      </c>
      <c r="AB87" s="145">
        <v>0.5</v>
      </c>
      <c r="AC87" s="407" t="s">
        <v>899</v>
      </c>
      <c r="AD87" s="407" t="s">
        <v>900</v>
      </c>
      <c r="AE87" s="407" t="s">
        <v>901</v>
      </c>
      <c r="AF87" s="339">
        <v>7512</v>
      </c>
      <c r="AG87" s="407" t="s">
        <v>902</v>
      </c>
      <c r="AH87" s="347" t="s">
        <v>938</v>
      </c>
      <c r="AI87" s="217">
        <v>9243450000</v>
      </c>
      <c r="AJ87" s="159" t="s">
        <v>87</v>
      </c>
      <c r="AK87" s="159" t="s">
        <v>87</v>
      </c>
      <c r="AL87" s="493" t="s">
        <v>935</v>
      </c>
      <c r="AM87" s="149">
        <v>0.01</v>
      </c>
      <c r="AN87" s="167">
        <v>44013</v>
      </c>
      <c r="AO87" s="167">
        <v>44196</v>
      </c>
      <c r="AP87" s="489" t="s">
        <v>936</v>
      </c>
      <c r="AQ87" s="493" t="s">
        <v>939</v>
      </c>
      <c r="AR87" s="176">
        <v>1</v>
      </c>
      <c r="AS87" s="494" t="s">
        <v>195</v>
      </c>
      <c r="AT87" s="194" t="s">
        <v>195</v>
      </c>
      <c r="AU87" s="170" t="s">
        <v>914</v>
      </c>
      <c r="AV87" s="170" t="s">
        <v>915</v>
      </c>
      <c r="AW87" s="170" t="s">
        <v>916</v>
      </c>
      <c r="AX87" s="401" t="s">
        <v>917</v>
      </c>
      <c r="AY87" s="170">
        <v>7692</v>
      </c>
      <c r="AZ87" s="170" t="s">
        <v>918</v>
      </c>
      <c r="BA87" s="170" t="s">
        <v>919</v>
      </c>
      <c r="BB87" s="426">
        <v>6875000000</v>
      </c>
      <c r="BC87" s="495" t="s">
        <v>920</v>
      </c>
      <c r="BD87" s="405" t="s">
        <v>195</v>
      </c>
      <c r="BE87" s="350" t="s">
        <v>195</v>
      </c>
      <c r="BF87" s="350" t="s">
        <v>195</v>
      </c>
      <c r="BG87" s="334"/>
      <c r="BH87" s="334"/>
      <c r="BI87" s="334"/>
      <c r="BJ87" s="334"/>
      <c r="BK87" s="334"/>
      <c r="BL87" s="334"/>
      <c r="BM87" s="334"/>
      <c r="BN87" s="334"/>
      <c r="BO87" s="334"/>
      <c r="BP87" s="334"/>
      <c r="BQ87" s="334"/>
      <c r="BR87" s="334"/>
      <c r="BS87" s="334"/>
      <c r="BT87" s="334"/>
      <c r="BU87" s="334"/>
      <c r="BV87" s="334"/>
      <c r="BW87" s="334"/>
      <c r="BX87" s="334"/>
      <c r="BY87" s="334"/>
      <c r="BZ87" s="334"/>
      <c r="CA87" s="334"/>
      <c r="CB87" s="334"/>
      <c r="CC87" s="334"/>
      <c r="CD87" s="334"/>
      <c r="CE87" s="334"/>
      <c r="CF87" s="334"/>
      <c r="CG87" s="334"/>
      <c r="CH87" s="334"/>
      <c r="CI87" s="334"/>
      <c r="CJ87" s="334"/>
      <c r="CK87" s="334"/>
      <c r="CL87" s="334"/>
      <c r="CM87" s="334"/>
      <c r="CN87" s="334"/>
      <c r="CO87" s="334"/>
      <c r="CP87" s="334"/>
      <c r="CQ87" s="334"/>
      <c r="CR87" s="334"/>
      <c r="CS87" s="334"/>
      <c r="CT87" s="334"/>
      <c r="CU87" s="334"/>
      <c r="CV87" s="334"/>
      <c r="CW87" s="334"/>
      <c r="CX87" s="334"/>
      <c r="CY87" s="334"/>
      <c r="CZ87" s="334"/>
      <c r="DA87" s="334"/>
      <c r="DB87" s="334"/>
      <c r="DC87" s="334"/>
      <c r="DD87" s="334"/>
      <c r="DE87" s="334"/>
      <c r="DF87" s="334"/>
      <c r="DG87" s="334"/>
      <c r="DH87" s="334"/>
      <c r="DI87" s="334"/>
      <c r="DJ87" s="334"/>
      <c r="DK87" s="334"/>
      <c r="DL87" s="334"/>
      <c r="DM87" s="334"/>
      <c r="DN87" s="334"/>
      <c r="DO87" s="334"/>
      <c r="DP87" s="334"/>
      <c r="DQ87" s="334"/>
      <c r="DR87" s="334"/>
      <c r="DS87" s="334"/>
      <c r="DT87" s="334"/>
      <c r="DU87" s="334"/>
      <c r="DV87" s="334"/>
      <c r="DW87" s="334"/>
      <c r="DX87" s="334"/>
      <c r="DY87" s="334"/>
      <c r="DZ87" s="334"/>
      <c r="EA87" s="334"/>
      <c r="EB87" s="334"/>
      <c r="EC87" s="334"/>
      <c r="ED87" s="334"/>
      <c r="EE87" s="334"/>
      <c r="EF87" s="334"/>
      <c r="EG87" s="334"/>
      <c r="EH87" s="334"/>
      <c r="EI87" s="334"/>
      <c r="EJ87" s="334"/>
      <c r="EK87" s="334"/>
      <c r="EL87" s="334"/>
      <c r="EM87" s="334"/>
      <c r="EN87" s="334"/>
      <c r="EO87" s="334"/>
    </row>
    <row r="88" spans="1:145" s="35" customFormat="1" ht="42.75" customHeight="1" x14ac:dyDescent="0.2">
      <c r="A88" s="139" t="s">
        <v>940</v>
      </c>
      <c r="B88" s="336" t="s">
        <v>889</v>
      </c>
      <c r="C88" s="337" t="s">
        <v>928</v>
      </c>
      <c r="D88" s="337" t="s">
        <v>929</v>
      </c>
      <c r="E88" s="484" t="s">
        <v>941</v>
      </c>
      <c r="F88" s="142">
        <v>0.91</v>
      </c>
      <c r="G88" s="346" t="s">
        <v>893</v>
      </c>
      <c r="H88" s="346" t="s">
        <v>894</v>
      </c>
      <c r="I88" s="346" t="s">
        <v>82</v>
      </c>
      <c r="J88" s="89" t="s">
        <v>923</v>
      </c>
      <c r="K88" s="89" t="s">
        <v>924</v>
      </c>
      <c r="L88" s="485" t="s">
        <v>925</v>
      </c>
      <c r="M88" s="342">
        <v>42887</v>
      </c>
      <c r="N88" s="342">
        <v>43465</v>
      </c>
      <c r="O88" s="484" t="s">
        <v>942</v>
      </c>
      <c r="P88" s="504" t="s">
        <v>943</v>
      </c>
      <c r="Q88" s="505">
        <v>0.3</v>
      </c>
      <c r="R88" s="505">
        <v>0.7</v>
      </c>
      <c r="S88" s="486" t="s">
        <v>87</v>
      </c>
      <c r="T88" s="486" t="s">
        <v>87</v>
      </c>
      <c r="U88" s="354">
        <v>0.3</v>
      </c>
      <c r="V88" s="354">
        <v>1</v>
      </c>
      <c r="W88" s="505">
        <v>0.7</v>
      </c>
      <c r="X88" s="505">
        <v>1</v>
      </c>
      <c r="Y88" s="485" t="s">
        <v>87</v>
      </c>
      <c r="Z88" s="485" t="s">
        <v>87</v>
      </c>
      <c r="AA88" s="485" t="s">
        <v>87</v>
      </c>
      <c r="AB88" s="485" t="s">
        <v>87</v>
      </c>
      <c r="AC88" s="337" t="s">
        <v>899</v>
      </c>
      <c r="AD88" s="337" t="s">
        <v>900</v>
      </c>
      <c r="AE88" s="337" t="s">
        <v>901</v>
      </c>
      <c r="AF88" s="346">
        <v>7512</v>
      </c>
      <c r="AG88" s="337" t="s">
        <v>902</v>
      </c>
      <c r="AH88" s="485" t="s">
        <v>938</v>
      </c>
      <c r="AI88" s="453">
        <v>9243450000</v>
      </c>
      <c r="AJ88" s="354" t="s">
        <v>87</v>
      </c>
      <c r="AK88" s="498" t="s">
        <v>87</v>
      </c>
      <c r="AL88" s="339" t="s">
        <v>87</v>
      </c>
      <c r="AM88" s="149">
        <v>0</v>
      </c>
      <c r="AN88" s="339" t="s">
        <v>87</v>
      </c>
      <c r="AO88" s="339" t="s">
        <v>87</v>
      </c>
      <c r="AP88" s="339" t="s">
        <v>87</v>
      </c>
      <c r="AQ88" s="339" t="s">
        <v>87</v>
      </c>
      <c r="AR88" s="339" t="s">
        <v>87</v>
      </c>
      <c r="AS88" s="339" t="s">
        <v>87</v>
      </c>
      <c r="AT88" s="339" t="s">
        <v>87</v>
      </c>
      <c r="AU88" s="501" t="s">
        <v>87</v>
      </c>
      <c r="AV88" s="501" t="s">
        <v>87</v>
      </c>
      <c r="AW88" s="501" t="s">
        <v>87</v>
      </c>
      <c r="AX88" s="501" t="s">
        <v>87</v>
      </c>
      <c r="AY88" s="339" t="s">
        <v>87</v>
      </c>
      <c r="AZ88" s="501" t="s">
        <v>87</v>
      </c>
      <c r="BA88" s="501" t="s">
        <v>87</v>
      </c>
      <c r="BB88" s="502" t="s">
        <v>87</v>
      </c>
      <c r="BC88" s="502" t="s">
        <v>87</v>
      </c>
      <c r="BD88" s="502" t="s">
        <v>87</v>
      </c>
      <c r="BE88" s="503" t="s">
        <v>87</v>
      </c>
      <c r="BF88" s="154" t="s">
        <v>87</v>
      </c>
      <c r="BG88" s="334"/>
      <c r="BH88" s="334"/>
      <c r="BI88" s="334"/>
      <c r="BJ88" s="334"/>
      <c r="BK88" s="334"/>
      <c r="BL88" s="334"/>
      <c r="BM88" s="334"/>
      <c r="BN88" s="334"/>
      <c r="BO88" s="334"/>
      <c r="BP88" s="334"/>
      <c r="BQ88" s="334"/>
      <c r="BR88" s="334"/>
      <c r="BS88" s="334"/>
      <c r="BT88" s="334"/>
      <c r="BU88" s="334"/>
      <c r="BV88" s="334"/>
      <c r="BW88" s="334"/>
      <c r="BX88" s="334"/>
      <c r="BY88" s="334"/>
      <c r="BZ88" s="334"/>
      <c r="CA88" s="334"/>
      <c r="CB88" s="334"/>
      <c r="CC88" s="334"/>
      <c r="CD88" s="334"/>
      <c r="CE88" s="334"/>
      <c r="CF88" s="334"/>
      <c r="CG88" s="334"/>
      <c r="CH88" s="334"/>
      <c r="CI88" s="334"/>
      <c r="CJ88" s="334"/>
      <c r="CK88" s="334"/>
      <c r="CL88" s="334"/>
      <c r="CM88" s="334"/>
      <c r="CN88" s="334"/>
      <c r="CO88" s="334"/>
      <c r="CP88" s="334"/>
      <c r="CQ88" s="334"/>
      <c r="CR88" s="334"/>
      <c r="CS88" s="334"/>
      <c r="CT88" s="334"/>
      <c r="CU88" s="334"/>
      <c r="CV88" s="334"/>
      <c r="CW88" s="334"/>
      <c r="CX88" s="334"/>
      <c r="CY88" s="334"/>
      <c r="CZ88" s="334"/>
      <c r="DA88" s="334"/>
      <c r="DB88" s="334"/>
      <c r="DC88" s="334"/>
      <c r="DD88" s="334"/>
      <c r="DE88" s="334"/>
      <c r="DF88" s="334"/>
      <c r="DG88" s="334"/>
      <c r="DH88" s="334"/>
      <c r="DI88" s="334"/>
      <c r="DJ88" s="334"/>
      <c r="DK88" s="334"/>
      <c r="DL88" s="334"/>
      <c r="DM88" s="334"/>
      <c r="DN88" s="334"/>
      <c r="DO88" s="334"/>
      <c r="DP88" s="334"/>
      <c r="DQ88" s="334"/>
      <c r="DR88" s="334"/>
      <c r="DS88" s="334"/>
      <c r="DT88" s="334"/>
      <c r="DU88" s="334"/>
      <c r="DV88" s="334"/>
      <c r="DW88" s="334"/>
      <c r="DX88" s="334"/>
      <c r="DY88" s="334"/>
      <c r="DZ88" s="334"/>
      <c r="EA88" s="334"/>
      <c r="EB88" s="334"/>
      <c r="EC88" s="334"/>
      <c r="ED88" s="334"/>
      <c r="EE88" s="334"/>
      <c r="EF88" s="334"/>
      <c r="EG88" s="334"/>
      <c r="EH88" s="334"/>
      <c r="EI88" s="334"/>
      <c r="EJ88" s="334"/>
      <c r="EK88" s="334"/>
      <c r="EL88" s="334"/>
      <c r="EM88" s="334"/>
      <c r="EN88" s="334"/>
      <c r="EO88" s="334"/>
    </row>
    <row r="89" spans="1:145" s="35" customFormat="1" ht="42.75" customHeight="1" x14ac:dyDescent="0.2">
      <c r="A89" s="139" t="s">
        <v>944</v>
      </c>
      <c r="B89" s="336" t="s">
        <v>889</v>
      </c>
      <c r="C89" s="337" t="s">
        <v>928</v>
      </c>
      <c r="D89" s="337" t="s">
        <v>929</v>
      </c>
      <c r="E89" s="484" t="s">
        <v>945</v>
      </c>
      <c r="F89" s="142">
        <v>0.91</v>
      </c>
      <c r="G89" s="346" t="s">
        <v>893</v>
      </c>
      <c r="H89" s="346" t="s">
        <v>894</v>
      </c>
      <c r="I89" s="346" t="s">
        <v>82</v>
      </c>
      <c r="J89" s="89" t="s">
        <v>923</v>
      </c>
      <c r="K89" s="89" t="s">
        <v>924</v>
      </c>
      <c r="L89" s="485" t="s">
        <v>925</v>
      </c>
      <c r="M89" s="342">
        <v>42887</v>
      </c>
      <c r="N89" s="342">
        <v>43465</v>
      </c>
      <c r="O89" s="484" t="s">
        <v>946</v>
      </c>
      <c r="P89" s="484" t="s">
        <v>946</v>
      </c>
      <c r="Q89" s="486" t="s">
        <v>87</v>
      </c>
      <c r="R89" s="486">
        <v>1</v>
      </c>
      <c r="S89" s="486" t="s">
        <v>87</v>
      </c>
      <c r="T89" s="486" t="s">
        <v>87</v>
      </c>
      <c r="U89" s="346" t="s">
        <v>87</v>
      </c>
      <c r="V89" s="354" t="s">
        <v>87</v>
      </c>
      <c r="W89" s="346">
        <v>1</v>
      </c>
      <c r="X89" s="505">
        <v>1</v>
      </c>
      <c r="Y89" s="485" t="s">
        <v>87</v>
      </c>
      <c r="Z89" s="485" t="s">
        <v>87</v>
      </c>
      <c r="AA89" s="485" t="s">
        <v>87</v>
      </c>
      <c r="AB89" s="485" t="s">
        <v>87</v>
      </c>
      <c r="AC89" s="337" t="s">
        <v>899</v>
      </c>
      <c r="AD89" s="337" t="s">
        <v>900</v>
      </c>
      <c r="AE89" s="337" t="s">
        <v>901</v>
      </c>
      <c r="AF89" s="346">
        <v>7512</v>
      </c>
      <c r="AG89" s="337" t="s">
        <v>902</v>
      </c>
      <c r="AH89" s="485" t="s">
        <v>938</v>
      </c>
      <c r="AI89" s="453">
        <v>9243450000</v>
      </c>
      <c r="AJ89" s="354" t="s">
        <v>93</v>
      </c>
      <c r="AK89" s="498" t="s">
        <v>87</v>
      </c>
      <c r="AL89" s="339" t="s">
        <v>87</v>
      </c>
      <c r="AM89" s="149">
        <v>0</v>
      </c>
      <c r="AN89" s="339" t="s">
        <v>87</v>
      </c>
      <c r="AO89" s="339" t="s">
        <v>87</v>
      </c>
      <c r="AP89" s="339" t="s">
        <v>87</v>
      </c>
      <c r="AQ89" s="339" t="s">
        <v>87</v>
      </c>
      <c r="AR89" s="339" t="s">
        <v>87</v>
      </c>
      <c r="AS89" s="339" t="s">
        <v>87</v>
      </c>
      <c r="AT89" s="339" t="s">
        <v>87</v>
      </c>
      <c r="AU89" s="501" t="s">
        <v>87</v>
      </c>
      <c r="AV89" s="501" t="s">
        <v>87</v>
      </c>
      <c r="AW89" s="501" t="s">
        <v>87</v>
      </c>
      <c r="AX89" s="501" t="s">
        <v>87</v>
      </c>
      <c r="AY89" s="339" t="s">
        <v>87</v>
      </c>
      <c r="AZ89" s="501" t="s">
        <v>87</v>
      </c>
      <c r="BA89" s="501" t="s">
        <v>87</v>
      </c>
      <c r="BB89" s="502" t="s">
        <v>87</v>
      </c>
      <c r="BC89" s="502" t="s">
        <v>87</v>
      </c>
      <c r="BD89" s="502" t="s">
        <v>87</v>
      </c>
      <c r="BE89" s="503" t="s">
        <v>87</v>
      </c>
      <c r="BF89" s="154" t="s">
        <v>87</v>
      </c>
      <c r="BG89" s="334"/>
      <c r="BH89" s="334"/>
      <c r="BI89" s="334"/>
      <c r="BJ89" s="334"/>
      <c r="BK89" s="334"/>
      <c r="BL89" s="334"/>
      <c r="BM89" s="334"/>
      <c r="BN89" s="334"/>
      <c r="BO89" s="334"/>
      <c r="BP89" s="334"/>
      <c r="BQ89" s="33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row>
    <row r="90" spans="1:145" s="35" customFormat="1" ht="42.75" customHeight="1" x14ac:dyDescent="0.2">
      <c r="A90" s="139" t="s">
        <v>947</v>
      </c>
      <c r="B90" s="336" t="s">
        <v>889</v>
      </c>
      <c r="C90" s="337" t="s">
        <v>928</v>
      </c>
      <c r="D90" s="337" t="s">
        <v>929</v>
      </c>
      <c r="E90" s="484" t="s">
        <v>948</v>
      </c>
      <c r="F90" s="142">
        <v>0.91</v>
      </c>
      <c r="G90" s="346" t="s">
        <v>893</v>
      </c>
      <c r="H90" s="346" t="s">
        <v>894</v>
      </c>
      <c r="I90" s="346" t="s">
        <v>82</v>
      </c>
      <c r="J90" s="346" t="s">
        <v>949</v>
      </c>
      <c r="K90" s="506" t="s">
        <v>950</v>
      </c>
      <c r="L90" s="142" t="s">
        <v>951</v>
      </c>
      <c r="M90" s="342">
        <v>42887</v>
      </c>
      <c r="N90" s="342">
        <v>43465</v>
      </c>
      <c r="O90" s="484" t="s">
        <v>952</v>
      </c>
      <c r="P90" s="484" t="s">
        <v>952</v>
      </c>
      <c r="Q90" s="486" t="s">
        <v>87</v>
      </c>
      <c r="R90" s="486">
        <v>1</v>
      </c>
      <c r="S90" s="486" t="s">
        <v>87</v>
      </c>
      <c r="T90" s="486" t="s">
        <v>87</v>
      </c>
      <c r="U90" s="486" t="s">
        <v>87</v>
      </c>
      <c r="V90" s="486" t="s">
        <v>87</v>
      </c>
      <c r="W90" s="346">
        <v>1</v>
      </c>
      <c r="X90" s="505">
        <v>1</v>
      </c>
      <c r="Y90" s="485" t="s">
        <v>87</v>
      </c>
      <c r="Z90" s="485" t="s">
        <v>87</v>
      </c>
      <c r="AA90" s="485" t="s">
        <v>87</v>
      </c>
      <c r="AB90" s="485" t="s">
        <v>87</v>
      </c>
      <c r="AC90" s="337" t="s">
        <v>899</v>
      </c>
      <c r="AD90" s="337" t="s">
        <v>900</v>
      </c>
      <c r="AE90" s="337" t="s">
        <v>901</v>
      </c>
      <c r="AF90" s="346">
        <v>7512</v>
      </c>
      <c r="AG90" s="337" t="s">
        <v>902</v>
      </c>
      <c r="AH90" s="485" t="s">
        <v>938</v>
      </c>
      <c r="AI90" s="453">
        <v>9243450000</v>
      </c>
      <c r="AJ90" s="498" t="s">
        <v>87</v>
      </c>
      <c r="AK90" s="498" t="s">
        <v>87</v>
      </c>
      <c r="AL90" s="339" t="s">
        <v>87</v>
      </c>
      <c r="AM90" s="149">
        <v>0</v>
      </c>
      <c r="AN90" s="339" t="s">
        <v>87</v>
      </c>
      <c r="AO90" s="339" t="s">
        <v>87</v>
      </c>
      <c r="AP90" s="339" t="s">
        <v>87</v>
      </c>
      <c r="AQ90" s="339" t="s">
        <v>87</v>
      </c>
      <c r="AR90" s="339" t="s">
        <v>87</v>
      </c>
      <c r="AS90" s="339" t="s">
        <v>87</v>
      </c>
      <c r="AT90" s="339" t="s">
        <v>87</v>
      </c>
      <c r="AU90" s="501" t="s">
        <v>87</v>
      </c>
      <c r="AV90" s="501" t="s">
        <v>87</v>
      </c>
      <c r="AW90" s="501" t="s">
        <v>87</v>
      </c>
      <c r="AX90" s="501" t="s">
        <v>87</v>
      </c>
      <c r="AY90" s="339" t="s">
        <v>87</v>
      </c>
      <c r="AZ90" s="501" t="s">
        <v>87</v>
      </c>
      <c r="BA90" s="501" t="s">
        <v>87</v>
      </c>
      <c r="BB90" s="502" t="s">
        <v>87</v>
      </c>
      <c r="BC90" s="502" t="s">
        <v>87</v>
      </c>
      <c r="BD90" s="502" t="s">
        <v>87</v>
      </c>
      <c r="BE90" s="503" t="s">
        <v>87</v>
      </c>
      <c r="BF90" s="154" t="s">
        <v>87</v>
      </c>
      <c r="BG90" s="334"/>
      <c r="BH90" s="334"/>
      <c r="BI90" s="334"/>
      <c r="BJ90" s="334"/>
      <c r="BK90" s="334"/>
      <c r="BL90" s="334"/>
      <c r="BM90" s="334"/>
      <c r="BN90" s="334"/>
      <c r="BO90" s="334"/>
      <c r="BP90" s="334"/>
      <c r="BQ90" s="334"/>
      <c r="BR90" s="334"/>
      <c r="BS90" s="334"/>
      <c r="BT90" s="334"/>
      <c r="BU90" s="334"/>
      <c r="BV90" s="334"/>
      <c r="BW90" s="334"/>
      <c r="BX90" s="334"/>
      <c r="BY90" s="334"/>
      <c r="BZ90" s="334"/>
      <c r="CA90" s="334"/>
      <c r="CB90" s="334"/>
      <c r="CC90" s="334"/>
      <c r="CD90" s="334"/>
      <c r="CE90" s="334"/>
      <c r="CF90" s="334"/>
      <c r="CG90" s="334"/>
      <c r="CH90" s="334"/>
      <c r="CI90" s="334"/>
      <c r="CJ90" s="334"/>
      <c r="CK90" s="334"/>
      <c r="CL90" s="334"/>
      <c r="CM90" s="334"/>
      <c r="CN90" s="334"/>
      <c r="CO90" s="334"/>
      <c r="CP90" s="334"/>
      <c r="CQ90" s="334"/>
      <c r="CR90" s="334"/>
      <c r="CS90" s="334"/>
      <c r="CT90" s="334"/>
      <c r="CU90" s="334"/>
      <c r="CV90" s="334"/>
      <c r="CW90" s="334"/>
      <c r="CX90" s="334"/>
      <c r="CY90" s="334"/>
      <c r="CZ90" s="334"/>
      <c r="DA90" s="334"/>
      <c r="DB90" s="334"/>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4"/>
      <c r="EE90" s="334"/>
      <c r="EF90" s="334"/>
      <c r="EG90" s="334"/>
      <c r="EH90" s="334"/>
      <c r="EI90" s="334"/>
      <c r="EJ90" s="334"/>
      <c r="EK90" s="334"/>
      <c r="EL90" s="334"/>
      <c r="EM90" s="334"/>
      <c r="EN90" s="334"/>
      <c r="EO90" s="334"/>
    </row>
    <row r="91" spans="1:145" s="35" customFormat="1" ht="42.75" customHeight="1" x14ac:dyDescent="0.2">
      <c r="A91" s="139" t="s">
        <v>953</v>
      </c>
      <c r="B91" s="336" t="s">
        <v>889</v>
      </c>
      <c r="C91" s="337" t="s">
        <v>954</v>
      </c>
      <c r="D91" s="337" t="s">
        <v>929</v>
      </c>
      <c r="E91" s="484" t="s">
        <v>955</v>
      </c>
      <c r="F91" s="142">
        <v>0.91</v>
      </c>
      <c r="G91" s="346" t="s">
        <v>893</v>
      </c>
      <c r="H91" s="346" t="s">
        <v>894</v>
      </c>
      <c r="I91" s="346" t="s">
        <v>82</v>
      </c>
      <c r="J91" s="346" t="s">
        <v>949</v>
      </c>
      <c r="K91" s="506" t="s">
        <v>950</v>
      </c>
      <c r="L91" s="142" t="s">
        <v>951</v>
      </c>
      <c r="M91" s="342">
        <v>42887</v>
      </c>
      <c r="N91" s="342">
        <v>43465</v>
      </c>
      <c r="O91" s="484" t="s">
        <v>956</v>
      </c>
      <c r="P91" s="484" t="s">
        <v>957</v>
      </c>
      <c r="Q91" s="354">
        <v>1</v>
      </c>
      <c r="R91" s="354">
        <v>1</v>
      </c>
      <c r="S91" s="486" t="s">
        <v>87</v>
      </c>
      <c r="T91" s="486" t="s">
        <v>87</v>
      </c>
      <c r="U91" s="354">
        <v>1</v>
      </c>
      <c r="V91" s="354">
        <v>1</v>
      </c>
      <c r="W91" s="354">
        <v>1</v>
      </c>
      <c r="X91" s="354">
        <v>1</v>
      </c>
      <c r="Y91" s="485" t="s">
        <v>87</v>
      </c>
      <c r="Z91" s="485" t="s">
        <v>87</v>
      </c>
      <c r="AA91" s="485" t="s">
        <v>87</v>
      </c>
      <c r="AB91" s="485" t="s">
        <v>87</v>
      </c>
      <c r="AC91" s="337" t="s">
        <v>899</v>
      </c>
      <c r="AD91" s="337" t="s">
        <v>900</v>
      </c>
      <c r="AE91" s="337" t="s">
        <v>901</v>
      </c>
      <c r="AF91" s="346">
        <v>7512</v>
      </c>
      <c r="AG91" s="337" t="s">
        <v>902</v>
      </c>
      <c r="AH91" s="485" t="s">
        <v>938</v>
      </c>
      <c r="AI91" s="453">
        <v>9243450000</v>
      </c>
      <c r="AJ91" s="498" t="s">
        <v>87</v>
      </c>
      <c r="AK91" s="498" t="s">
        <v>87</v>
      </c>
      <c r="AL91" s="339" t="s">
        <v>87</v>
      </c>
      <c r="AM91" s="149">
        <v>0</v>
      </c>
      <c r="AN91" s="339" t="s">
        <v>87</v>
      </c>
      <c r="AO91" s="339" t="s">
        <v>87</v>
      </c>
      <c r="AP91" s="339" t="s">
        <v>87</v>
      </c>
      <c r="AQ91" s="339" t="s">
        <v>87</v>
      </c>
      <c r="AR91" s="339" t="s">
        <v>87</v>
      </c>
      <c r="AS91" s="339" t="s">
        <v>87</v>
      </c>
      <c r="AT91" s="339" t="s">
        <v>87</v>
      </c>
      <c r="AU91" s="501" t="s">
        <v>87</v>
      </c>
      <c r="AV91" s="501" t="s">
        <v>87</v>
      </c>
      <c r="AW91" s="501" t="s">
        <v>87</v>
      </c>
      <c r="AX91" s="501" t="s">
        <v>87</v>
      </c>
      <c r="AY91" s="339" t="s">
        <v>87</v>
      </c>
      <c r="AZ91" s="501" t="s">
        <v>87</v>
      </c>
      <c r="BA91" s="501" t="s">
        <v>87</v>
      </c>
      <c r="BB91" s="502" t="s">
        <v>87</v>
      </c>
      <c r="BC91" s="502" t="s">
        <v>87</v>
      </c>
      <c r="BD91" s="502" t="s">
        <v>87</v>
      </c>
      <c r="BE91" s="503" t="s">
        <v>87</v>
      </c>
      <c r="BF91" s="154" t="s">
        <v>87</v>
      </c>
      <c r="BG91" s="334"/>
      <c r="BH91" s="334"/>
      <c r="BI91" s="334"/>
      <c r="BJ91" s="334"/>
      <c r="BK91" s="334"/>
      <c r="BL91" s="334"/>
      <c r="BM91" s="334"/>
      <c r="BN91" s="334"/>
      <c r="BO91" s="334"/>
      <c r="BP91" s="334"/>
      <c r="BQ91" s="334"/>
      <c r="BR91" s="334"/>
      <c r="BS91" s="334"/>
      <c r="BT91" s="334"/>
      <c r="BU91" s="334"/>
      <c r="BV91" s="334"/>
      <c r="BW91" s="334"/>
      <c r="BX91" s="334"/>
      <c r="BY91" s="334"/>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4"/>
      <c r="CW91" s="334"/>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4"/>
      <c r="DU91" s="334"/>
      <c r="DV91" s="334"/>
      <c r="DW91" s="334"/>
      <c r="DX91" s="334"/>
      <c r="DY91" s="334"/>
      <c r="DZ91" s="334"/>
      <c r="EA91" s="334"/>
      <c r="EB91" s="334"/>
      <c r="EC91" s="334"/>
      <c r="ED91" s="334"/>
      <c r="EE91" s="334"/>
      <c r="EF91" s="334"/>
      <c r="EG91" s="334"/>
      <c r="EH91" s="334"/>
      <c r="EI91" s="334"/>
      <c r="EJ91" s="334"/>
      <c r="EK91" s="334"/>
      <c r="EL91" s="334"/>
      <c r="EM91" s="334"/>
      <c r="EN91" s="334"/>
      <c r="EO91" s="334"/>
    </row>
    <row r="92" spans="1:145" s="34" customFormat="1" ht="42.75" customHeight="1" x14ac:dyDescent="0.2">
      <c r="A92" s="139" t="s">
        <v>958</v>
      </c>
      <c r="B92" s="141" t="s">
        <v>889</v>
      </c>
      <c r="C92" s="141" t="s">
        <v>954</v>
      </c>
      <c r="D92" s="141" t="s">
        <v>959</v>
      </c>
      <c r="E92" s="507" t="s">
        <v>960</v>
      </c>
      <c r="F92" s="159">
        <v>0.91</v>
      </c>
      <c r="G92" s="159" t="s">
        <v>961</v>
      </c>
      <c r="H92" s="159" t="s">
        <v>962</v>
      </c>
      <c r="I92" s="159" t="s">
        <v>82</v>
      </c>
      <c r="J92" s="368" t="s">
        <v>963</v>
      </c>
      <c r="K92" s="368" t="s">
        <v>964</v>
      </c>
      <c r="L92" s="219" t="s">
        <v>965</v>
      </c>
      <c r="M92" s="161">
        <v>42522</v>
      </c>
      <c r="N92" s="161">
        <v>43981</v>
      </c>
      <c r="O92" s="507" t="s">
        <v>966</v>
      </c>
      <c r="P92" s="507" t="s">
        <v>967</v>
      </c>
      <c r="Q92" s="159">
        <v>1</v>
      </c>
      <c r="R92" s="481">
        <v>0</v>
      </c>
      <c r="S92" s="159">
        <v>0</v>
      </c>
      <c r="T92" s="159">
        <v>0</v>
      </c>
      <c r="U92" s="159">
        <v>1</v>
      </c>
      <c r="V92" s="163">
        <v>1</v>
      </c>
      <c r="W92" s="339" t="s">
        <v>87</v>
      </c>
      <c r="X92" s="339" t="s">
        <v>87</v>
      </c>
      <c r="Y92" s="339" t="s">
        <v>87</v>
      </c>
      <c r="Z92" s="339" t="s">
        <v>87</v>
      </c>
      <c r="AA92" s="508" t="s">
        <v>87</v>
      </c>
      <c r="AB92" s="508" t="s">
        <v>87</v>
      </c>
      <c r="AC92" s="158" t="s">
        <v>968</v>
      </c>
      <c r="AD92" s="158" t="s">
        <v>969</v>
      </c>
      <c r="AE92" s="158"/>
      <c r="AF92" s="159">
        <v>7501</v>
      </c>
      <c r="AG92" s="158" t="s">
        <v>970</v>
      </c>
      <c r="AH92" s="158" t="s">
        <v>971</v>
      </c>
      <c r="AI92" s="509">
        <v>136000000</v>
      </c>
      <c r="AJ92" s="163">
        <v>0.3</v>
      </c>
      <c r="AK92" s="456">
        <f>136000000/3</f>
        <v>45333333.333333336</v>
      </c>
      <c r="AL92" s="283" t="s">
        <v>87</v>
      </c>
      <c r="AM92" s="149">
        <v>0</v>
      </c>
      <c r="AN92" s="283" t="s">
        <v>87</v>
      </c>
      <c r="AO92" s="283" t="s">
        <v>87</v>
      </c>
      <c r="AP92" s="283" t="s">
        <v>87</v>
      </c>
      <c r="AQ92" s="283" t="s">
        <v>87</v>
      </c>
      <c r="AR92" s="283" t="s">
        <v>87</v>
      </c>
      <c r="AS92" s="283" t="s">
        <v>87</v>
      </c>
      <c r="AT92" s="283" t="s">
        <v>87</v>
      </c>
      <c r="AU92" s="328" t="s">
        <v>87</v>
      </c>
      <c r="AV92" s="328" t="s">
        <v>87</v>
      </c>
      <c r="AW92" s="328" t="s">
        <v>87</v>
      </c>
      <c r="AX92" s="328" t="s">
        <v>87</v>
      </c>
      <c r="AY92" s="283" t="s">
        <v>87</v>
      </c>
      <c r="AZ92" s="328" t="s">
        <v>87</v>
      </c>
      <c r="BA92" s="328" t="s">
        <v>87</v>
      </c>
      <c r="BB92" s="510" t="s">
        <v>87</v>
      </c>
      <c r="BC92" s="510" t="s">
        <v>87</v>
      </c>
      <c r="BD92" s="510" t="s">
        <v>87</v>
      </c>
      <c r="BE92" s="511" t="s">
        <v>87</v>
      </c>
      <c r="BF92" s="154" t="s">
        <v>87</v>
      </c>
    </row>
    <row r="93" spans="1:145" s="35" customFormat="1" ht="60" customHeight="1" x14ac:dyDescent="0.2">
      <c r="A93" s="139" t="s">
        <v>972</v>
      </c>
      <c r="B93" s="140" t="s">
        <v>889</v>
      </c>
      <c r="C93" s="141" t="s">
        <v>954</v>
      </c>
      <c r="D93" s="141" t="s">
        <v>959</v>
      </c>
      <c r="E93" s="507" t="s">
        <v>973</v>
      </c>
      <c r="F93" s="159">
        <v>0.91</v>
      </c>
      <c r="G93" s="159" t="s">
        <v>961</v>
      </c>
      <c r="H93" s="159" t="s">
        <v>962</v>
      </c>
      <c r="I93" s="159" t="s">
        <v>82</v>
      </c>
      <c r="J93" s="159" t="s">
        <v>974</v>
      </c>
      <c r="K93" s="178" t="s">
        <v>975</v>
      </c>
      <c r="L93" s="159" t="s">
        <v>976</v>
      </c>
      <c r="M93" s="161">
        <v>42736</v>
      </c>
      <c r="N93" s="161">
        <v>43981</v>
      </c>
      <c r="O93" s="507" t="s">
        <v>977</v>
      </c>
      <c r="P93" s="507" t="s">
        <v>978</v>
      </c>
      <c r="Q93" s="163">
        <v>1</v>
      </c>
      <c r="R93" s="163">
        <v>1</v>
      </c>
      <c r="S93" s="163">
        <v>1</v>
      </c>
      <c r="T93" s="163">
        <v>1</v>
      </c>
      <c r="U93" s="163">
        <v>1</v>
      </c>
      <c r="V93" s="163">
        <v>1</v>
      </c>
      <c r="W93" s="163">
        <v>1</v>
      </c>
      <c r="X93" s="163">
        <v>1</v>
      </c>
      <c r="Y93" s="163">
        <v>1</v>
      </c>
      <c r="Z93" s="164">
        <v>1</v>
      </c>
      <c r="AA93" s="512">
        <v>0</v>
      </c>
      <c r="AB93" s="512">
        <v>0</v>
      </c>
      <c r="AC93" s="158" t="s">
        <v>968</v>
      </c>
      <c r="AD93" s="158" t="s">
        <v>969</v>
      </c>
      <c r="AE93" s="158"/>
      <c r="AF93" s="159">
        <v>7501</v>
      </c>
      <c r="AG93" s="158" t="s">
        <v>970</v>
      </c>
      <c r="AH93" s="162" t="s">
        <v>979</v>
      </c>
      <c r="AI93" s="217">
        <v>168000000</v>
      </c>
      <c r="AJ93" s="222">
        <v>1.4E-2</v>
      </c>
      <c r="AK93" s="217">
        <v>1428180</v>
      </c>
      <c r="AL93" s="328" t="s">
        <v>980</v>
      </c>
      <c r="AM93" s="183">
        <v>0.02</v>
      </c>
      <c r="AN93" s="167">
        <v>44075</v>
      </c>
      <c r="AO93" s="167">
        <v>44196</v>
      </c>
      <c r="AP93" s="283" t="s">
        <v>981</v>
      </c>
      <c r="AQ93" s="328" t="s">
        <v>982</v>
      </c>
      <c r="AR93" s="513">
        <v>1</v>
      </c>
      <c r="AS93" s="383" t="s">
        <v>195</v>
      </c>
      <c r="AT93" s="194" t="s">
        <v>195</v>
      </c>
      <c r="AU93" s="170" t="s">
        <v>983</v>
      </c>
      <c r="AV93" s="170" t="s">
        <v>984</v>
      </c>
      <c r="AW93" s="170" t="s">
        <v>985</v>
      </c>
      <c r="AX93" s="170" t="s">
        <v>986</v>
      </c>
      <c r="AY93" s="172">
        <v>7621</v>
      </c>
      <c r="AZ93" s="170" t="s">
        <v>987</v>
      </c>
      <c r="BA93" s="170" t="s">
        <v>988</v>
      </c>
      <c r="BB93" s="514">
        <v>882000000</v>
      </c>
      <c r="BC93" s="460" t="s">
        <v>989</v>
      </c>
      <c r="BD93" s="351" t="s">
        <v>195</v>
      </c>
      <c r="BE93" s="352" t="s">
        <v>195</v>
      </c>
      <c r="BF93" s="352" t="s">
        <v>195</v>
      </c>
      <c r="BG93" s="334"/>
      <c r="BH93" s="334"/>
      <c r="BI93" s="334"/>
      <c r="BJ93" s="334"/>
      <c r="BK93" s="334"/>
      <c r="BL93" s="334"/>
      <c r="BM93" s="334"/>
      <c r="BN93" s="334"/>
      <c r="BO93" s="334"/>
      <c r="BP93" s="334"/>
      <c r="BQ93" s="334"/>
      <c r="BR93" s="334"/>
      <c r="BS93" s="334"/>
      <c r="BT93" s="334"/>
      <c r="BU93" s="334"/>
      <c r="BV93" s="334"/>
      <c r="BW93" s="334"/>
      <c r="BX93" s="334"/>
      <c r="BY93" s="334"/>
      <c r="BZ93" s="334"/>
      <c r="CA93" s="334"/>
      <c r="CB93" s="334"/>
      <c r="CC93" s="334"/>
      <c r="CD93" s="334"/>
      <c r="CE93" s="334"/>
      <c r="CF93" s="334"/>
      <c r="CG93" s="334"/>
      <c r="CH93" s="334"/>
      <c r="CI93" s="334"/>
      <c r="CJ93" s="334"/>
      <c r="CK93" s="334"/>
      <c r="CL93" s="334"/>
      <c r="CM93" s="334"/>
      <c r="CN93" s="334"/>
      <c r="CO93" s="334"/>
      <c r="CP93" s="334"/>
      <c r="CQ93" s="334"/>
      <c r="CR93" s="334"/>
      <c r="CS93" s="334"/>
      <c r="CT93" s="334"/>
      <c r="CU93" s="334"/>
      <c r="CV93" s="334"/>
      <c r="CW93" s="334"/>
      <c r="CX93" s="334"/>
      <c r="CY93" s="334"/>
      <c r="CZ93" s="334"/>
      <c r="DA93" s="334"/>
      <c r="DB93" s="334"/>
      <c r="DC93" s="334"/>
      <c r="DD93" s="334"/>
      <c r="DE93" s="334"/>
      <c r="DF93" s="334"/>
      <c r="DG93" s="334"/>
      <c r="DH93" s="334"/>
      <c r="DI93" s="334"/>
      <c r="DJ93" s="334"/>
      <c r="DK93" s="334"/>
      <c r="DL93" s="334"/>
      <c r="DM93" s="334"/>
      <c r="DN93" s="334"/>
      <c r="DO93" s="334"/>
      <c r="DP93" s="334"/>
      <c r="DQ93" s="334"/>
      <c r="DR93" s="334"/>
      <c r="DS93" s="334"/>
      <c r="DT93" s="334"/>
      <c r="DU93" s="334"/>
      <c r="DV93" s="334"/>
      <c r="DW93" s="334"/>
      <c r="DX93" s="334"/>
      <c r="DY93" s="334"/>
      <c r="DZ93" s="334"/>
      <c r="EA93" s="334"/>
      <c r="EB93" s="334"/>
      <c r="EC93" s="334"/>
      <c r="ED93" s="334"/>
      <c r="EE93" s="334"/>
      <c r="EF93" s="334"/>
      <c r="EG93" s="334"/>
      <c r="EH93" s="334"/>
      <c r="EI93" s="334"/>
      <c r="EJ93" s="334"/>
      <c r="EK93" s="334"/>
      <c r="EL93" s="334"/>
      <c r="EM93" s="334"/>
      <c r="EN93" s="334"/>
      <c r="EO93" s="334"/>
    </row>
    <row r="94" spans="1:145" s="35" customFormat="1" ht="42.75" customHeight="1" x14ac:dyDescent="0.2">
      <c r="A94" s="139" t="s">
        <v>990</v>
      </c>
      <c r="B94" s="140" t="s">
        <v>889</v>
      </c>
      <c r="C94" s="141" t="s">
        <v>954</v>
      </c>
      <c r="D94" s="141" t="s">
        <v>959</v>
      </c>
      <c r="E94" s="158" t="s">
        <v>991</v>
      </c>
      <c r="F94" s="159">
        <v>0.91</v>
      </c>
      <c r="G94" s="159" t="s">
        <v>80</v>
      </c>
      <c r="H94" s="159" t="s">
        <v>81</v>
      </c>
      <c r="I94" s="159" t="s">
        <v>82</v>
      </c>
      <c r="J94" s="368" t="s">
        <v>992</v>
      </c>
      <c r="K94" s="515">
        <v>3203285629</v>
      </c>
      <c r="L94" s="368" t="s">
        <v>993</v>
      </c>
      <c r="M94" s="161">
        <v>42736</v>
      </c>
      <c r="N94" s="161">
        <v>44043</v>
      </c>
      <c r="O94" s="309" t="s">
        <v>994</v>
      </c>
      <c r="P94" s="309" t="s">
        <v>995</v>
      </c>
      <c r="Q94" s="163">
        <v>1</v>
      </c>
      <c r="R94" s="163">
        <v>1</v>
      </c>
      <c r="S94" s="163">
        <v>1</v>
      </c>
      <c r="T94" s="163">
        <v>1</v>
      </c>
      <c r="U94" s="163">
        <v>1</v>
      </c>
      <c r="V94" s="163">
        <v>1</v>
      </c>
      <c r="W94" s="163">
        <v>1</v>
      </c>
      <c r="X94" s="163">
        <v>1</v>
      </c>
      <c r="Y94" s="163">
        <v>1</v>
      </c>
      <c r="Z94" s="164">
        <v>1</v>
      </c>
      <c r="AA94" s="512">
        <v>1</v>
      </c>
      <c r="AB94" s="512">
        <v>1</v>
      </c>
      <c r="AC94" s="158" t="s">
        <v>105</v>
      </c>
      <c r="AD94" s="158" t="s">
        <v>89</v>
      </c>
      <c r="AE94" s="158" t="s">
        <v>90</v>
      </c>
      <c r="AF94" s="159">
        <v>1067</v>
      </c>
      <c r="AG94" s="158" t="s">
        <v>91</v>
      </c>
      <c r="AH94" s="162" t="s">
        <v>996</v>
      </c>
      <c r="AI94" s="516">
        <v>1139000000</v>
      </c>
      <c r="AJ94" s="159" t="s">
        <v>93</v>
      </c>
      <c r="AK94" s="159" t="s">
        <v>93</v>
      </c>
      <c r="AL94" s="159" t="s">
        <v>87</v>
      </c>
      <c r="AM94" s="149">
        <v>0</v>
      </c>
      <c r="AN94" s="159" t="s">
        <v>87</v>
      </c>
      <c r="AO94" s="159" t="s">
        <v>87</v>
      </c>
      <c r="AP94" s="159" t="s">
        <v>87</v>
      </c>
      <c r="AQ94" s="159" t="s">
        <v>87</v>
      </c>
      <c r="AR94" s="159" t="s">
        <v>87</v>
      </c>
      <c r="AS94" s="159" t="s">
        <v>87</v>
      </c>
      <c r="AT94" s="159" t="s">
        <v>87</v>
      </c>
      <c r="AU94" s="195" t="s">
        <v>87</v>
      </c>
      <c r="AV94" s="195" t="s">
        <v>87</v>
      </c>
      <c r="AW94" s="195" t="s">
        <v>87</v>
      </c>
      <c r="AX94" s="195" t="s">
        <v>87</v>
      </c>
      <c r="AY94" s="159" t="s">
        <v>87</v>
      </c>
      <c r="AZ94" s="195" t="s">
        <v>87</v>
      </c>
      <c r="BA94" s="195" t="s">
        <v>87</v>
      </c>
      <c r="BB94" s="389" t="s">
        <v>87</v>
      </c>
      <c r="BC94" s="389" t="s">
        <v>87</v>
      </c>
      <c r="BD94" s="389" t="s">
        <v>87</v>
      </c>
      <c r="BE94" s="309" t="s">
        <v>87</v>
      </c>
      <c r="BF94" s="269" t="s">
        <v>87</v>
      </c>
      <c r="BG94" s="334"/>
      <c r="BH94" s="334"/>
      <c r="BI94" s="334"/>
      <c r="BJ94" s="334"/>
      <c r="BK94" s="334"/>
      <c r="BL94" s="334"/>
      <c r="BM94" s="334"/>
      <c r="BN94" s="334"/>
      <c r="BO94" s="334"/>
      <c r="BP94" s="334"/>
      <c r="BQ94" s="334"/>
      <c r="BR94" s="334"/>
      <c r="BS94" s="334"/>
      <c r="BT94" s="334"/>
      <c r="BU94" s="334"/>
      <c r="BV94" s="334"/>
      <c r="BW94" s="334"/>
      <c r="BX94" s="334"/>
      <c r="BY94" s="334"/>
      <c r="BZ94" s="334"/>
      <c r="CA94" s="334"/>
      <c r="CB94" s="334"/>
      <c r="CC94" s="334"/>
      <c r="CD94" s="334"/>
      <c r="CE94" s="334"/>
      <c r="CF94" s="334"/>
      <c r="CG94" s="334"/>
      <c r="CH94" s="334"/>
      <c r="CI94" s="334"/>
      <c r="CJ94" s="334"/>
      <c r="CK94" s="334"/>
      <c r="CL94" s="334"/>
      <c r="CM94" s="334"/>
      <c r="CN94" s="334"/>
      <c r="CO94" s="334"/>
      <c r="CP94" s="334"/>
      <c r="CQ94" s="334"/>
      <c r="CR94" s="334"/>
      <c r="CS94" s="334"/>
      <c r="CT94" s="334"/>
      <c r="CU94" s="334"/>
      <c r="CV94" s="334"/>
      <c r="CW94" s="334"/>
      <c r="CX94" s="334"/>
      <c r="CY94" s="334"/>
      <c r="CZ94" s="334"/>
      <c r="DA94" s="334"/>
      <c r="DB94" s="334"/>
      <c r="DC94" s="334"/>
      <c r="DD94" s="334"/>
      <c r="DE94" s="334"/>
      <c r="DF94" s="334"/>
      <c r="DG94" s="334"/>
      <c r="DH94" s="334"/>
      <c r="DI94" s="334"/>
      <c r="DJ94" s="334"/>
      <c r="DK94" s="334"/>
      <c r="DL94" s="334"/>
      <c r="DM94" s="334"/>
      <c r="DN94" s="334"/>
      <c r="DO94" s="334"/>
      <c r="DP94" s="334"/>
      <c r="DQ94" s="334"/>
      <c r="DR94" s="334"/>
      <c r="DS94" s="334"/>
      <c r="DT94" s="334"/>
      <c r="DU94" s="334"/>
      <c r="DV94" s="334"/>
      <c r="DW94" s="334"/>
      <c r="DX94" s="334"/>
      <c r="DY94" s="334"/>
      <c r="DZ94" s="334"/>
      <c r="EA94" s="334"/>
      <c r="EB94" s="334"/>
      <c r="EC94" s="334"/>
      <c r="ED94" s="334"/>
      <c r="EE94" s="334"/>
      <c r="EF94" s="334"/>
      <c r="EG94" s="334"/>
      <c r="EH94" s="334"/>
      <c r="EI94" s="334"/>
      <c r="EJ94" s="334"/>
      <c r="EK94" s="334"/>
      <c r="EL94" s="334"/>
      <c r="EM94" s="334"/>
      <c r="EN94" s="334"/>
      <c r="EO94" s="334"/>
    </row>
    <row r="95" spans="1:145" s="35" customFormat="1" ht="42.75" customHeight="1" x14ac:dyDescent="0.2">
      <c r="A95" s="139" t="s">
        <v>997</v>
      </c>
      <c r="B95" s="140" t="s">
        <v>889</v>
      </c>
      <c r="C95" s="141" t="s">
        <v>954</v>
      </c>
      <c r="D95" s="141" t="s">
        <v>959</v>
      </c>
      <c r="E95" s="158" t="s">
        <v>998</v>
      </c>
      <c r="F95" s="159">
        <v>0.91</v>
      </c>
      <c r="G95" s="159" t="s">
        <v>80</v>
      </c>
      <c r="H95" s="159" t="s">
        <v>81</v>
      </c>
      <c r="I95" s="159" t="s">
        <v>82</v>
      </c>
      <c r="J95" s="368" t="s">
        <v>992</v>
      </c>
      <c r="K95" s="515">
        <v>3203285629</v>
      </c>
      <c r="L95" s="368" t="s">
        <v>993</v>
      </c>
      <c r="M95" s="161">
        <v>43101</v>
      </c>
      <c r="N95" s="161">
        <v>44196</v>
      </c>
      <c r="O95" s="158" t="s">
        <v>999</v>
      </c>
      <c r="P95" s="158" t="s">
        <v>1000</v>
      </c>
      <c r="Q95" s="163" t="s">
        <v>87</v>
      </c>
      <c r="R95" s="163">
        <v>1</v>
      </c>
      <c r="S95" s="163">
        <v>1</v>
      </c>
      <c r="T95" s="163">
        <v>1</v>
      </c>
      <c r="U95" s="163" t="s">
        <v>87</v>
      </c>
      <c r="V95" s="159" t="s">
        <v>87</v>
      </c>
      <c r="W95" s="163">
        <v>1</v>
      </c>
      <c r="X95" s="163">
        <v>1</v>
      </c>
      <c r="Y95" s="163">
        <v>1</v>
      </c>
      <c r="Z95" s="163">
        <v>1</v>
      </c>
      <c r="AA95" s="180">
        <v>1</v>
      </c>
      <c r="AB95" s="180">
        <v>1</v>
      </c>
      <c r="AC95" s="158" t="s">
        <v>1001</v>
      </c>
      <c r="AD95" s="158" t="s">
        <v>1002</v>
      </c>
      <c r="AE95" s="158"/>
      <c r="AF95" s="159">
        <v>1068</v>
      </c>
      <c r="AG95" s="158" t="s">
        <v>1003</v>
      </c>
      <c r="AH95" s="162" t="s">
        <v>1004</v>
      </c>
      <c r="AI95" s="516">
        <v>505000000</v>
      </c>
      <c r="AJ95" s="159" t="s">
        <v>93</v>
      </c>
      <c r="AK95" s="159" t="s">
        <v>93</v>
      </c>
      <c r="AL95" s="159" t="s">
        <v>87</v>
      </c>
      <c r="AM95" s="149">
        <v>0</v>
      </c>
      <c r="AN95" s="159" t="s">
        <v>87</v>
      </c>
      <c r="AO95" s="159" t="s">
        <v>87</v>
      </c>
      <c r="AP95" s="159" t="s">
        <v>87</v>
      </c>
      <c r="AQ95" s="159" t="s">
        <v>87</v>
      </c>
      <c r="AR95" s="159" t="s">
        <v>87</v>
      </c>
      <c r="AS95" s="159" t="s">
        <v>87</v>
      </c>
      <c r="AT95" s="159" t="s">
        <v>87</v>
      </c>
      <c r="AU95" s="195" t="s">
        <v>87</v>
      </c>
      <c r="AV95" s="195" t="s">
        <v>87</v>
      </c>
      <c r="AW95" s="195" t="s">
        <v>87</v>
      </c>
      <c r="AX95" s="195" t="s">
        <v>87</v>
      </c>
      <c r="AY95" s="159" t="s">
        <v>87</v>
      </c>
      <c r="AZ95" s="195" t="s">
        <v>87</v>
      </c>
      <c r="BA95" s="195" t="s">
        <v>87</v>
      </c>
      <c r="BB95" s="389" t="s">
        <v>87</v>
      </c>
      <c r="BC95" s="389" t="s">
        <v>87</v>
      </c>
      <c r="BD95" s="389" t="s">
        <v>87</v>
      </c>
      <c r="BE95" s="309" t="s">
        <v>87</v>
      </c>
      <c r="BF95" s="269" t="s">
        <v>87</v>
      </c>
      <c r="BG95" s="334"/>
      <c r="BH95" s="334"/>
      <c r="BI95" s="334"/>
      <c r="BJ95" s="334"/>
      <c r="BK95" s="334"/>
      <c r="BL95" s="334"/>
      <c r="BM95" s="334"/>
      <c r="BN95" s="334"/>
      <c r="BO95" s="334"/>
      <c r="BP95" s="334"/>
      <c r="BQ95" s="334"/>
      <c r="BR95" s="334"/>
      <c r="BS95" s="334"/>
      <c r="BT95" s="334"/>
      <c r="BU95" s="334"/>
      <c r="BV95" s="334"/>
      <c r="BW95" s="334"/>
      <c r="BX95" s="334"/>
      <c r="BY95" s="334"/>
      <c r="BZ95" s="334"/>
      <c r="CA95" s="334"/>
      <c r="CB95" s="334"/>
      <c r="CC95" s="334"/>
      <c r="CD95" s="334"/>
      <c r="CE95" s="334"/>
      <c r="CF95" s="334"/>
      <c r="CG95" s="334"/>
      <c r="CH95" s="334"/>
      <c r="CI95" s="334"/>
      <c r="CJ95" s="334"/>
      <c r="CK95" s="334"/>
      <c r="CL95" s="334"/>
      <c r="CM95" s="334"/>
      <c r="CN95" s="334"/>
      <c r="CO95" s="334"/>
      <c r="CP95" s="334"/>
      <c r="CQ95" s="334"/>
      <c r="CR95" s="334"/>
      <c r="CS95" s="334"/>
      <c r="CT95" s="334"/>
      <c r="CU95" s="334"/>
      <c r="CV95" s="334"/>
      <c r="CW95" s="334"/>
      <c r="CX95" s="334"/>
      <c r="CY95" s="334"/>
      <c r="CZ95" s="334"/>
      <c r="DA95" s="334"/>
      <c r="DB95" s="334"/>
      <c r="DC95" s="334"/>
      <c r="DD95" s="334"/>
      <c r="DE95" s="334"/>
      <c r="DF95" s="334"/>
      <c r="DG95" s="334"/>
      <c r="DH95" s="334"/>
      <c r="DI95" s="334"/>
      <c r="DJ95" s="334"/>
      <c r="DK95" s="334"/>
      <c r="DL95" s="334"/>
      <c r="DM95" s="334"/>
      <c r="DN95" s="334"/>
      <c r="DO95" s="334"/>
      <c r="DP95" s="334"/>
      <c r="DQ95" s="334"/>
      <c r="DR95" s="334"/>
      <c r="DS95" s="334"/>
      <c r="DT95" s="334"/>
      <c r="DU95" s="334"/>
      <c r="DV95" s="334"/>
      <c r="DW95" s="334"/>
      <c r="DX95" s="334"/>
      <c r="DY95" s="334"/>
      <c r="DZ95" s="334"/>
      <c r="EA95" s="334"/>
      <c r="EB95" s="334"/>
      <c r="EC95" s="334"/>
      <c r="ED95" s="334"/>
      <c r="EE95" s="334"/>
      <c r="EF95" s="334"/>
      <c r="EG95" s="334"/>
      <c r="EH95" s="334"/>
      <c r="EI95" s="334"/>
      <c r="EJ95" s="334"/>
      <c r="EK95" s="334"/>
      <c r="EL95" s="334"/>
      <c r="EM95" s="334"/>
      <c r="EN95" s="334"/>
      <c r="EO95" s="334"/>
    </row>
    <row r="96" spans="1:145" s="35" customFormat="1" ht="42.75" customHeight="1" x14ac:dyDescent="0.2">
      <c r="A96" s="139" t="s">
        <v>1005</v>
      </c>
      <c r="B96" s="140" t="s">
        <v>889</v>
      </c>
      <c r="C96" s="141" t="s">
        <v>954</v>
      </c>
      <c r="D96" s="141" t="s">
        <v>959</v>
      </c>
      <c r="E96" s="158" t="s">
        <v>1006</v>
      </c>
      <c r="F96" s="159">
        <v>0.91</v>
      </c>
      <c r="G96" s="159" t="s">
        <v>80</v>
      </c>
      <c r="H96" s="159" t="s">
        <v>81</v>
      </c>
      <c r="I96" s="159" t="s">
        <v>82</v>
      </c>
      <c r="J96" s="368" t="s">
        <v>992</v>
      </c>
      <c r="K96" s="515">
        <v>3203285629</v>
      </c>
      <c r="L96" s="368" t="s">
        <v>993</v>
      </c>
      <c r="M96" s="161">
        <v>42917</v>
      </c>
      <c r="N96" s="161">
        <v>44196</v>
      </c>
      <c r="O96" s="158" t="s">
        <v>1007</v>
      </c>
      <c r="P96" s="158" t="s">
        <v>1008</v>
      </c>
      <c r="Q96" s="163">
        <v>1</v>
      </c>
      <c r="R96" s="163">
        <v>1</v>
      </c>
      <c r="S96" s="163">
        <v>1</v>
      </c>
      <c r="T96" s="163">
        <v>1</v>
      </c>
      <c r="U96" s="163">
        <v>1</v>
      </c>
      <c r="V96" s="163">
        <v>1</v>
      </c>
      <c r="W96" s="163">
        <v>1</v>
      </c>
      <c r="X96" s="163">
        <v>1</v>
      </c>
      <c r="Y96" s="163">
        <v>1</v>
      </c>
      <c r="Z96" s="163">
        <v>1</v>
      </c>
      <c r="AA96" s="180">
        <v>1</v>
      </c>
      <c r="AB96" s="180">
        <v>1</v>
      </c>
      <c r="AC96" s="158" t="s">
        <v>1001</v>
      </c>
      <c r="AD96" s="158" t="s">
        <v>1002</v>
      </c>
      <c r="AE96" s="158"/>
      <c r="AF96" s="159">
        <v>1068</v>
      </c>
      <c r="AG96" s="158" t="s">
        <v>1003</v>
      </c>
      <c r="AH96" s="162" t="s">
        <v>1004</v>
      </c>
      <c r="AI96" s="516">
        <v>505000000</v>
      </c>
      <c r="AJ96" s="159" t="s">
        <v>93</v>
      </c>
      <c r="AK96" s="159" t="s">
        <v>93</v>
      </c>
      <c r="AL96" s="159" t="s">
        <v>87</v>
      </c>
      <c r="AM96" s="149">
        <v>0</v>
      </c>
      <c r="AN96" s="159" t="s">
        <v>87</v>
      </c>
      <c r="AO96" s="159" t="s">
        <v>87</v>
      </c>
      <c r="AP96" s="159" t="s">
        <v>87</v>
      </c>
      <c r="AQ96" s="159" t="s">
        <v>87</v>
      </c>
      <c r="AR96" s="159" t="s">
        <v>87</v>
      </c>
      <c r="AS96" s="159" t="s">
        <v>87</v>
      </c>
      <c r="AT96" s="159" t="s">
        <v>87</v>
      </c>
      <c r="AU96" s="195" t="s">
        <v>87</v>
      </c>
      <c r="AV96" s="195" t="s">
        <v>87</v>
      </c>
      <c r="AW96" s="195" t="s">
        <v>87</v>
      </c>
      <c r="AX96" s="195" t="s">
        <v>87</v>
      </c>
      <c r="AY96" s="159" t="s">
        <v>87</v>
      </c>
      <c r="AZ96" s="195" t="s">
        <v>87</v>
      </c>
      <c r="BA96" s="195" t="s">
        <v>87</v>
      </c>
      <c r="BB96" s="389" t="s">
        <v>87</v>
      </c>
      <c r="BC96" s="389" t="s">
        <v>87</v>
      </c>
      <c r="BD96" s="389" t="s">
        <v>87</v>
      </c>
      <c r="BE96" s="309" t="s">
        <v>87</v>
      </c>
      <c r="BF96" s="269" t="s">
        <v>87</v>
      </c>
      <c r="BG96" s="334"/>
      <c r="BH96" s="334"/>
      <c r="BI96" s="334"/>
      <c r="BJ96" s="334"/>
      <c r="BK96" s="334"/>
      <c r="BL96" s="334"/>
      <c r="BM96" s="334"/>
      <c r="BN96" s="334"/>
      <c r="BO96" s="334"/>
      <c r="BP96" s="334"/>
      <c r="BQ96" s="334"/>
      <c r="BR96" s="334"/>
      <c r="BS96" s="334"/>
      <c r="BT96" s="334"/>
      <c r="BU96" s="334"/>
      <c r="BV96" s="334"/>
      <c r="BW96" s="334"/>
      <c r="BX96" s="334"/>
      <c r="BY96" s="334"/>
      <c r="BZ96" s="334"/>
      <c r="CA96" s="334"/>
      <c r="CB96" s="334"/>
      <c r="CC96" s="334"/>
      <c r="CD96" s="334"/>
      <c r="CE96" s="334"/>
      <c r="CF96" s="334"/>
      <c r="CG96" s="334"/>
      <c r="CH96" s="334"/>
      <c r="CI96" s="334"/>
      <c r="CJ96" s="334"/>
      <c r="CK96" s="334"/>
      <c r="CL96" s="334"/>
      <c r="CM96" s="334"/>
      <c r="CN96" s="334"/>
      <c r="CO96" s="334"/>
      <c r="CP96" s="334"/>
      <c r="CQ96" s="334"/>
      <c r="CR96" s="334"/>
      <c r="CS96" s="334"/>
      <c r="CT96" s="334"/>
      <c r="CU96" s="334"/>
      <c r="CV96" s="334"/>
      <c r="CW96" s="334"/>
      <c r="CX96" s="334"/>
      <c r="CY96" s="334"/>
      <c r="CZ96" s="334"/>
      <c r="DA96" s="334"/>
      <c r="DB96" s="334"/>
      <c r="DC96" s="334"/>
      <c r="DD96" s="334"/>
      <c r="DE96" s="334"/>
      <c r="DF96" s="334"/>
      <c r="DG96" s="334"/>
      <c r="DH96" s="334"/>
      <c r="DI96" s="334"/>
      <c r="DJ96" s="334"/>
      <c r="DK96" s="334"/>
      <c r="DL96" s="334"/>
      <c r="DM96" s="334"/>
      <c r="DN96" s="334"/>
      <c r="DO96" s="334"/>
      <c r="DP96" s="334"/>
      <c r="DQ96" s="334"/>
      <c r="DR96" s="334"/>
      <c r="DS96" s="334"/>
      <c r="DT96" s="334"/>
      <c r="DU96" s="334"/>
      <c r="DV96" s="334"/>
      <c r="DW96" s="334"/>
      <c r="DX96" s="334"/>
      <c r="DY96" s="334"/>
      <c r="DZ96" s="334"/>
      <c r="EA96" s="334"/>
      <c r="EB96" s="334"/>
      <c r="EC96" s="334"/>
      <c r="ED96" s="334"/>
      <c r="EE96" s="334"/>
      <c r="EF96" s="334"/>
      <c r="EG96" s="334"/>
      <c r="EH96" s="334"/>
      <c r="EI96" s="334"/>
      <c r="EJ96" s="334"/>
      <c r="EK96" s="334"/>
      <c r="EL96" s="334"/>
      <c r="EM96" s="334"/>
      <c r="EN96" s="334"/>
      <c r="EO96" s="334"/>
    </row>
    <row r="97" spans="1:145" s="35" customFormat="1" ht="60" customHeight="1" x14ac:dyDescent="0.2">
      <c r="A97" s="139" t="s">
        <v>1009</v>
      </c>
      <c r="B97" s="517" t="s">
        <v>1010</v>
      </c>
      <c r="C97" s="198" t="s">
        <v>1011</v>
      </c>
      <c r="D97" s="198" t="s">
        <v>1012</v>
      </c>
      <c r="E97" s="220" t="s">
        <v>1013</v>
      </c>
      <c r="F97" s="159">
        <v>0.28000000000000003</v>
      </c>
      <c r="G97" s="159" t="s">
        <v>232</v>
      </c>
      <c r="H97" s="220" t="s">
        <v>233</v>
      </c>
      <c r="I97" s="220" t="s">
        <v>82</v>
      </c>
      <c r="J97" s="220" t="s">
        <v>234</v>
      </c>
      <c r="K97" s="221" t="s">
        <v>235</v>
      </c>
      <c r="L97" s="220" t="s">
        <v>236</v>
      </c>
      <c r="M97" s="161">
        <v>43101</v>
      </c>
      <c r="N97" s="161">
        <v>43981</v>
      </c>
      <c r="O97" s="220" t="s">
        <v>1014</v>
      </c>
      <c r="P97" s="220" t="s">
        <v>1015</v>
      </c>
      <c r="Q97" s="163" t="s">
        <v>87</v>
      </c>
      <c r="R97" s="163">
        <v>1</v>
      </c>
      <c r="S97" s="163">
        <v>1</v>
      </c>
      <c r="T97" s="163">
        <v>1</v>
      </c>
      <c r="U97" s="218" t="s">
        <v>87</v>
      </c>
      <c r="V97" s="222" t="s">
        <v>87</v>
      </c>
      <c r="W97" s="163">
        <v>1</v>
      </c>
      <c r="X97" s="163">
        <v>1</v>
      </c>
      <c r="Y97" s="163">
        <v>1</v>
      </c>
      <c r="Z97" s="163">
        <v>1</v>
      </c>
      <c r="AA97" s="180">
        <v>1</v>
      </c>
      <c r="AB97" s="180">
        <v>1</v>
      </c>
      <c r="AC97" s="220" t="s">
        <v>1016</v>
      </c>
      <c r="AD97" s="220" t="s">
        <v>241</v>
      </c>
      <c r="AE97" s="159"/>
      <c r="AF97" s="159">
        <v>1109</v>
      </c>
      <c r="AG97" s="220" t="s">
        <v>1017</v>
      </c>
      <c r="AH97" s="220" t="s">
        <v>1018</v>
      </c>
      <c r="AI97" s="518">
        <v>1478363200</v>
      </c>
      <c r="AJ97" s="145">
        <v>0.5</v>
      </c>
      <c r="AK97" s="518">
        <v>1178363200</v>
      </c>
      <c r="AL97" s="519" t="s">
        <v>1019</v>
      </c>
      <c r="AM97" s="149">
        <v>0.02</v>
      </c>
      <c r="AN97" s="520">
        <v>44013</v>
      </c>
      <c r="AO97" s="520">
        <v>44196</v>
      </c>
      <c r="AP97" s="225" t="s">
        <v>1020</v>
      </c>
      <c r="AQ97" s="150" t="s">
        <v>1021</v>
      </c>
      <c r="AR97" s="206">
        <v>1</v>
      </c>
      <c r="AS97" s="206">
        <v>1</v>
      </c>
      <c r="AT97" s="194">
        <f>AS97/AR97</f>
        <v>1</v>
      </c>
      <c r="AU97" s="170" t="s">
        <v>1022</v>
      </c>
      <c r="AV97" s="170" t="s">
        <v>1023</v>
      </c>
      <c r="AW97" s="150" t="s">
        <v>1024</v>
      </c>
      <c r="AX97" s="198" t="s">
        <v>1025</v>
      </c>
      <c r="AY97" s="142">
        <v>7569</v>
      </c>
      <c r="AZ97" s="150" t="s">
        <v>1026</v>
      </c>
      <c r="BA97" s="170" t="s">
        <v>1027</v>
      </c>
      <c r="BB97" s="229">
        <v>300000</v>
      </c>
      <c r="BC97" s="521">
        <v>0.08</v>
      </c>
      <c r="BD97" s="229">
        <v>300000</v>
      </c>
      <c r="BE97" s="522" t="s">
        <v>1028</v>
      </c>
      <c r="BF97" s="175" t="s">
        <v>1029</v>
      </c>
      <c r="BG97" s="334"/>
      <c r="BH97" s="334"/>
      <c r="BI97" s="334"/>
      <c r="BJ97" s="334"/>
      <c r="BK97" s="334"/>
      <c r="BL97" s="334"/>
      <c r="BM97" s="334"/>
      <c r="BN97" s="334"/>
      <c r="BO97" s="334"/>
      <c r="BP97" s="334"/>
      <c r="BQ97" s="334"/>
      <c r="BR97" s="334"/>
      <c r="BS97" s="334"/>
      <c r="BT97" s="334"/>
      <c r="BU97" s="334"/>
      <c r="BV97" s="334"/>
      <c r="BW97" s="334"/>
      <c r="BX97" s="334"/>
      <c r="BY97" s="334"/>
      <c r="BZ97" s="334"/>
      <c r="CA97" s="334"/>
      <c r="CB97" s="334"/>
      <c r="CC97" s="334"/>
      <c r="CD97" s="334"/>
      <c r="CE97" s="334"/>
      <c r="CF97" s="334"/>
      <c r="CG97" s="334"/>
      <c r="CH97" s="334"/>
      <c r="CI97" s="334"/>
      <c r="CJ97" s="334"/>
      <c r="CK97" s="334"/>
      <c r="CL97" s="334"/>
      <c r="CM97" s="334"/>
      <c r="CN97" s="334"/>
      <c r="CO97" s="334"/>
      <c r="CP97" s="334"/>
      <c r="CQ97" s="334"/>
      <c r="CR97" s="334"/>
      <c r="CS97" s="334"/>
      <c r="CT97" s="334"/>
      <c r="CU97" s="334"/>
      <c r="CV97" s="334"/>
      <c r="CW97" s="334"/>
      <c r="CX97" s="334"/>
      <c r="CY97" s="334"/>
      <c r="CZ97" s="334"/>
      <c r="DA97" s="334"/>
      <c r="DB97" s="334"/>
      <c r="DC97" s="334"/>
      <c r="DD97" s="334"/>
      <c r="DE97" s="334"/>
      <c r="DF97" s="334"/>
      <c r="DG97" s="334"/>
      <c r="DH97" s="334"/>
      <c r="DI97" s="334"/>
      <c r="DJ97" s="334"/>
      <c r="DK97" s="334"/>
      <c r="DL97" s="334"/>
      <c r="DM97" s="334"/>
      <c r="DN97" s="334"/>
      <c r="DO97" s="334"/>
      <c r="DP97" s="334"/>
      <c r="DQ97" s="334"/>
      <c r="DR97" s="334"/>
      <c r="DS97" s="334"/>
      <c r="DT97" s="334"/>
      <c r="DU97" s="334"/>
      <c r="DV97" s="334"/>
      <c r="DW97" s="334"/>
      <c r="DX97" s="334"/>
      <c r="DY97" s="334"/>
      <c r="DZ97" s="334"/>
      <c r="EA97" s="334"/>
      <c r="EB97" s="334"/>
      <c r="EC97" s="334"/>
      <c r="ED97" s="334"/>
      <c r="EE97" s="334"/>
      <c r="EF97" s="334"/>
      <c r="EG97" s="334"/>
      <c r="EH97" s="334"/>
      <c r="EI97" s="334"/>
      <c r="EJ97" s="334"/>
      <c r="EK97" s="334"/>
      <c r="EL97" s="334"/>
      <c r="EM97" s="334"/>
      <c r="EN97" s="334"/>
      <c r="EO97" s="334"/>
    </row>
    <row r="98" spans="1:145" s="34" customFormat="1" ht="42.75" customHeight="1" x14ac:dyDescent="0.2">
      <c r="A98" s="139" t="s">
        <v>1030</v>
      </c>
      <c r="B98" s="140" t="s">
        <v>1010</v>
      </c>
      <c r="C98" s="141" t="s">
        <v>1031</v>
      </c>
      <c r="D98" s="141" t="s">
        <v>1032</v>
      </c>
      <c r="E98" s="159" t="s">
        <v>1033</v>
      </c>
      <c r="F98" s="159">
        <v>0.28000000000000003</v>
      </c>
      <c r="G98" s="159" t="s">
        <v>1034</v>
      </c>
      <c r="H98" s="159" t="s">
        <v>1035</v>
      </c>
      <c r="I98" s="159" t="s">
        <v>82</v>
      </c>
      <c r="J98" s="523" t="s">
        <v>1036</v>
      </c>
      <c r="K98" s="523" t="s">
        <v>1037</v>
      </c>
      <c r="L98" s="524" t="s">
        <v>1038</v>
      </c>
      <c r="M98" s="161">
        <v>43101</v>
      </c>
      <c r="N98" s="161">
        <v>43981</v>
      </c>
      <c r="O98" s="159" t="s">
        <v>1039</v>
      </c>
      <c r="P98" s="159" t="s">
        <v>1040</v>
      </c>
      <c r="Q98" s="159" t="s">
        <v>87</v>
      </c>
      <c r="R98" s="163">
        <v>1</v>
      </c>
      <c r="S98" s="163">
        <v>1</v>
      </c>
      <c r="T98" s="163">
        <v>1</v>
      </c>
      <c r="U98" s="159" t="s">
        <v>87</v>
      </c>
      <c r="V98" s="163" t="s">
        <v>87</v>
      </c>
      <c r="W98" s="163">
        <v>1</v>
      </c>
      <c r="X98" s="163">
        <v>1</v>
      </c>
      <c r="Y98" s="163">
        <v>1</v>
      </c>
      <c r="Z98" s="163">
        <v>1</v>
      </c>
      <c r="AA98" s="145">
        <v>0</v>
      </c>
      <c r="AB98" s="145">
        <v>0</v>
      </c>
      <c r="AC98" s="159" t="s">
        <v>1041</v>
      </c>
      <c r="AD98" s="159" t="s">
        <v>1042</v>
      </c>
      <c r="AE98" s="159"/>
      <c r="AF98" s="159">
        <v>1023</v>
      </c>
      <c r="AG98" s="159" t="s">
        <v>1043</v>
      </c>
      <c r="AH98" s="176" t="s">
        <v>1044</v>
      </c>
      <c r="AI98" s="217">
        <v>2980043200</v>
      </c>
      <c r="AJ98" s="163" t="s">
        <v>87</v>
      </c>
      <c r="AK98" s="159" t="s">
        <v>87</v>
      </c>
      <c r="AL98" s="525" t="s">
        <v>87</v>
      </c>
      <c r="AM98" s="149">
        <v>0</v>
      </c>
      <c r="AN98" s="525" t="s">
        <v>87</v>
      </c>
      <c r="AO98" s="525" t="s">
        <v>87</v>
      </c>
      <c r="AP98" s="525" t="s">
        <v>87</v>
      </c>
      <c r="AQ98" s="525" t="s">
        <v>87</v>
      </c>
      <c r="AR98" s="525" t="s">
        <v>87</v>
      </c>
      <c r="AS98" s="525" t="s">
        <v>87</v>
      </c>
      <c r="AT98" s="525" t="s">
        <v>87</v>
      </c>
      <c r="AU98" s="526" t="s">
        <v>87</v>
      </c>
      <c r="AV98" s="526" t="s">
        <v>87</v>
      </c>
      <c r="AW98" s="526" t="s">
        <v>87</v>
      </c>
      <c r="AX98" s="526" t="s">
        <v>87</v>
      </c>
      <c r="AY98" s="525" t="s">
        <v>87</v>
      </c>
      <c r="AZ98" s="526" t="s">
        <v>87</v>
      </c>
      <c r="BA98" s="526" t="s">
        <v>87</v>
      </c>
      <c r="BB98" s="527" t="s">
        <v>87</v>
      </c>
      <c r="BC98" s="527" t="s">
        <v>87</v>
      </c>
      <c r="BD98" s="527" t="s">
        <v>87</v>
      </c>
      <c r="BE98" s="528" t="s">
        <v>87</v>
      </c>
      <c r="BF98" s="269" t="s">
        <v>87</v>
      </c>
    </row>
    <row r="99" spans="1:145" s="35" customFormat="1" ht="42.75" customHeight="1" x14ac:dyDescent="0.2">
      <c r="A99" s="139" t="s">
        <v>1045</v>
      </c>
      <c r="B99" s="140" t="s">
        <v>1010</v>
      </c>
      <c r="C99" s="141" t="s">
        <v>1046</v>
      </c>
      <c r="D99" s="141" t="s">
        <v>1047</v>
      </c>
      <c r="E99" s="159" t="s">
        <v>1048</v>
      </c>
      <c r="F99" s="159">
        <v>0.91</v>
      </c>
      <c r="G99" s="159" t="s">
        <v>1034</v>
      </c>
      <c r="H99" s="159" t="s">
        <v>1035</v>
      </c>
      <c r="I99" s="159" t="s">
        <v>82</v>
      </c>
      <c r="J99" s="523" t="s">
        <v>1036</v>
      </c>
      <c r="K99" s="523" t="s">
        <v>1037</v>
      </c>
      <c r="L99" s="524" t="s">
        <v>1038</v>
      </c>
      <c r="M99" s="161">
        <v>43101</v>
      </c>
      <c r="N99" s="161">
        <v>43981</v>
      </c>
      <c r="O99" s="159" t="s">
        <v>1049</v>
      </c>
      <c r="P99" s="159" t="s">
        <v>1050</v>
      </c>
      <c r="Q99" s="159" t="s">
        <v>87</v>
      </c>
      <c r="R99" s="163">
        <v>0.33</v>
      </c>
      <c r="S99" s="163">
        <v>0.33</v>
      </c>
      <c r="T99" s="163">
        <v>0.34</v>
      </c>
      <c r="U99" s="159" t="s">
        <v>87</v>
      </c>
      <c r="V99" s="163" t="s">
        <v>87</v>
      </c>
      <c r="W99" s="163">
        <v>0</v>
      </c>
      <c r="X99" s="163">
        <v>0</v>
      </c>
      <c r="Y99" s="163">
        <v>0.33</v>
      </c>
      <c r="Z99" s="163">
        <v>1</v>
      </c>
      <c r="AA99" s="145">
        <v>0</v>
      </c>
      <c r="AB99" s="145">
        <v>0</v>
      </c>
      <c r="AC99" s="159" t="s">
        <v>1051</v>
      </c>
      <c r="AD99" s="159" t="s">
        <v>1042</v>
      </c>
      <c r="AE99" s="159"/>
      <c r="AF99" s="159">
        <v>1023</v>
      </c>
      <c r="AG99" s="159" t="s">
        <v>1043</v>
      </c>
      <c r="AH99" s="159" t="s">
        <v>1052</v>
      </c>
      <c r="AI99" s="217">
        <v>2728000000</v>
      </c>
      <c r="AJ99" s="163" t="s">
        <v>87</v>
      </c>
      <c r="AK99" s="159" t="s">
        <v>87</v>
      </c>
      <c r="AL99" s="525" t="s">
        <v>87</v>
      </c>
      <c r="AM99" s="149">
        <v>0</v>
      </c>
      <c r="AN99" s="525" t="s">
        <v>87</v>
      </c>
      <c r="AO99" s="525" t="s">
        <v>87</v>
      </c>
      <c r="AP99" s="525" t="s">
        <v>87</v>
      </c>
      <c r="AQ99" s="525" t="s">
        <v>87</v>
      </c>
      <c r="AR99" s="525" t="s">
        <v>87</v>
      </c>
      <c r="AS99" s="525" t="s">
        <v>87</v>
      </c>
      <c r="AT99" s="525" t="s">
        <v>87</v>
      </c>
      <c r="AU99" s="526" t="s">
        <v>87</v>
      </c>
      <c r="AV99" s="526" t="s">
        <v>87</v>
      </c>
      <c r="AW99" s="526" t="s">
        <v>87</v>
      </c>
      <c r="AX99" s="526" t="s">
        <v>87</v>
      </c>
      <c r="AY99" s="525" t="s">
        <v>87</v>
      </c>
      <c r="AZ99" s="526" t="s">
        <v>87</v>
      </c>
      <c r="BA99" s="526" t="s">
        <v>87</v>
      </c>
      <c r="BB99" s="527" t="s">
        <v>87</v>
      </c>
      <c r="BC99" s="527" t="s">
        <v>87</v>
      </c>
      <c r="BD99" s="527" t="s">
        <v>87</v>
      </c>
      <c r="BE99" s="528" t="s">
        <v>87</v>
      </c>
      <c r="BF99" s="529"/>
      <c r="BG99" s="334"/>
      <c r="BH99" s="334"/>
      <c r="BI99" s="334"/>
      <c r="BJ99" s="334"/>
      <c r="BK99" s="334"/>
      <c r="BL99" s="334"/>
      <c r="BM99" s="334"/>
      <c r="BN99" s="334"/>
      <c r="BO99" s="334"/>
      <c r="BP99" s="334"/>
      <c r="BQ99" s="334"/>
      <c r="BR99" s="334"/>
      <c r="BS99" s="334"/>
      <c r="BT99" s="334"/>
      <c r="BU99" s="334"/>
      <c r="BV99" s="334"/>
      <c r="BW99" s="334"/>
      <c r="BX99" s="334"/>
      <c r="BY99" s="334"/>
      <c r="BZ99" s="334"/>
      <c r="CA99" s="334"/>
      <c r="CB99" s="334"/>
      <c r="CC99" s="334"/>
      <c r="CD99" s="334"/>
      <c r="CE99" s="334"/>
      <c r="CF99" s="334"/>
      <c r="CG99" s="334"/>
      <c r="CH99" s="334"/>
      <c r="CI99" s="334"/>
      <c r="CJ99" s="334"/>
      <c r="CK99" s="334"/>
      <c r="CL99" s="334"/>
      <c r="CM99" s="334"/>
      <c r="CN99" s="334"/>
      <c r="CO99" s="334"/>
      <c r="CP99" s="334"/>
      <c r="CQ99" s="334"/>
      <c r="CR99" s="334"/>
      <c r="CS99" s="334"/>
      <c r="CT99" s="334"/>
      <c r="CU99" s="334"/>
      <c r="CV99" s="334"/>
      <c r="CW99" s="334"/>
      <c r="CX99" s="334"/>
      <c r="CY99" s="334"/>
      <c r="CZ99" s="334"/>
      <c r="DA99" s="334"/>
      <c r="DB99" s="334"/>
      <c r="DC99" s="334"/>
      <c r="DD99" s="334"/>
      <c r="DE99" s="334"/>
      <c r="DF99" s="334"/>
      <c r="DG99" s="334"/>
      <c r="DH99" s="334"/>
      <c r="DI99" s="334"/>
      <c r="DJ99" s="334"/>
      <c r="DK99" s="334"/>
      <c r="DL99" s="334"/>
      <c r="DM99" s="334"/>
      <c r="DN99" s="334"/>
      <c r="DO99" s="334"/>
      <c r="DP99" s="334"/>
      <c r="DQ99" s="334"/>
      <c r="DR99" s="334"/>
      <c r="DS99" s="334"/>
      <c r="DT99" s="334"/>
      <c r="DU99" s="334"/>
      <c r="DV99" s="334"/>
      <c r="DW99" s="334"/>
      <c r="DX99" s="334"/>
      <c r="DY99" s="334"/>
      <c r="DZ99" s="334"/>
      <c r="EA99" s="334"/>
      <c r="EB99" s="334"/>
      <c r="EC99" s="334"/>
      <c r="ED99" s="334"/>
      <c r="EE99" s="334"/>
      <c r="EF99" s="334"/>
      <c r="EG99" s="334"/>
      <c r="EH99" s="334"/>
      <c r="EI99" s="334"/>
      <c r="EJ99" s="334"/>
      <c r="EK99" s="334"/>
      <c r="EL99" s="334"/>
      <c r="EM99" s="334"/>
      <c r="EN99" s="334"/>
      <c r="EO99" s="334"/>
    </row>
    <row r="100" spans="1:145" s="35" customFormat="1" ht="60" customHeight="1" x14ac:dyDescent="0.2">
      <c r="A100" s="139" t="s">
        <v>1053</v>
      </c>
      <c r="B100" s="140" t="s">
        <v>1010</v>
      </c>
      <c r="C100" s="141" t="s">
        <v>1046</v>
      </c>
      <c r="D100" s="141" t="s">
        <v>1047</v>
      </c>
      <c r="E100" s="159" t="s">
        <v>1054</v>
      </c>
      <c r="F100" s="159">
        <v>0.91</v>
      </c>
      <c r="G100" s="159" t="s">
        <v>1034</v>
      </c>
      <c r="H100" s="159" t="s">
        <v>1035</v>
      </c>
      <c r="I100" s="159" t="s">
        <v>82</v>
      </c>
      <c r="J100" s="176" t="s">
        <v>1036</v>
      </c>
      <c r="K100" s="176" t="s">
        <v>1037</v>
      </c>
      <c r="L100" s="176" t="s">
        <v>1055</v>
      </c>
      <c r="M100" s="161">
        <v>43101</v>
      </c>
      <c r="N100" s="161">
        <v>43981</v>
      </c>
      <c r="O100" s="339" t="s">
        <v>1056</v>
      </c>
      <c r="P100" s="159" t="s">
        <v>1057</v>
      </c>
      <c r="Q100" s="159" t="s">
        <v>87</v>
      </c>
      <c r="R100" s="163">
        <v>1</v>
      </c>
      <c r="S100" s="163">
        <v>1</v>
      </c>
      <c r="T100" s="163">
        <v>1</v>
      </c>
      <c r="U100" s="159" t="s">
        <v>87</v>
      </c>
      <c r="V100" s="163" t="s">
        <v>87</v>
      </c>
      <c r="W100" s="163">
        <v>1</v>
      </c>
      <c r="X100" s="163">
        <v>1</v>
      </c>
      <c r="Y100" s="163">
        <v>1</v>
      </c>
      <c r="Z100" s="164">
        <v>1</v>
      </c>
      <c r="AA100" s="145">
        <v>0</v>
      </c>
      <c r="AB100" s="145">
        <v>0</v>
      </c>
      <c r="AC100" s="159" t="s">
        <v>1051</v>
      </c>
      <c r="AD100" s="159" t="s">
        <v>1042</v>
      </c>
      <c r="AE100" s="159"/>
      <c r="AF100" s="159">
        <v>1023</v>
      </c>
      <c r="AG100" s="159" t="s">
        <v>1043</v>
      </c>
      <c r="AH100" s="159" t="s">
        <v>1052</v>
      </c>
      <c r="AI100" s="217">
        <v>2728000000</v>
      </c>
      <c r="AJ100" s="163" t="s">
        <v>87</v>
      </c>
      <c r="AK100" s="159" t="s">
        <v>87</v>
      </c>
      <c r="AL100" s="170" t="s">
        <v>1058</v>
      </c>
      <c r="AM100" s="149">
        <v>0.02</v>
      </c>
      <c r="AN100" s="167">
        <v>43983</v>
      </c>
      <c r="AO100" s="167">
        <v>44196</v>
      </c>
      <c r="AP100" s="176" t="s">
        <v>1059</v>
      </c>
      <c r="AQ100" s="150" t="s">
        <v>1060</v>
      </c>
      <c r="AR100" s="283">
        <v>1</v>
      </c>
      <c r="AS100" s="329">
        <v>0</v>
      </c>
      <c r="AT100" s="194">
        <f>AS100/AR100</f>
        <v>0</v>
      </c>
      <c r="AU100" s="170" t="s">
        <v>487</v>
      </c>
      <c r="AV100" s="170" t="s">
        <v>1061</v>
      </c>
      <c r="AW100" s="170" t="s">
        <v>1062</v>
      </c>
      <c r="AX100" s="170" t="s">
        <v>1063</v>
      </c>
      <c r="AY100" s="172">
        <v>7863</v>
      </c>
      <c r="AZ100" s="170" t="s">
        <v>1064</v>
      </c>
      <c r="BA100" s="170" t="s">
        <v>1063</v>
      </c>
      <c r="BB100" s="186">
        <v>803000000</v>
      </c>
      <c r="BC100" s="314" t="s">
        <v>87</v>
      </c>
      <c r="BD100" s="305">
        <v>0</v>
      </c>
      <c r="BE100" s="475" t="s">
        <v>1065</v>
      </c>
      <c r="BF100" s="386" t="s">
        <v>1066</v>
      </c>
      <c r="BG100" s="334"/>
      <c r="BH100" s="334"/>
      <c r="BI100" s="334"/>
      <c r="BJ100" s="334"/>
      <c r="BK100" s="334"/>
      <c r="BL100" s="334"/>
      <c r="BM100" s="334"/>
      <c r="BN100" s="334"/>
      <c r="BO100" s="334"/>
      <c r="BP100" s="334"/>
      <c r="BQ100" s="334"/>
      <c r="BR100" s="334"/>
      <c r="BS100" s="334"/>
      <c r="BT100" s="334"/>
      <c r="BU100" s="334"/>
      <c r="BV100" s="334"/>
      <c r="BW100" s="334"/>
      <c r="BX100" s="334"/>
      <c r="BY100" s="334"/>
      <c r="BZ100" s="334"/>
      <c r="CA100" s="334"/>
      <c r="CB100" s="334"/>
      <c r="CC100" s="334"/>
      <c r="CD100" s="334"/>
      <c r="CE100" s="334"/>
      <c r="CF100" s="334"/>
      <c r="CG100" s="334"/>
      <c r="CH100" s="334"/>
      <c r="CI100" s="334"/>
      <c r="CJ100" s="334"/>
      <c r="CK100" s="334"/>
      <c r="CL100" s="334"/>
      <c r="CM100" s="334"/>
      <c r="CN100" s="334"/>
      <c r="CO100" s="334"/>
      <c r="CP100" s="334"/>
      <c r="CQ100" s="334"/>
      <c r="CR100" s="334"/>
      <c r="CS100" s="334"/>
      <c r="CT100" s="334"/>
      <c r="CU100" s="334"/>
      <c r="CV100" s="334"/>
      <c r="CW100" s="334"/>
      <c r="CX100" s="334"/>
      <c r="CY100" s="334"/>
      <c r="CZ100" s="334"/>
      <c r="DA100" s="334"/>
      <c r="DB100" s="334"/>
      <c r="DC100" s="334"/>
      <c r="DD100" s="334"/>
      <c r="DE100" s="334"/>
      <c r="DF100" s="334"/>
      <c r="DG100" s="334"/>
      <c r="DH100" s="334"/>
      <c r="DI100" s="334"/>
      <c r="DJ100" s="334"/>
      <c r="DK100" s="334"/>
      <c r="DL100" s="334"/>
      <c r="DM100" s="334"/>
      <c r="DN100" s="334"/>
      <c r="DO100" s="334"/>
      <c r="DP100" s="334"/>
      <c r="DQ100" s="334"/>
      <c r="DR100" s="334"/>
      <c r="DS100" s="334"/>
      <c r="DT100" s="334"/>
      <c r="DU100" s="334"/>
      <c r="DV100" s="334"/>
      <c r="DW100" s="334"/>
      <c r="DX100" s="334"/>
      <c r="DY100" s="334"/>
      <c r="DZ100" s="334"/>
      <c r="EA100" s="334"/>
      <c r="EB100" s="334"/>
      <c r="EC100" s="334"/>
      <c r="ED100" s="334"/>
      <c r="EE100" s="334"/>
      <c r="EF100" s="334"/>
      <c r="EG100" s="334"/>
      <c r="EH100" s="334"/>
      <c r="EI100" s="334"/>
      <c r="EJ100" s="334"/>
      <c r="EK100" s="334"/>
      <c r="EL100" s="334"/>
      <c r="EM100" s="334"/>
      <c r="EN100" s="334"/>
      <c r="EO100" s="334"/>
    </row>
    <row r="101" spans="1:145" s="35" customFormat="1" ht="42.75" customHeight="1" x14ac:dyDescent="0.2">
      <c r="A101" s="139" t="s">
        <v>1067</v>
      </c>
      <c r="B101" s="140" t="s">
        <v>1010</v>
      </c>
      <c r="C101" s="141" t="s">
        <v>1046</v>
      </c>
      <c r="D101" s="141" t="s">
        <v>1047</v>
      </c>
      <c r="E101" s="159" t="s">
        <v>1068</v>
      </c>
      <c r="F101" s="159">
        <v>0.91</v>
      </c>
      <c r="G101" s="159" t="s">
        <v>1034</v>
      </c>
      <c r="H101" s="159" t="s">
        <v>1035</v>
      </c>
      <c r="I101" s="159" t="s">
        <v>82</v>
      </c>
      <c r="J101" s="523" t="s">
        <v>1036</v>
      </c>
      <c r="K101" s="523" t="s">
        <v>1037</v>
      </c>
      <c r="L101" s="524" t="s">
        <v>1038</v>
      </c>
      <c r="M101" s="161">
        <v>43101</v>
      </c>
      <c r="N101" s="161">
        <v>43981</v>
      </c>
      <c r="O101" s="159" t="s">
        <v>1069</v>
      </c>
      <c r="P101" s="159" t="s">
        <v>1070</v>
      </c>
      <c r="Q101" s="159" t="s">
        <v>87</v>
      </c>
      <c r="R101" s="163">
        <v>1</v>
      </c>
      <c r="S101" s="163">
        <v>1</v>
      </c>
      <c r="T101" s="163">
        <v>1</v>
      </c>
      <c r="U101" s="159" t="s">
        <v>87</v>
      </c>
      <c r="V101" s="163" t="s">
        <v>87</v>
      </c>
      <c r="W101" s="163">
        <v>1</v>
      </c>
      <c r="X101" s="163">
        <v>1</v>
      </c>
      <c r="Y101" s="164">
        <v>1</v>
      </c>
      <c r="Z101" s="164">
        <v>1</v>
      </c>
      <c r="AA101" s="145">
        <v>0</v>
      </c>
      <c r="AB101" s="145">
        <v>0</v>
      </c>
      <c r="AC101" s="159" t="s">
        <v>1051</v>
      </c>
      <c r="AD101" s="159" t="s">
        <v>1042</v>
      </c>
      <c r="AE101" s="159"/>
      <c r="AF101" s="159">
        <v>1023</v>
      </c>
      <c r="AG101" s="159" t="s">
        <v>1043</v>
      </c>
      <c r="AH101" s="159" t="s">
        <v>1071</v>
      </c>
      <c r="AI101" s="217">
        <v>1226000000</v>
      </c>
      <c r="AJ101" s="163" t="s">
        <v>87</v>
      </c>
      <c r="AK101" s="159" t="s">
        <v>87</v>
      </c>
      <c r="AL101" s="525" t="s">
        <v>87</v>
      </c>
      <c r="AM101" s="149">
        <v>0</v>
      </c>
      <c r="AN101" s="525" t="s">
        <v>87</v>
      </c>
      <c r="AO101" s="525" t="s">
        <v>87</v>
      </c>
      <c r="AP101" s="525" t="s">
        <v>87</v>
      </c>
      <c r="AQ101" s="525" t="s">
        <v>87</v>
      </c>
      <c r="AR101" s="525" t="s">
        <v>87</v>
      </c>
      <c r="AS101" s="525" t="s">
        <v>87</v>
      </c>
      <c r="AT101" s="525" t="s">
        <v>87</v>
      </c>
      <c r="AU101" s="526" t="s">
        <v>87</v>
      </c>
      <c r="AV101" s="526" t="s">
        <v>87</v>
      </c>
      <c r="AW101" s="526" t="s">
        <v>87</v>
      </c>
      <c r="AX101" s="526" t="s">
        <v>87</v>
      </c>
      <c r="AY101" s="525" t="s">
        <v>87</v>
      </c>
      <c r="AZ101" s="526" t="s">
        <v>87</v>
      </c>
      <c r="BA101" s="526" t="s">
        <v>87</v>
      </c>
      <c r="BB101" s="527" t="s">
        <v>87</v>
      </c>
      <c r="BC101" s="527" t="s">
        <v>87</v>
      </c>
      <c r="BD101" s="527" t="s">
        <v>87</v>
      </c>
      <c r="BE101" s="528" t="s">
        <v>87</v>
      </c>
      <c r="BF101" s="526" t="s">
        <v>87</v>
      </c>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4"/>
      <c r="CC101" s="334"/>
      <c r="CD101" s="334"/>
      <c r="CE101" s="334"/>
      <c r="CF101" s="334"/>
      <c r="CG101" s="334"/>
      <c r="CH101" s="334"/>
      <c r="CI101" s="334"/>
      <c r="CJ101" s="334"/>
      <c r="CK101" s="334"/>
      <c r="CL101" s="334"/>
      <c r="CM101" s="334"/>
      <c r="CN101" s="334"/>
      <c r="CO101" s="334"/>
      <c r="CP101" s="334"/>
      <c r="CQ101" s="334"/>
      <c r="CR101" s="334"/>
      <c r="CS101" s="334"/>
      <c r="CT101" s="334"/>
      <c r="CU101" s="334"/>
      <c r="CV101" s="334"/>
      <c r="CW101" s="334"/>
      <c r="CX101" s="334"/>
      <c r="CY101" s="334"/>
      <c r="CZ101" s="334"/>
      <c r="DA101" s="334"/>
      <c r="DB101" s="334"/>
      <c r="DC101" s="334"/>
      <c r="DD101" s="334"/>
      <c r="DE101" s="334"/>
      <c r="DF101" s="334"/>
      <c r="DG101" s="334"/>
      <c r="DH101" s="334"/>
      <c r="DI101" s="334"/>
      <c r="DJ101" s="334"/>
      <c r="DK101" s="334"/>
      <c r="DL101" s="334"/>
      <c r="DM101" s="334"/>
      <c r="DN101" s="334"/>
      <c r="DO101" s="334"/>
      <c r="DP101" s="334"/>
      <c r="DQ101" s="334"/>
      <c r="DR101" s="334"/>
      <c r="DS101" s="334"/>
      <c r="DT101" s="334"/>
      <c r="DU101" s="334"/>
      <c r="DV101" s="334"/>
      <c r="DW101" s="334"/>
      <c r="DX101" s="334"/>
      <c r="DY101" s="334"/>
      <c r="DZ101" s="334"/>
      <c r="EA101" s="334"/>
      <c r="EB101" s="334"/>
      <c r="EC101" s="334"/>
      <c r="ED101" s="334"/>
      <c r="EE101" s="334"/>
      <c r="EF101" s="334"/>
      <c r="EG101" s="334"/>
      <c r="EH101" s="334"/>
      <c r="EI101" s="334"/>
      <c r="EJ101" s="334"/>
      <c r="EK101" s="334"/>
      <c r="EL101" s="334"/>
      <c r="EM101" s="334"/>
      <c r="EN101" s="334"/>
      <c r="EO101" s="334"/>
    </row>
    <row r="102" spans="1:145" s="34" customFormat="1" ht="42.75" customHeight="1" x14ac:dyDescent="0.2">
      <c r="A102" s="139" t="s">
        <v>1072</v>
      </c>
      <c r="B102" s="140" t="s">
        <v>1010</v>
      </c>
      <c r="C102" s="141" t="s">
        <v>1046</v>
      </c>
      <c r="D102" s="141" t="s">
        <v>1047</v>
      </c>
      <c r="E102" s="158" t="s">
        <v>1073</v>
      </c>
      <c r="F102" s="159">
        <v>0.28000000000000003</v>
      </c>
      <c r="G102" s="159" t="s">
        <v>1074</v>
      </c>
      <c r="H102" s="159"/>
      <c r="I102" s="159" t="s">
        <v>1075</v>
      </c>
      <c r="J102" s="368" t="s">
        <v>1076</v>
      </c>
      <c r="K102" s="515" t="s">
        <v>1077</v>
      </c>
      <c r="L102" s="368" t="s">
        <v>1078</v>
      </c>
      <c r="M102" s="161">
        <v>43282</v>
      </c>
      <c r="N102" s="161">
        <v>44013</v>
      </c>
      <c r="O102" s="159" t="s">
        <v>1079</v>
      </c>
      <c r="P102" s="159" t="s">
        <v>1080</v>
      </c>
      <c r="Q102" s="159" t="s">
        <v>87</v>
      </c>
      <c r="R102" s="345">
        <v>1</v>
      </c>
      <c r="S102" s="345">
        <v>1</v>
      </c>
      <c r="T102" s="345">
        <v>1</v>
      </c>
      <c r="U102" s="159" t="s">
        <v>87</v>
      </c>
      <c r="V102" s="159" t="s">
        <v>87</v>
      </c>
      <c r="W102" s="345">
        <v>1</v>
      </c>
      <c r="X102" s="163">
        <v>1</v>
      </c>
      <c r="Y102" s="163">
        <v>1</v>
      </c>
      <c r="Z102" s="163">
        <v>1</v>
      </c>
      <c r="AA102" s="142" t="s">
        <v>482</v>
      </c>
      <c r="AB102" s="142" t="s">
        <v>482</v>
      </c>
      <c r="AC102" s="159" t="s">
        <v>93</v>
      </c>
      <c r="AD102" s="159" t="s">
        <v>93</v>
      </c>
      <c r="AE102" s="159" t="s">
        <v>93</v>
      </c>
      <c r="AF102" s="159" t="s">
        <v>93</v>
      </c>
      <c r="AG102" s="159" t="s">
        <v>93</v>
      </c>
      <c r="AH102" s="178" t="s">
        <v>1081</v>
      </c>
      <c r="AI102" s="159" t="s">
        <v>93</v>
      </c>
      <c r="AJ102" s="159" t="s">
        <v>93</v>
      </c>
      <c r="AK102" s="159" t="s">
        <v>93</v>
      </c>
      <c r="AL102" s="525" t="s">
        <v>87</v>
      </c>
      <c r="AM102" s="149">
        <v>0</v>
      </c>
      <c r="AN102" s="525" t="s">
        <v>87</v>
      </c>
      <c r="AO102" s="525" t="s">
        <v>87</v>
      </c>
      <c r="AP102" s="525" t="s">
        <v>87</v>
      </c>
      <c r="AQ102" s="525" t="s">
        <v>87</v>
      </c>
      <c r="AR102" s="525" t="s">
        <v>87</v>
      </c>
      <c r="AS102" s="525" t="s">
        <v>87</v>
      </c>
      <c r="AT102" s="525" t="s">
        <v>87</v>
      </c>
      <c r="AU102" s="526" t="s">
        <v>87</v>
      </c>
      <c r="AV102" s="526" t="s">
        <v>87</v>
      </c>
      <c r="AW102" s="526" t="s">
        <v>87</v>
      </c>
      <c r="AX102" s="526" t="s">
        <v>87</v>
      </c>
      <c r="AY102" s="525" t="s">
        <v>87</v>
      </c>
      <c r="AZ102" s="526" t="s">
        <v>87</v>
      </c>
      <c r="BA102" s="526" t="s">
        <v>87</v>
      </c>
      <c r="BB102" s="527" t="s">
        <v>87</v>
      </c>
      <c r="BC102" s="527" t="s">
        <v>87</v>
      </c>
      <c r="BD102" s="527" t="s">
        <v>87</v>
      </c>
      <c r="BE102" s="528" t="s">
        <v>87</v>
      </c>
      <c r="BF102" s="526" t="s">
        <v>87</v>
      </c>
    </row>
    <row r="103" spans="1:145" s="58" customFormat="1" ht="42.75" customHeight="1" x14ac:dyDescent="0.2">
      <c r="A103" s="139" t="s">
        <v>1082</v>
      </c>
      <c r="B103" s="336" t="s">
        <v>1083</v>
      </c>
      <c r="C103" s="337" t="s">
        <v>1084</v>
      </c>
      <c r="D103" s="337" t="s">
        <v>427</v>
      </c>
      <c r="E103" s="485" t="s">
        <v>1085</v>
      </c>
      <c r="F103" s="142">
        <v>0.91</v>
      </c>
      <c r="G103" s="530" t="s">
        <v>258</v>
      </c>
      <c r="H103" s="530" t="s">
        <v>408</v>
      </c>
      <c r="I103" s="530" t="s">
        <v>82</v>
      </c>
      <c r="J103" s="346" t="s">
        <v>429</v>
      </c>
      <c r="K103" s="506" t="s">
        <v>430</v>
      </c>
      <c r="L103" s="142" t="s">
        <v>431</v>
      </c>
      <c r="M103" s="531">
        <v>42522</v>
      </c>
      <c r="N103" s="531">
        <v>43100</v>
      </c>
      <c r="O103" s="532" t="s">
        <v>1086</v>
      </c>
      <c r="P103" s="532" t="s">
        <v>1087</v>
      </c>
      <c r="Q103" s="532">
        <v>440</v>
      </c>
      <c r="R103" s="532" t="s">
        <v>87</v>
      </c>
      <c r="S103" s="532" t="s">
        <v>87</v>
      </c>
      <c r="T103" s="532" t="s">
        <v>87</v>
      </c>
      <c r="U103" s="533">
        <v>441</v>
      </c>
      <c r="V103" s="534">
        <f>+U103/Q103</f>
        <v>1.0022727272727272</v>
      </c>
      <c r="W103" s="346" t="s">
        <v>87</v>
      </c>
      <c r="X103" s="346" t="s">
        <v>87</v>
      </c>
      <c r="Y103" s="346" t="s">
        <v>87</v>
      </c>
      <c r="Z103" s="346" t="s">
        <v>87</v>
      </c>
      <c r="AA103" s="346" t="s">
        <v>87</v>
      </c>
      <c r="AB103" s="346" t="s">
        <v>87</v>
      </c>
      <c r="AC103" s="485" t="s">
        <v>434</v>
      </c>
      <c r="AD103" s="485" t="s">
        <v>435</v>
      </c>
      <c r="AE103" s="485" t="s">
        <v>436</v>
      </c>
      <c r="AF103" s="346">
        <v>987</v>
      </c>
      <c r="AG103" s="485" t="s">
        <v>1088</v>
      </c>
      <c r="AH103" s="485" t="s">
        <v>1089</v>
      </c>
      <c r="AI103" s="535">
        <v>391000000</v>
      </c>
      <c r="AJ103" s="354" t="s">
        <v>87</v>
      </c>
      <c r="AK103" s="536" t="s">
        <v>87</v>
      </c>
      <c r="AL103" s="525" t="s">
        <v>87</v>
      </c>
      <c r="AM103" s="149">
        <v>0</v>
      </c>
      <c r="AN103" s="525" t="s">
        <v>87</v>
      </c>
      <c r="AO103" s="525" t="s">
        <v>87</v>
      </c>
      <c r="AP103" s="525" t="s">
        <v>87</v>
      </c>
      <c r="AQ103" s="525" t="s">
        <v>87</v>
      </c>
      <c r="AR103" s="525" t="s">
        <v>87</v>
      </c>
      <c r="AS103" s="525" t="s">
        <v>87</v>
      </c>
      <c r="AT103" s="525" t="s">
        <v>87</v>
      </c>
      <c r="AU103" s="526" t="s">
        <v>87</v>
      </c>
      <c r="AV103" s="526" t="s">
        <v>87</v>
      </c>
      <c r="AW103" s="526" t="s">
        <v>87</v>
      </c>
      <c r="AX103" s="526" t="s">
        <v>87</v>
      </c>
      <c r="AY103" s="525" t="s">
        <v>87</v>
      </c>
      <c r="AZ103" s="526" t="s">
        <v>87</v>
      </c>
      <c r="BA103" s="526" t="s">
        <v>87</v>
      </c>
      <c r="BB103" s="527" t="s">
        <v>87</v>
      </c>
      <c r="BC103" s="527" t="s">
        <v>87</v>
      </c>
      <c r="BD103" s="527" t="s">
        <v>87</v>
      </c>
      <c r="BE103" s="528" t="s">
        <v>87</v>
      </c>
      <c r="BF103" s="526" t="s">
        <v>87</v>
      </c>
      <c r="BG103" s="334"/>
      <c r="BH103" s="334"/>
      <c r="BI103" s="334"/>
      <c r="BJ103" s="334"/>
      <c r="BK103" s="334"/>
      <c r="BL103" s="334"/>
      <c r="BM103" s="334"/>
      <c r="BN103" s="334"/>
      <c r="BO103" s="334"/>
      <c r="BP103" s="334"/>
      <c r="BQ103" s="334"/>
      <c r="BR103" s="334"/>
      <c r="BS103" s="334"/>
      <c r="BT103" s="334"/>
      <c r="BU103" s="334"/>
      <c r="BV103" s="334"/>
      <c r="BW103" s="334"/>
      <c r="BX103" s="334"/>
      <c r="BY103" s="334"/>
      <c r="BZ103" s="334"/>
      <c r="CA103" s="334"/>
      <c r="CB103" s="334"/>
      <c r="CC103" s="334"/>
      <c r="CD103" s="334"/>
      <c r="CE103" s="334"/>
      <c r="CF103" s="334"/>
      <c r="CG103" s="334"/>
      <c r="CH103" s="334"/>
      <c r="CI103" s="334"/>
      <c r="CJ103" s="334"/>
      <c r="CK103" s="334"/>
      <c r="CL103" s="334"/>
      <c r="CM103" s="334"/>
      <c r="CN103" s="334"/>
      <c r="CO103" s="334"/>
      <c r="CP103" s="334"/>
      <c r="CQ103" s="334"/>
      <c r="CR103" s="334"/>
      <c r="CS103" s="334"/>
      <c r="CT103" s="334"/>
      <c r="CU103" s="334"/>
      <c r="CV103" s="334"/>
      <c r="CW103" s="334"/>
      <c r="CX103" s="334"/>
      <c r="CY103" s="334"/>
      <c r="CZ103" s="334"/>
      <c r="DA103" s="334"/>
      <c r="DB103" s="334"/>
      <c r="DC103" s="334"/>
      <c r="DD103" s="334"/>
      <c r="DE103" s="334"/>
      <c r="DF103" s="334"/>
      <c r="DG103" s="334"/>
      <c r="DH103" s="334"/>
      <c r="DI103" s="334"/>
      <c r="DJ103" s="334"/>
      <c r="DK103" s="334"/>
      <c r="DL103" s="334"/>
      <c r="DM103" s="334"/>
      <c r="DN103" s="334"/>
      <c r="DO103" s="334"/>
      <c r="DP103" s="334"/>
      <c r="DQ103" s="334"/>
      <c r="DR103" s="334"/>
      <c r="DS103" s="334"/>
      <c r="DT103" s="334"/>
      <c r="DU103" s="334"/>
      <c r="DV103" s="334"/>
      <c r="DW103" s="334"/>
      <c r="DX103" s="334"/>
      <c r="DY103" s="334"/>
      <c r="DZ103" s="334"/>
      <c r="EA103" s="334"/>
      <c r="EB103" s="334"/>
      <c r="EC103" s="334"/>
      <c r="ED103" s="334"/>
      <c r="EE103" s="334"/>
      <c r="EF103" s="334"/>
      <c r="EG103" s="334"/>
      <c r="EH103" s="334"/>
      <c r="EI103" s="334"/>
      <c r="EJ103" s="334"/>
      <c r="EK103" s="334"/>
      <c r="EL103" s="334"/>
      <c r="EM103" s="334"/>
      <c r="EN103" s="334"/>
      <c r="EO103" s="334"/>
    </row>
    <row r="104" spans="1:145" s="34" customFormat="1" ht="60" customHeight="1" x14ac:dyDescent="0.2">
      <c r="A104" s="139" t="s">
        <v>1090</v>
      </c>
      <c r="B104" s="140" t="s">
        <v>1083</v>
      </c>
      <c r="C104" s="141" t="s">
        <v>1084</v>
      </c>
      <c r="D104" s="141" t="s">
        <v>427</v>
      </c>
      <c r="E104" s="141" t="s">
        <v>1091</v>
      </c>
      <c r="F104" s="142">
        <v>0.91</v>
      </c>
      <c r="G104" s="142" t="s">
        <v>546</v>
      </c>
      <c r="H104" s="142" t="s">
        <v>1092</v>
      </c>
      <c r="I104" s="142" t="s">
        <v>82</v>
      </c>
      <c r="J104" s="142" t="s">
        <v>1093</v>
      </c>
      <c r="K104" s="143">
        <v>3004193734</v>
      </c>
      <c r="L104" s="142" t="s">
        <v>1094</v>
      </c>
      <c r="M104" s="144">
        <v>42917</v>
      </c>
      <c r="N104" s="144">
        <v>43617</v>
      </c>
      <c r="O104" s="142" t="s">
        <v>1095</v>
      </c>
      <c r="P104" s="346" t="s">
        <v>1096</v>
      </c>
      <c r="Q104" s="145">
        <v>1</v>
      </c>
      <c r="R104" s="145">
        <v>1</v>
      </c>
      <c r="S104" s="145">
        <v>1</v>
      </c>
      <c r="T104" s="145">
        <v>1</v>
      </c>
      <c r="U104" s="206">
        <f>69/69</f>
        <v>1</v>
      </c>
      <c r="V104" s="145">
        <v>1</v>
      </c>
      <c r="W104" s="145">
        <v>1</v>
      </c>
      <c r="X104" s="145">
        <v>1</v>
      </c>
      <c r="Y104" s="145">
        <v>1</v>
      </c>
      <c r="Z104" s="145">
        <v>1</v>
      </c>
      <c r="AA104" s="145" t="s">
        <v>87</v>
      </c>
      <c r="AB104" s="145" t="s">
        <v>87</v>
      </c>
      <c r="AC104" s="141" t="s">
        <v>1097</v>
      </c>
      <c r="AD104" s="141" t="s">
        <v>1098</v>
      </c>
      <c r="AE104" s="141"/>
      <c r="AF104" s="142">
        <v>1014</v>
      </c>
      <c r="AG104" s="141" t="s">
        <v>1099</v>
      </c>
      <c r="AH104" s="388" t="s">
        <v>1100</v>
      </c>
      <c r="AI104" s="453">
        <f>4419000000/3</f>
        <v>1473000000</v>
      </c>
      <c r="AJ104" s="537">
        <f>+AK104/AI104</f>
        <v>8.2950889341479976E-3</v>
      </c>
      <c r="AK104" s="453">
        <v>12218666</v>
      </c>
      <c r="AL104" s="438" t="s">
        <v>1101</v>
      </c>
      <c r="AM104" s="149">
        <v>0.02</v>
      </c>
      <c r="AN104" s="275">
        <v>43983</v>
      </c>
      <c r="AO104" s="275">
        <v>44195</v>
      </c>
      <c r="AP104" s="255" t="s">
        <v>1102</v>
      </c>
      <c r="AQ104" s="538" t="s">
        <v>1096</v>
      </c>
      <c r="AR104" s="382">
        <v>0.16</v>
      </c>
      <c r="AS104" s="383">
        <v>0.16</v>
      </c>
      <c r="AT104" s="194">
        <f>AS104/AR104</f>
        <v>1</v>
      </c>
      <c r="AU104" s="170" t="s">
        <v>1103</v>
      </c>
      <c r="AV104" s="170" t="s">
        <v>1104</v>
      </c>
      <c r="AW104" s="170" t="s">
        <v>1105</v>
      </c>
      <c r="AX104" s="170" t="s">
        <v>1106</v>
      </c>
      <c r="AY104" s="172">
        <v>7687</v>
      </c>
      <c r="AZ104" s="539" t="s">
        <v>1107</v>
      </c>
      <c r="BA104" s="539" t="s">
        <v>1108</v>
      </c>
      <c r="BB104" s="540">
        <f>4419000000/3</f>
        <v>1473000000</v>
      </c>
      <c r="BC104" s="541">
        <v>0.01</v>
      </c>
      <c r="BD104" s="542" t="s">
        <v>1109</v>
      </c>
      <c r="BE104" s="475" t="s">
        <v>1110</v>
      </c>
      <c r="BF104" s="386" t="s">
        <v>1111</v>
      </c>
    </row>
    <row r="105" spans="1:145" s="34" customFormat="1" ht="42.75" customHeight="1" x14ac:dyDescent="0.2">
      <c r="A105" s="139" t="s">
        <v>1112</v>
      </c>
      <c r="B105" s="140" t="s">
        <v>1083</v>
      </c>
      <c r="C105" s="141" t="s">
        <v>1084</v>
      </c>
      <c r="D105" s="141" t="s">
        <v>427</v>
      </c>
      <c r="E105" s="79" t="s">
        <v>1113</v>
      </c>
      <c r="F105" s="159">
        <v>0.91</v>
      </c>
      <c r="G105" s="159" t="s">
        <v>80</v>
      </c>
      <c r="H105" s="159" t="s">
        <v>81</v>
      </c>
      <c r="I105" s="159" t="s">
        <v>82</v>
      </c>
      <c r="J105" s="368" t="s">
        <v>992</v>
      </c>
      <c r="K105" s="515">
        <v>3203285629</v>
      </c>
      <c r="L105" s="368" t="s">
        <v>993</v>
      </c>
      <c r="M105" s="161">
        <v>42860</v>
      </c>
      <c r="N105" s="161">
        <v>44043</v>
      </c>
      <c r="O105" s="158" t="s">
        <v>1114</v>
      </c>
      <c r="P105" s="159" t="s">
        <v>1115</v>
      </c>
      <c r="Q105" s="543">
        <v>1</v>
      </c>
      <c r="R105" s="543">
        <v>1</v>
      </c>
      <c r="S105" s="543">
        <v>1</v>
      </c>
      <c r="T105" s="543">
        <v>1</v>
      </c>
      <c r="U105" s="159">
        <v>1</v>
      </c>
      <c r="V105" s="163">
        <v>1</v>
      </c>
      <c r="W105" s="543">
        <v>1</v>
      </c>
      <c r="X105" s="163">
        <v>1</v>
      </c>
      <c r="Y105" s="543">
        <v>1</v>
      </c>
      <c r="Z105" s="163">
        <v>1</v>
      </c>
      <c r="AA105" s="368">
        <v>1</v>
      </c>
      <c r="AB105" s="180">
        <v>1</v>
      </c>
      <c r="AC105" s="158" t="s">
        <v>88</v>
      </c>
      <c r="AD105" s="158" t="s">
        <v>89</v>
      </c>
      <c r="AE105" s="158" t="s">
        <v>90</v>
      </c>
      <c r="AF105" s="159">
        <v>7527</v>
      </c>
      <c r="AG105" s="158" t="s">
        <v>1116</v>
      </c>
      <c r="AH105" s="162" t="s">
        <v>1117</v>
      </c>
      <c r="AI105" s="516">
        <v>689000000</v>
      </c>
      <c r="AJ105" s="159" t="s">
        <v>93</v>
      </c>
      <c r="AK105" s="159" t="s">
        <v>93</v>
      </c>
      <c r="AL105" s="159" t="s">
        <v>87</v>
      </c>
      <c r="AM105" s="149">
        <v>0</v>
      </c>
      <c r="AN105" s="159" t="s">
        <v>87</v>
      </c>
      <c r="AO105" s="159" t="s">
        <v>87</v>
      </c>
      <c r="AP105" s="159" t="s">
        <v>87</v>
      </c>
      <c r="AQ105" s="159" t="s">
        <v>87</v>
      </c>
      <c r="AR105" s="159" t="s">
        <v>87</v>
      </c>
      <c r="AS105" s="159" t="s">
        <v>87</v>
      </c>
      <c r="AT105" s="159" t="s">
        <v>87</v>
      </c>
      <c r="AU105" s="195" t="s">
        <v>87</v>
      </c>
      <c r="AV105" s="195" t="s">
        <v>87</v>
      </c>
      <c r="AW105" s="195" t="s">
        <v>87</v>
      </c>
      <c r="AX105" s="195" t="s">
        <v>87</v>
      </c>
      <c r="AY105" s="159" t="s">
        <v>87</v>
      </c>
      <c r="AZ105" s="195" t="s">
        <v>87</v>
      </c>
      <c r="BA105" s="195" t="s">
        <v>87</v>
      </c>
      <c r="BB105" s="389" t="s">
        <v>87</v>
      </c>
      <c r="BC105" s="389" t="s">
        <v>87</v>
      </c>
      <c r="BD105" s="389" t="s">
        <v>87</v>
      </c>
      <c r="BE105" s="309" t="s">
        <v>87</v>
      </c>
      <c r="BF105" s="526" t="s">
        <v>87</v>
      </c>
    </row>
    <row r="106" spans="1:145" s="34" customFormat="1" ht="42.75" customHeight="1" x14ac:dyDescent="0.2">
      <c r="A106" s="139" t="s">
        <v>1118</v>
      </c>
      <c r="B106" s="140" t="s">
        <v>1083</v>
      </c>
      <c r="C106" s="141" t="s">
        <v>1084</v>
      </c>
      <c r="D106" s="141" t="s">
        <v>427</v>
      </c>
      <c r="E106" s="158" t="s">
        <v>1119</v>
      </c>
      <c r="F106" s="159">
        <v>0.91</v>
      </c>
      <c r="G106" s="159" t="s">
        <v>80</v>
      </c>
      <c r="H106" s="159" t="s">
        <v>81</v>
      </c>
      <c r="I106" s="159" t="s">
        <v>82</v>
      </c>
      <c r="J106" s="368" t="s">
        <v>992</v>
      </c>
      <c r="K106" s="515">
        <v>3203285629</v>
      </c>
      <c r="L106" s="368" t="s">
        <v>993</v>
      </c>
      <c r="M106" s="161">
        <v>42794</v>
      </c>
      <c r="N106" s="161">
        <v>44196</v>
      </c>
      <c r="O106" s="105" t="s">
        <v>1120</v>
      </c>
      <c r="P106" s="105" t="s">
        <v>1121</v>
      </c>
      <c r="Q106" s="163">
        <v>1</v>
      </c>
      <c r="R106" s="163">
        <v>1</v>
      </c>
      <c r="S106" s="163">
        <v>1</v>
      </c>
      <c r="T106" s="163">
        <v>1</v>
      </c>
      <c r="U106" s="163">
        <v>1</v>
      </c>
      <c r="V106" s="163">
        <v>1</v>
      </c>
      <c r="W106" s="163">
        <v>1</v>
      </c>
      <c r="X106" s="163">
        <v>1</v>
      </c>
      <c r="Y106" s="163">
        <v>1</v>
      </c>
      <c r="Z106" s="163">
        <v>1</v>
      </c>
      <c r="AA106" s="180">
        <v>1</v>
      </c>
      <c r="AB106" s="180">
        <v>1</v>
      </c>
      <c r="AC106" s="158" t="s">
        <v>88</v>
      </c>
      <c r="AD106" s="158" t="s">
        <v>89</v>
      </c>
      <c r="AE106" s="158" t="s">
        <v>90</v>
      </c>
      <c r="AF106" s="159">
        <v>7527</v>
      </c>
      <c r="AG106" s="158" t="s">
        <v>1116</v>
      </c>
      <c r="AH106" s="162" t="s">
        <v>92</v>
      </c>
      <c r="AI106" s="516">
        <v>847000000</v>
      </c>
      <c r="AJ106" s="159" t="s">
        <v>93</v>
      </c>
      <c r="AK106" s="159" t="s">
        <v>93</v>
      </c>
      <c r="AL106" s="159" t="s">
        <v>87</v>
      </c>
      <c r="AM106" s="149">
        <v>0</v>
      </c>
      <c r="AN106" s="159" t="s">
        <v>87</v>
      </c>
      <c r="AO106" s="159" t="s">
        <v>87</v>
      </c>
      <c r="AP106" s="159" t="s">
        <v>87</v>
      </c>
      <c r="AQ106" s="159" t="s">
        <v>87</v>
      </c>
      <c r="AR106" s="159" t="s">
        <v>87</v>
      </c>
      <c r="AS106" s="159" t="s">
        <v>87</v>
      </c>
      <c r="AT106" s="159" t="s">
        <v>87</v>
      </c>
      <c r="AU106" s="195" t="s">
        <v>87</v>
      </c>
      <c r="AV106" s="195" t="s">
        <v>87</v>
      </c>
      <c r="AW106" s="195" t="s">
        <v>87</v>
      </c>
      <c r="AX106" s="195" t="s">
        <v>87</v>
      </c>
      <c r="AY106" s="159" t="s">
        <v>87</v>
      </c>
      <c r="AZ106" s="195" t="s">
        <v>87</v>
      </c>
      <c r="BA106" s="195" t="s">
        <v>87</v>
      </c>
      <c r="BB106" s="389" t="s">
        <v>87</v>
      </c>
      <c r="BC106" s="389" t="s">
        <v>87</v>
      </c>
      <c r="BD106" s="389" t="s">
        <v>87</v>
      </c>
      <c r="BE106" s="309" t="s">
        <v>87</v>
      </c>
      <c r="BF106" s="526" t="s">
        <v>87</v>
      </c>
    </row>
    <row r="107" spans="1:145" s="34" customFormat="1" ht="42.75" customHeight="1" x14ac:dyDescent="0.2">
      <c r="A107" s="139" t="s">
        <v>1122</v>
      </c>
      <c r="B107" s="140" t="s">
        <v>1083</v>
      </c>
      <c r="C107" s="141" t="s">
        <v>1084</v>
      </c>
      <c r="D107" s="141" t="s">
        <v>427</v>
      </c>
      <c r="E107" s="158" t="s">
        <v>1123</v>
      </c>
      <c r="F107" s="159">
        <v>0.91</v>
      </c>
      <c r="G107" s="159" t="s">
        <v>80</v>
      </c>
      <c r="H107" s="159" t="s">
        <v>81</v>
      </c>
      <c r="I107" s="159" t="s">
        <v>82</v>
      </c>
      <c r="J107" s="368" t="s">
        <v>992</v>
      </c>
      <c r="K107" s="515">
        <v>3203285629</v>
      </c>
      <c r="L107" s="368" t="s">
        <v>993</v>
      </c>
      <c r="M107" s="161">
        <v>42917</v>
      </c>
      <c r="N107" s="161">
        <v>44043</v>
      </c>
      <c r="O107" s="105" t="s">
        <v>1124</v>
      </c>
      <c r="P107" s="105" t="s">
        <v>1125</v>
      </c>
      <c r="Q107" s="163">
        <v>1</v>
      </c>
      <c r="R107" s="163">
        <v>1</v>
      </c>
      <c r="S107" s="163">
        <v>1</v>
      </c>
      <c r="T107" s="163">
        <v>1</v>
      </c>
      <c r="U107" s="163">
        <v>0</v>
      </c>
      <c r="V107" s="163">
        <v>0</v>
      </c>
      <c r="W107" s="163">
        <v>1</v>
      </c>
      <c r="X107" s="163">
        <v>1</v>
      </c>
      <c r="Y107" s="163">
        <v>1</v>
      </c>
      <c r="Z107" s="163">
        <v>1</v>
      </c>
      <c r="AA107" s="180">
        <v>1</v>
      </c>
      <c r="AB107" s="180">
        <v>1</v>
      </c>
      <c r="AC107" s="158" t="s">
        <v>88</v>
      </c>
      <c r="AD107" s="158" t="s">
        <v>89</v>
      </c>
      <c r="AE107" s="158" t="s">
        <v>90</v>
      </c>
      <c r="AF107" s="159">
        <v>7527</v>
      </c>
      <c r="AG107" s="158" t="s">
        <v>1116</v>
      </c>
      <c r="AH107" s="162" t="s">
        <v>1117</v>
      </c>
      <c r="AI107" s="516">
        <v>689000000</v>
      </c>
      <c r="AJ107" s="159" t="s">
        <v>93</v>
      </c>
      <c r="AK107" s="159" t="s">
        <v>93</v>
      </c>
      <c r="AL107" s="159" t="s">
        <v>87</v>
      </c>
      <c r="AM107" s="149">
        <v>0</v>
      </c>
      <c r="AN107" s="159" t="s">
        <v>87</v>
      </c>
      <c r="AO107" s="159" t="s">
        <v>87</v>
      </c>
      <c r="AP107" s="159" t="s">
        <v>87</v>
      </c>
      <c r="AQ107" s="159" t="s">
        <v>87</v>
      </c>
      <c r="AR107" s="159" t="s">
        <v>87</v>
      </c>
      <c r="AS107" s="159" t="s">
        <v>87</v>
      </c>
      <c r="AT107" s="159" t="s">
        <v>87</v>
      </c>
      <c r="AU107" s="195" t="s">
        <v>87</v>
      </c>
      <c r="AV107" s="195" t="s">
        <v>87</v>
      </c>
      <c r="AW107" s="195" t="s">
        <v>87</v>
      </c>
      <c r="AX107" s="195" t="s">
        <v>87</v>
      </c>
      <c r="AY107" s="159" t="s">
        <v>87</v>
      </c>
      <c r="AZ107" s="195" t="s">
        <v>87</v>
      </c>
      <c r="BA107" s="195" t="s">
        <v>87</v>
      </c>
      <c r="BB107" s="389" t="s">
        <v>87</v>
      </c>
      <c r="BC107" s="389" t="s">
        <v>87</v>
      </c>
      <c r="BD107" s="389" t="s">
        <v>87</v>
      </c>
      <c r="BE107" s="309" t="s">
        <v>87</v>
      </c>
      <c r="BF107" s="526" t="s">
        <v>87</v>
      </c>
    </row>
    <row r="108" spans="1:145" s="34" customFormat="1" ht="60" customHeight="1" x14ac:dyDescent="0.2">
      <c r="A108" s="139" t="s">
        <v>1126</v>
      </c>
      <c r="B108" s="140" t="s">
        <v>1083</v>
      </c>
      <c r="C108" s="141" t="s">
        <v>1084</v>
      </c>
      <c r="D108" s="141" t="s">
        <v>427</v>
      </c>
      <c r="E108" s="158" t="s">
        <v>1127</v>
      </c>
      <c r="F108" s="159">
        <v>0.91</v>
      </c>
      <c r="G108" s="159" t="s">
        <v>546</v>
      </c>
      <c r="H108" s="159" t="s">
        <v>547</v>
      </c>
      <c r="I108" s="159" t="s">
        <v>82</v>
      </c>
      <c r="J108" s="92" t="s">
        <v>1128</v>
      </c>
      <c r="K108" s="159" t="s">
        <v>1129</v>
      </c>
      <c r="L108" s="160" t="s">
        <v>1130</v>
      </c>
      <c r="M108" s="161">
        <v>42856</v>
      </c>
      <c r="N108" s="161">
        <v>44012</v>
      </c>
      <c r="O108" s="158" t="s">
        <v>1131</v>
      </c>
      <c r="P108" s="158" t="s">
        <v>1132</v>
      </c>
      <c r="Q108" s="159">
        <v>6</v>
      </c>
      <c r="R108" s="159">
        <v>6</v>
      </c>
      <c r="S108" s="159">
        <v>6</v>
      </c>
      <c r="T108" s="159">
        <v>6</v>
      </c>
      <c r="U108" s="159">
        <v>6</v>
      </c>
      <c r="V108" s="163">
        <v>1</v>
      </c>
      <c r="W108" s="159">
        <v>5</v>
      </c>
      <c r="X108" s="163">
        <v>0.83</v>
      </c>
      <c r="Y108" s="159">
        <v>3</v>
      </c>
      <c r="Z108" s="163">
        <v>0.5</v>
      </c>
      <c r="AA108" s="544">
        <v>0</v>
      </c>
      <c r="AB108" s="180">
        <v>0</v>
      </c>
      <c r="AC108" s="158" t="s">
        <v>552</v>
      </c>
      <c r="AD108" s="158" t="s">
        <v>553</v>
      </c>
      <c r="AE108" s="158" t="s">
        <v>1133</v>
      </c>
      <c r="AF108" s="159">
        <v>1131</v>
      </c>
      <c r="AG108" s="158" t="s">
        <v>1134</v>
      </c>
      <c r="AH108" s="162" t="s">
        <v>1135</v>
      </c>
      <c r="AI108" s="545">
        <v>2401773531</v>
      </c>
      <c r="AJ108" s="409">
        <v>0.02</v>
      </c>
      <c r="AK108" s="545">
        <f>(67664*9)+(30281*37)+(76262*27)+(28268*67)+(130*110540)</f>
        <v>20052603</v>
      </c>
      <c r="AL108" s="158" t="s">
        <v>1136</v>
      </c>
      <c r="AM108" s="149">
        <v>0.02</v>
      </c>
      <c r="AN108" s="167">
        <v>44013</v>
      </c>
      <c r="AO108" s="167">
        <v>44196</v>
      </c>
      <c r="AP108" s="163" t="s">
        <v>1137</v>
      </c>
      <c r="AQ108" s="150" t="s">
        <v>1138</v>
      </c>
      <c r="AR108" s="283">
        <v>1</v>
      </c>
      <c r="AS108" s="350" t="s">
        <v>195</v>
      </c>
      <c r="AT108" s="194" t="s">
        <v>195</v>
      </c>
      <c r="AU108" s="170" t="s">
        <v>487</v>
      </c>
      <c r="AV108" s="170" t="s">
        <v>133</v>
      </c>
      <c r="AW108" s="170" t="s">
        <v>559</v>
      </c>
      <c r="AX108" s="170" t="s">
        <v>1139</v>
      </c>
      <c r="AY108" s="176">
        <v>7787</v>
      </c>
      <c r="AZ108" s="170" t="s">
        <v>561</v>
      </c>
      <c r="BA108" s="170" t="s">
        <v>1139</v>
      </c>
      <c r="BB108" s="403">
        <v>103800000</v>
      </c>
      <c r="BC108" s="546">
        <v>0.19600000000000001</v>
      </c>
      <c r="BD108" s="405" t="s">
        <v>195</v>
      </c>
      <c r="BE108" s="350" t="s">
        <v>195</v>
      </c>
      <c r="BF108" s="350" t="s">
        <v>195</v>
      </c>
    </row>
    <row r="109" spans="1:145" s="34" customFormat="1" ht="42.75" customHeight="1" x14ac:dyDescent="0.2">
      <c r="A109" s="139" t="s">
        <v>1140</v>
      </c>
      <c r="B109" s="140" t="s">
        <v>1083</v>
      </c>
      <c r="C109" s="141" t="s">
        <v>1084</v>
      </c>
      <c r="D109" s="141" t="s">
        <v>427</v>
      </c>
      <c r="E109" s="105" t="s">
        <v>1141</v>
      </c>
      <c r="F109" s="159">
        <v>0.91</v>
      </c>
      <c r="G109" s="159" t="s">
        <v>80</v>
      </c>
      <c r="H109" s="159" t="s">
        <v>81</v>
      </c>
      <c r="I109" s="159" t="s">
        <v>82</v>
      </c>
      <c r="J109" s="368" t="s">
        <v>992</v>
      </c>
      <c r="K109" s="515">
        <v>3203285629</v>
      </c>
      <c r="L109" s="368" t="s">
        <v>993</v>
      </c>
      <c r="M109" s="161">
        <v>42736</v>
      </c>
      <c r="N109" s="161">
        <v>44196</v>
      </c>
      <c r="O109" s="105" t="s">
        <v>1142</v>
      </c>
      <c r="P109" s="105" t="s">
        <v>1142</v>
      </c>
      <c r="Q109" s="159">
        <v>1</v>
      </c>
      <c r="R109" s="159">
        <v>1</v>
      </c>
      <c r="S109" s="159">
        <v>1</v>
      </c>
      <c r="T109" s="159">
        <v>1</v>
      </c>
      <c r="U109" s="159">
        <v>1</v>
      </c>
      <c r="V109" s="163">
        <v>1</v>
      </c>
      <c r="W109" s="365">
        <v>1</v>
      </c>
      <c r="X109" s="163">
        <v>1</v>
      </c>
      <c r="Y109" s="365">
        <v>1</v>
      </c>
      <c r="Z109" s="163">
        <v>1</v>
      </c>
      <c r="AA109" s="159">
        <v>1</v>
      </c>
      <c r="AB109" s="145">
        <v>1</v>
      </c>
      <c r="AC109" s="158" t="s">
        <v>88</v>
      </c>
      <c r="AD109" s="158" t="s">
        <v>89</v>
      </c>
      <c r="AE109" s="158" t="s">
        <v>90</v>
      </c>
      <c r="AF109" s="159">
        <v>7527</v>
      </c>
      <c r="AG109" s="158" t="s">
        <v>1116</v>
      </c>
      <c r="AH109" s="162" t="s">
        <v>1143</v>
      </c>
      <c r="AI109" s="516">
        <v>224000000</v>
      </c>
      <c r="AJ109" s="159" t="s">
        <v>93</v>
      </c>
      <c r="AK109" s="159" t="s">
        <v>93</v>
      </c>
      <c r="AL109" s="159" t="s">
        <v>87</v>
      </c>
      <c r="AM109" s="149">
        <v>0</v>
      </c>
      <c r="AN109" s="159" t="s">
        <v>87</v>
      </c>
      <c r="AO109" s="159" t="s">
        <v>87</v>
      </c>
      <c r="AP109" s="159" t="s">
        <v>87</v>
      </c>
      <c r="AQ109" s="159" t="s">
        <v>87</v>
      </c>
      <c r="AR109" s="159" t="s">
        <v>87</v>
      </c>
      <c r="AS109" s="159" t="s">
        <v>87</v>
      </c>
      <c r="AT109" s="159" t="s">
        <v>87</v>
      </c>
      <c r="AU109" s="195" t="s">
        <v>87</v>
      </c>
      <c r="AV109" s="195" t="s">
        <v>87</v>
      </c>
      <c r="AW109" s="195" t="s">
        <v>87</v>
      </c>
      <c r="AX109" s="195" t="s">
        <v>87</v>
      </c>
      <c r="AY109" s="159" t="s">
        <v>87</v>
      </c>
      <c r="AZ109" s="195" t="s">
        <v>87</v>
      </c>
      <c r="BA109" s="195" t="s">
        <v>87</v>
      </c>
      <c r="BB109" s="389" t="s">
        <v>87</v>
      </c>
      <c r="BC109" s="389" t="s">
        <v>87</v>
      </c>
      <c r="BD109" s="389" t="s">
        <v>87</v>
      </c>
      <c r="BE109" s="309" t="s">
        <v>87</v>
      </c>
      <c r="BF109" s="526" t="s">
        <v>87</v>
      </c>
    </row>
    <row r="110" spans="1:145" s="68" customFormat="1" ht="42.75" customHeight="1" x14ac:dyDescent="0.2">
      <c r="A110" s="156" t="s">
        <v>1144</v>
      </c>
      <c r="B110" s="157" t="s">
        <v>1083</v>
      </c>
      <c r="C110" s="158" t="s">
        <v>1084</v>
      </c>
      <c r="D110" s="158" t="s">
        <v>427</v>
      </c>
      <c r="E110" s="158" t="s">
        <v>1145</v>
      </c>
      <c r="F110" s="159">
        <v>0.69</v>
      </c>
      <c r="G110" s="159" t="s">
        <v>98</v>
      </c>
      <c r="H110" s="159" t="s">
        <v>99</v>
      </c>
      <c r="I110" s="159" t="s">
        <v>82</v>
      </c>
      <c r="J110" s="159" t="s">
        <v>100</v>
      </c>
      <c r="K110" s="159">
        <v>3159286978</v>
      </c>
      <c r="L110" s="160" t="s">
        <v>101</v>
      </c>
      <c r="M110" s="161">
        <v>43101</v>
      </c>
      <c r="N110" s="161">
        <v>43981</v>
      </c>
      <c r="O110" s="162" t="s">
        <v>1146</v>
      </c>
      <c r="P110" s="162" t="s">
        <v>1147</v>
      </c>
      <c r="Q110" s="159" t="s">
        <v>104</v>
      </c>
      <c r="R110" s="159">
        <v>6</v>
      </c>
      <c r="S110" s="159">
        <v>6</v>
      </c>
      <c r="T110" s="159">
        <v>6</v>
      </c>
      <c r="U110" s="162" t="s">
        <v>87</v>
      </c>
      <c r="V110" s="162" t="s">
        <v>87</v>
      </c>
      <c r="W110" s="159">
        <v>6</v>
      </c>
      <c r="X110" s="163">
        <v>1</v>
      </c>
      <c r="Y110" s="159">
        <v>15</v>
      </c>
      <c r="Z110" s="163">
        <v>2.5</v>
      </c>
      <c r="AA110" s="142">
        <v>0</v>
      </c>
      <c r="AB110" s="145">
        <v>0</v>
      </c>
      <c r="AC110" s="158" t="s">
        <v>105</v>
      </c>
      <c r="AD110" s="158" t="s">
        <v>106</v>
      </c>
      <c r="AE110" s="158"/>
      <c r="AF110" s="159">
        <v>1108</v>
      </c>
      <c r="AG110" s="159" t="s">
        <v>107</v>
      </c>
      <c r="AH110" s="162" t="s">
        <v>108</v>
      </c>
      <c r="AI110" s="191">
        <v>60787329290</v>
      </c>
      <c r="AJ110" s="90" t="s">
        <v>104</v>
      </c>
      <c r="AK110" s="142" t="s">
        <v>104</v>
      </c>
      <c r="AL110" s="189" t="s">
        <v>87</v>
      </c>
      <c r="AM110" s="149">
        <v>0</v>
      </c>
      <c r="AN110" s="189" t="s">
        <v>87</v>
      </c>
      <c r="AO110" s="189" t="s">
        <v>87</v>
      </c>
      <c r="AP110" s="189" t="s">
        <v>87</v>
      </c>
      <c r="AQ110" s="189" t="s">
        <v>87</v>
      </c>
      <c r="AR110" s="189" t="s">
        <v>87</v>
      </c>
      <c r="AS110" s="189" t="s">
        <v>87</v>
      </c>
      <c r="AT110" s="189" t="s">
        <v>87</v>
      </c>
      <c r="AU110" s="154" t="s">
        <v>87</v>
      </c>
      <c r="AV110" s="154" t="s">
        <v>87</v>
      </c>
      <c r="AW110" s="154" t="s">
        <v>87</v>
      </c>
      <c r="AX110" s="154" t="s">
        <v>87</v>
      </c>
      <c r="AY110" s="189" t="s">
        <v>87</v>
      </c>
      <c r="AZ110" s="154" t="s">
        <v>87</v>
      </c>
      <c r="BA110" s="154" t="s">
        <v>87</v>
      </c>
      <c r="BB110" s="152" t="s">
        <v>87</v>
      </c>
      <c r="BC110" s="152" t="s">
        <v>87</v>
      </c>
      <c r="BD110" s="152" t="s">
        <v>87</v>
      </c>
      <c r="BE110" s="153" t="s">
        <v>87</v>
      </c>
      <c r="BF110" s="154" t="s">
        <v>87</v>
      </c>
    </row>
    <row r="111" spans="1:145" s="68" customFormat="1" ht="42.75" customHeight="1" x14ac:dyDescent="0.2">
      <c r="A111" s="156" t="s">
        <v>1148</v>
      </c>
      <c r="B111" s="157" t="s">
        <v>1083</v>
      </c>
      <c r="C111" s="158" t="s">
        <v>1084</v>
      </c>
      <c r="D111" s="158" t="s">
        <v>427</v>
      </c>
      <c r="E111" s="158" t="s">
        <v>1149</v>
      </c>
      <c r="F111" s="159">
        <v>0.69</v>
      </c>
      <c r="G111" s="159" t="s">
        <v>98</v>
      </c>
      <c r="H111" s="159" t="s">
        <v>99</v>
      </c>
      <c r="I111" s="159" t="s">
        <v>82</v>
      </c>
      <c r="J111" s="159" t="s">
        <v>100</v>
      </c>
      <c r="K111" s="159">
        <v>3159286978</v>
      </c>
      <c r="L111" s="160" t="s">
        <v>101</v>
      </c>
      <c r="M111" s="161">
        <v>43101</v>
      </c>
      <c r="N111" s="161">
        <v>43981</v>
      </c>
      <c r="O111" s="105" t="s">
        <v>1150</v>
      </c>
      <c r="P111" s="105" t="s">
        <v>1151</v>
      </c>
      <c r="Q111" s="159" t="s">
        <v>104</v>
      </c>
      <c r="R111" s="159">
        <v>6</v>
      </c>
      <c r="S111" s="159">
        <v>6</v>
      </c>
      <c r="T111" s="159">
        <v>6</v>
      </c>
      <c r="U111" s="162" t="s">
        <v>87</v>
      </c>
      <c r="V111" s="162" t="s">
        <v>87</v>
      </c>
      <c r="W111" s="159">
        <v>6</v>
      </c>
      <c r="X111" s="163">
        <v>1</v>
      </c>
      <c r="Y111" s="159">
        <v>6</v>
      </c>
      <c r="Z111" s="163">
        <v>1</v>
      </c>
      <c r="AA111" s="142">
        <v>10</v>
      </c>
      <c r="AB111" s="145">
        <v>1.66</v>
      </c>
      <c r="AC111" s="158" t="s">
        <v>105</v>
      </c>
      <c r="AD111" s="158" t="s">
        <v>106</v>
      </c>
      <c r="AE111" s="158"/>
      <c r="AF111" s="159">
        <v>1108</v>
      </c>
      <c r="AG111" s="159" t="s">
        <v>107</v>
      </c>
      <c r="AH111" s="162" t="s">
        <v>108</v>
      </c>
      <c r="AI111" s="191">
        <v>60787329290</v>
      </c>
      <c r="AJ111" s="159" t="s">
        <v>104</v>
      </c>
      <c r="AK111" s="159" t="s">
        <v>104</v>
      </c>
      <c r="AL111" s="189" t="s">
        <v>87</v>
      </c>
      <c r="AM111" s="149">
        <v>0</v>
      </c>
      <c r="AN111" s="189" t="s">
        <v>87</v>
      </c>
      <c r="AO111" s="189" t="s">
        <v>87</v>
      </c>
      <c r="AP111" s="189" t="s">
        <v>87</v>
      </c>
      <c r="AQ111" s="189" t="s">
        <v>87</v>
      </c>
      <c r="AR111" s="189" t="s">
        <v>87</v>
      </c>
      <c r="AS111" s="189" t="s">
        <v>87</v>
      </c>
      <c r="AT111" s="189" t="s">
        <v>87</v>
      </c>
      <c r="AU111" s="154" t="s">
        <v>87</v>
      </c>
      <c r="AV111" s="154" t="s">
        <v>87</v>
      </c>
      <c r="AW111" s="154" t="s">
        <v>87</v>
      </c>
      <c r="AX111" s="154" t="s">
        <v>87</v>
      </c>
      <c r="AY111" s="189" t="s">
        <v>87</v>
      </c>
      <c r="AZ111" s="154" t="s">
        <v>87</v>
      </c>
      <c r="BA111" s="154" t="s">
        <v>87</v>
      </c>
      <c r="BB111" s="152" t="s">
        <v>87</v>
      </c>
      <c r="BC111" s="152" t="s">
        <v>87</v>
      </c>
      <c r="BD111" s="152" t="s">
        <v>87</v>
      </c>
      <c r="BE111" s="153" t="s">
        <v>87</v>
      </c>
      <c r="BF111" s="154" t="s">
        <v>87</v>
      </c>
    </row>
    <row r="112" spans="1:145" s="34" customFormat="1" ht="42.75" customHeight="1" x14ac:dyDescent="0.2">
      <c r="A112" s="139" t="s">
        <v>1152</v>
      </c>
      <c r="B112" s="140" t="s">
        <v>1083</v>
      </c>
      <c r="C112" s="141" t="s">
        <v>1153</v>
      </c>
      <c r="D112" s="141" t="s">
        <v>1154</v>
      </c>
      <c r="E112" s="141" t="s">
        <v>1155</v>
      </c>
      <c r="F112" s="142">
        <v>0.91</v>
      </c>
      <c r="G112" s="142" t="s">
        <v>546</v>
      </c>
      <c r="H112" s="142" t="s">
        <v>1092</v>
      </c>
      <c r="I112" s="142" t="s">
        <v>82</v>
      </c>
      <c r="J112" s="142" t="s">
        <v>1093</v>
      </c>
      <c r="K112" s="143">
        <v>3004193734</v>
      </c>
      <c r="L112" s="142" t="s">
        <v>1094</v>
      </c>
      <c r="M112" s="144">
        <v>42917</v>
      </c>
      <c r="N112" s="144">
        <v>43617</v>
      </c>
      <c r="O112" s="142" t="s">
        <v>1156</v>
      </c>
      <c r="P112" s="142" t="s">
        <v>1157</v>
      </c>
      <c r="Q112" s="145">
        <v>1</v>
      </c>
      <c r="R112" s="145">
        <v>1</v>
      </c>
      <c r="S112" s="145">
        <v>1</v>
      </c>
      <c r="T112" s="145">
        <v>1</v>
      </c>
      <c r="U112" s="206">
        <f>2/2</f>
        <v>1</v>
      </c>
      <c r="V112" s="145">
        <v>1</v>
      </c>
      <c r="W112" s="145">
        <v>1</v>
      </c>
      <c r="X112" s="145">
        <v>1</v>
      </c>
      <c r="Y112" s="180">
        <v>1</v>
      </c>
      <c r="Z112" s="180">
        <v>1</v>
      </c>
      <c r="AA112" s="145" t="s">
        <v>87</v>
      </c>
      <c r="AB112" s="145" t="s">
        <v>87</v>
      </c>
      <c r="AC112" s="141" t="s">
        <v>1097</v>
      </c>
      <c r="AD112" s="141" t="s">
        <v>1098</v>
      </c>
      <c r="AE112" s="141"/>
      <c r="AF112" s="142">
        <v>1014</v>
      </c>
      <c r="AG112" s="141" t="s">
        <v>1099</v>
      </c>
      <c r="AH112" s="388" t="s">
        <v>1100</v>
      </c>
      <c r="AI112" s="410">
        <f t="shared" ref="AI112:AI113" si="7">4419000000/3</f>
        <v>1473000000</v>
      </c>
      <c r="AJ112" s="547">
        <f t="shared" ref="AJ112:AJ113" si="8">+AK112/AI112</f>
        <v>8.2950889341479976E-3</v>
      </c>
      <c r="AK112" s="410">
        <v>12218666</v>
      </c>
      <c r="AL112" s="548" t="s">
        <v>87</v>
      </c>
      <c r="AM112" s="149">
        <v>0</v>
      </c>
      <c r="AN112" s="548" t="s">
        <v>87</v>
      </c>
      <c r="AO112" s="548" t="s">
        <v>87</v>
      </c>
      <c r="AP112" s="548" t="s">
        <v>87</v>
      </c>
      <c r="AQ112" s="548" t="s">
        <v>87</v>
      </c>
      <c r="AR112" s="548" t="s">
        <v>87</v>
      </c>
      <c r="AS112" s="548" t="s">
        <v>87</v>
      </c>
      <c r="AT112" s="548" t="s">
        <v>87</v>
      </c>
      <c r="AU112" s="549" t="s">
        <v>87</v>
      </c>
      <c r="AV112" s="549" t="s">
        <v>87</v>
      </c>
      <c r="AW112" s="549" t="s">
        <v>87</v>
      </c>
      <c r="AX112" s="549" t="s">
        <v>87</v>
      </c>
      <c r="AY112" s="548" t="s">
        <v>87</v>
      </c>
      <c r="AZ112" s="549" t="s">
        <v>87</v>
      </c>
      <c r="BA112" s="549" t="s">
        <v>87</v>
      </c>
      <c r="BB112" s="550" t="s">
        <v>87</v>
      </c>
      <c r="BC112" s="550" t="s">
        <v>87</v>
      </c>
      <c r="BD112" s="550" t="s">
        <v>87</v>
      </c>
      <c r="BE112" s="551" t="s">
        <v>87</v>
      </c>
      <c r="BF112" s="549" t="s">
        <v>87</v>
      </c>
    </row>
    <row r="113" spans="1:145" s="34" customFormat="1" ht="42.75" customHeight="1" x14ac:dyDescent="0.2">
      <c r="A113" s="139" t="s">
        <v>1158</v>
      </c>
      <c r="B113" s="140" t="s">
        <v>1083</v>
      </c>
      <c r="C113" s="141" t="s">
        <v>1153</v>
      </c>
      <c r="D113" s="141" t="s">
        <v>1154</v>
      </c>
      <c r="E113" s="141" t="s">
        <v>1159</v>
      </c>
      <c r="F113" s="142">
        <v>0.91</v>
      </c>
      <c r="G113" s="142" t="s">
        <v>546</v>
      </c>
      <c r="H113" s="142" t="s">
        <v>1092</v>
      </c>
      <c r="I113" s="142" t="s">
        <v>82</v>
      </c>
      <c r="J113" s="142" t="s">
        <v>1093</v>
      </c>
      <c r="K113" s="143">
        <v>3004193734</v>
      </c>
      <c r="L113" s="142" t="s">
        <v>1094</v>
      </c>
      <c r="M113" s="144">
        <v>42917</v>
      </c>
      <c r="N113" s="144">
        <v>43617</v>
      </c>
      <c r="O113" s="142" t="s">
        <v>1160</v>
      </c>
      <c r="P113" s="142" t="s">
        <v>1161</v>
      </c>
      <c r="Q113" s="145">
        <v>1</v>
      </c>
      <c r="R113" s="145">
        <v>1</v>
      </c>
      <c r="S113" s="145">
        <v>1</v>
      </c>
      <c r="T113" s="145" t="s">
        <v>87</v>
      </c>
      <c r="U113" s="206">
        <f>1/1</f>
        <v>1</v>
      </c>
      <c r="V113" s="145">
        <v>1</v>
      </c>
      <c r="W113" s="145">
        <v>1</v>
      </c>
      <c r="X113" s="145">
        <v>1</v>
      </c>
      <c r="Y113" s="180">
        <v>1</v>
      </c>
      <c r="Z113" s="180">
        <v>1</v>
      </c>
      <c r="AA113" s="145" t="s">
        <v>87</v>
      </c>
      <c r="AB113" s="145" t="s">
        <v>87</v>
      </c>
      <c r="AC113" s="141" t="s">
        <v>1097</v>
      </c>
      <c r="AD113" s="141" t="s">
        <v>1098</v>
      </c>
      <c r="AE113" s="141"/>
      <c r="AF113" s="142">
        <v>1014</v>
      </c>
      <c r="AG113" s="141" t="s">
        <v>1099</v>
      </c>
      <c r="AH113" s="388" t="s">
        <v>1100</v>
      </c>
      <c r="AI113" s="410">
        <f t="shared" si="7"/>
        <v>1473000000</v>
      </c>
      <c r="AJ113" s="547">
        <f t="shared" si="8"/>
        <v>8.2950889341479976E-3</v>
      </c>
      <c r="AK113" s="410">
        <v>12218666</v>
      </c>
      <c r="AL113" s="548" t="s">
        <v>87</v>
      </c>
      <c r="AM113" s="149">
        <v>0</v>
      </c>
      <c r="AN113" s="548" t="s">
        <v>87</v>
      </c>
      <c r="AO113" s="548" t="s">
        <v>87</v>
      </c>
      <c r="AP113" s="548" t="s">
        <v>87</v>
      </c>
      <c r="AQ113" s="548" t="s">
        <v>87</v>
      </c>
      <c r="AR113" s="548" t="s">
        <v>87</v>
      </c>
      <c r="AS113" s="548" t="s">
        <v>87</v>
      </c>
      <c r="AT113" s="548" t="s">
        <v>87</v>
      </c>
      <c r="AU113" s="549" t="s">
        <v>87</v>
      </c>
      <c r="AV113" s="549" t="s">
        <v>87</v>
      </c>
      <c r="AW113" s="549" t="s">
        <v>87</v>
      </c>
      <c r="AX113" s="549" t="s">
        <v>87</v>
      </c>
      <c r="AY113" s="548" t="s">
        <v>87</v>
      </c>
      <c r="AZ113" s="549" t="s">
        <v>87</v>
      </c>
      <c r="BA113" s="549" t="s">
        <v>87</v>
      </c>
      <c r="BB113" s="550" t="s">
        <v>87</v>
      </c>
      <c r="BC113" s="550" t="s">
        <v>87</v>
      </c>
      <c r="BD113" s="550" t="s">
        <v>87</v>
      </c>
      <c r="BE113" s="551" t="s">
        <v>87</v>
      </c>
      <c r="BF113" s="549" t="s">
        <v>87</v>
      </c>
    </row>
    <row r="114" spans="1:145" s="35" customFormat="1" ht="42.75" customHeight="1" x14ac:dyDescent="0.2">
      <c r="A114" s="139" t="s">
        <v>1162</v>
      </c>
      <c r="B114" s="552" t="s">
        <v>1083</v>
      </c>
      <c r="C114" s="553" t="s">
        <v>1163</v>
      </c>
      <c r="D114" s="553" t="s">
        <v>1164</v>
      </c>
      <c r="E114" s="554" t="s">
        <v>1165</v>
      </c>
      <c r="F114" s="159">
        <v>0.91</v>
      </c>
      <c r="G114" s="555" t="s">
        <v>258</v>
      </c>
      <c r="H114" s="555" t="s">
        <v>408</v>
      </c>
      <c r="I114" s="555" t="s">
        <v>82</v>
      </c>
      <c r="J114" s="339" t="s">
        <v>441</v>
      </c>
      <c r="K114" s="340" t="s">
        <v>442</v>
      </c>
      <c r="L114" s="160" t="s">
        <v>443</v>
      </c>
      <c r="M114" s="556">
        <v>43282</v>
      </c>
      <c r="N114" s="556">
        <v>44196</v>
      </c>
      <c r="O114" s="554" t="s">
        <v>1166</v>
      </c>
      <c r="P114" s="554" t="s">
        <v>1167</v>
      </c>
      <c r="Q114" s="476" t="s">
        <v>87</v>
      </c>
      <c r="R114" s="347">
        <v>7</v>
      </c>
      <c r="S114" s="347">
        <v>6</v>
      </c>
      <c r="T114" s="347">
        <v>3</v>
      </c>
      <c r="U114" s="557" t="s">
        <v>87</v>
      </c>
      <c r="V114" s="558" t="s">
        <v>87</v>
      </c>
      <c r="W114" s="159">
        <v>7</v>
      </c>
      <c r="X114" s="559">
        <v>1</v>
      </c>
      <c r="Y114" s="347">
        <v>6</v>
      </c>
      <c r="Z114" s="559">
        <v>1</v>
      </c>
      <c r="AA114" s="346">
        <v>0</v>
      </c>
      <c r="AB114" s="354">
        <v>0</v>
      </c>
      <c r="AC114" s="347" t="s">
        <v>434</v>
      </c>
      <c r="AD114" s="347" t="s">
        <v>435</v>
      </c>
      <c r="AE114" s="347" t="s">
        <v>436</v>
      </c>
      <c r="AF114" s="339">
        <v>987</v>
      </c>
      <c r="AG114" s="347" t="s">
        <v>1088</v>
      </c>
      <c r="AH114" s="347" t="s">
        <v>1168</v>
      </c>
      <c r="AI114" s="62">
        <v>6000000</v>
      </c>
      <c r="AJ114" s="69" t="s">
        <v>87</v>
      </c>
      <c r="AK114" s="62">
        <v>6000000</v>
      </c>
      <c r="AL114" s="361" t="s">
        <v>446</v>
      </c>
      <c r="AM114" s="149">
        <v>0</v>
      </c>
      <c r="AN114" s="361" t="s">
        <v>446</v>
      </c>
      <c r="AO114" s="361" t="s">
        <v>446</v>
      </c>
      <c r="AP114" s="361" t="s">
        <v>446</v>
      </c>
      <c r="AQ114" s="361" t="s">
        <v>446</v>
      </c>
      <c r="AR114" s="361" t="s">
        <v>446</v>
      </c>
      <c r="AS114" s="361" t="s">
        <v>446</v>
      </c>
      <c r="AT114" s="361" t="s">
        <v>446</v>
      </c>
      <c r="AU114" s="362" t="s">
        <v>446</v>
      </c>
      <c r="AV114" s="362" t="s">
        <v>446</v>
      </c>
      <c r="AW114" s="362" t="s">
        <v>446</v>
      </c>
      <c r="AX114" s="362" t="s">
        <v>446</v>
      </c>
      <c r="AY114" s="361" t="s">
        <v>446</v>
      </c>
      <c r="AZ114" s="362" t="s">
        <v>446</v>
      </c>
      <c r="BA114" s="362" t="s">
        <v>446</v>
      </c>
      <c r="BB114" s="363" t="s">
        <v>446</v>
      </c>
      <c r="BC114" s="363" t="s">
        <v>446</v>
      </c>
      <c r="BD114" s="363" t="s">
        <v>446</v>
      </c>
      <c r="BE114" s="364" t="s">
        <v>446</v>
      </c>
      <c r="BF114" s="526" t="s">
        <v>87</v>
      </c>
      <c r="BG114" s="334"/>
      <c r="BH114" s="334"/>
      <c r="BI114" s="334"/>
      <c r="BJ114" s="334"/>
      <c r="BK114" s="334"/>
      <c r="BL114" s="334"/>
      <c r="BM114" s="334"/>
      <c r="BN114" s="334"/>
      <c r="BO114" s="334"/>
      <c r="BP114" s="334"/>
      <c r="BQ114" s="334"/>
      <c r="BR114" s="334"/>
      <c r="BS114" s="334"/>
      <c r="BT114" s="334"/>
      <c r="BU114" s="334"/>
      <c r="BV114" s="334"/>
      <c r="BW114" s="334"/>
      <c r="BX114" s="334"/>
      <c r="BY114" s="334"/>
      <c r="BZ114" s="334"/>
      <c r="CA114" s="334"/>
      <c r="CB114" s="334"/>
      <c r="CC114" s="334"/>
      <c r="CD114" s="334"/>
      <c r="CE114" s="334"/>
      <c r="CF114" s="334"/>
      <c r="CG114" s="334"/>
      <c r="CH114" s="334"/>
      <c r="CI114" s="334"/>
      <c r="CJ114" s="334"/>
      <c r="CK114" s="334"/>
      <c r="CL114" s="334"/>
      <c r="CM114" s="334"/>
      <c r="CN114" s="334"/>
      <c r="CO114" s="334"/>
      <c r="CP114" s="334"/>
      <c r="CQ114" s="334"/>
      <c r="CR114" s="334"/>
      <c r="CS114" s="334"/>
      <c r="CT114" s="334"/>
      <c r="CU114" s="334"/>
      <c r="CV114" s="334"/>
      <c r="CW114" s="334"/>
      <c r="CX114" s="334"/>
      <c r="CY114" s="334"/>
      <c r="CZ114" s="334"/>
      <c r="DA114" s="334"/>
      <c r="DB114" s="334"/>
      <c r="DC114" s="334"/>
      <c r="DD114" s="334"/>
      <c r="DE114" s="334"/>
      <c r="DF114" s="334"/>
      <c r="DG114" s="334"/>
      <c r="DH114" s="334"/>
      <c r="DI114" s="334"/>
      <c r="DJ114" s="334"/>
      <c r="DK114" s="334"/>
      <c r="DL114" s="334"/>
      <c r="DM114" s="334"/>
      <c r="DN114" s="334"/>
      <c r="DO114" s="334"/>
      <c r="DP114" s="334"/>
      <c r="DQ114" s="334"/>
      <c r="DR114" s="334"/>
      <c r="DS114" s="334"/>
      <c r="DT114" s="334"/>
      <c r="DU114" s="334"/>
      <c r="DV114" s="334"/>
      <c r="DW114" s="334"/>
      <c r="DX114" s="334"/>
      <c r="DY114" s="334"/>
      <c r="DZ114" s="334"/>
      <c r="EA114" s="334"/>
      <c r="EB114" s="334"/>
      <c r="EC114" s="334"/>
      <c r="ED114" s="334"/>
      <c r="EE114" s="334"/>
      <c r="EF114" s="334"/>
      <c r="EG114" s="334"/>
      <c r="EH114" s="334"/>
      <c r="EI114" s="334"/>
      <c r="EJ114" s="334"/>
      <c r="EK114" s="334"/>
      <c r="EL114" s="334"/>
      <c r="EM114" s="334"/>
      <c r="EN114" s="334"/>
      <c r="EO114" s="334"/>
    </row>
    <row r="115" spans="1:145" s="34" customFormat="1" ht="42.75" customHeight="1" x14ac:dyDescent="0.2">
      <c r="A115" s="139" t="s">
        <v>1169</v>
      </c>
      <c r="B115" s="140" t="s">
        <v>1083</v>
      </c>
      <c r="C115" s="141" t="s">
        <v>1084</v>
      </c>
      <c r="D115" s="141" t="s">
        <v>427</v>
      </c>
      <c r="E115" s="141" t="s">
        <v>1170</v>
      </c>
      <c r="F115" s="142">
        <v>0.69</v>
      </c>
      <c r="G115" s="142" t="s">
        <v>98</v>
      </c>
      <c r="H115" s="142" t="s">
        <v>99</v>
      </c>
      <c r="I115" s="142" t="s">
        <v>82</v>
      </c>
      <c r="J115" s="142" t="s">
        <v>675</v>
      </c>
      <c r="K115" s="142" t="s">
        <v>676</v>
      </c>
      <c r="L115" s="142" t="s">
        <v>677</v>
      </c>
      <c r="M115" s="144">
        <v>42522</v>
      </c>
      <c r="N115" s="144">
        <v>43465</v>
      </c>
      <c r="O115" s="141" t="s">
        <v>1171</v>
      </c>
      <c r="P115" s="141" t="s">
        <v>1172</v>
      </c>
      <c r="Q115" s="142">
        <v>8</v>
      </c>
      <c r="R115" s="142">
        <v>8</v>
      </c>
      <c r="S115" s="142">
        <v>0</v>
      </c>
      <c r="T115" s="142">
        <v>0</v>
      </c>
      <c r="U115" s="142">
        <v>16</v>
      </c>
      <c r="V115" s="145">
        <v>2</v>
      </c>
      <c r="W115" s="142" t="s">
        <v>87</v>
      </c>
      <c r="X115" s="142" t="s">
        <v>87</v>
      </c>
      <c r="Y115" s="142" t="s">
        <v>87</v>
      </c>
      <c r="Z115" s="142" t="s">
        <v>87</v>
      </c>
      <c r="AA115" s="142" t="s">
        <v>87</v>
      </c>
      <c r="AB115" s="142" t="s">
        <v>87</v>
      </c>
      <c r="AC115" s="141" t="s">
        <v>105</v>
      </c>
      <c r="AD115" s="141" t="s">
        <v>670</v>
      </c>
      <c r="AE115" s="141"/>
      <c r="AF115" s="142">
        <v>1116</v>
      </c>
      <c r="AG115" s="142" t="s">
        <v>671</v>
      </c>
      <c r="AH115" s="141" t="s">
        <v>1173</v>
      </c>
      <c r="AI115" s="560">
        <v>4394389788</v>
      </c>
      <c r="AJ115" s="561" t="s">
        <v>1174</v>
      </c>
      <c r="AK115" s="561">
        <v>924887823</v>
      </c>
      <c r="AL115" s="361" t="s">
        <v>446</v>
      </c>
      <c r="AM115" s="149">
        <v>0</v>
      </c>
      <c r="AN115" s="361" t="s">
        <v>446</v>
      </c>
      <c r="AO115" s="361" t="s">
        <v>446</v>
      </c>
      <c r="AP115" s="361" t="s">
        <v>446</v>
      </c>
      <c r="AQ115" s="361" t="s">
        <v>446</v>
      </c>
      <c r="AR115" s="361" t="s">
        <v>446</v>
      </c>
      <c r="AS115" s="361" t="s">
        <v>446</v>
      </c>
      <c r="AT115" s="361" t="s">
        <v>446</v>
      </c>
      <c r="AU115" s="362" t="s">
        <v>446</v>
      </c>
      <c r="AV115" s="362" t="s">
        <v>446</v>
      </c>
      <c r="AW115" s="362" t="s">
        <v>446</v>
      </c>
      <c r="AX115" s="362" t="s">
        <v>446</v>
      </c>
      <c r="AY115" s="361" t="s">
        <v>446</v>
      </c>
      <c r="AZ115" s="362" t="s">
        <v>446</v>
      </c>
      <c r="BA115" s="362" t="s">
        <v>446</v>
      </c>
      <c r="BB115" s="363" t="s">
        <v>446</v>
      </c>
      <c r="BC115" s="363" t="s">
        <v>446</v>
      </c>
      <c r="BD115" s="363" t="s">
        <v>446</v>
      </c>
      <c r="BE115" s="364" t="s">
        <v>446</v>
      </c>
      <c r="BF115" s="526" t="s">
        <v>87</v>
      </c>
    </row>
    <row r="116" spans="1:145" s="34" customFormat="1" ht="42.75" customHeight="1" x14ac:dyDescent="0.2">
      <c r="A116" s="139" t="s">
        <v>1175</v>
      </c>
      <c r="B116" s="140" t="s">
        <v>1176</v>
      </c>
      <c r="C116" s="141" t="s">
        <v>1177</v>
      </c>
      <c r="D116" s="141" t="s">
        <v>1178</v>
      </c>
      <c r="E116" s="158" t="s">
        <v>1179</v>
      </c>
      <c r="F116" s="159">
        <v>0.91</v>
      </c>
      <c r="G116" s="159" t="s">
        <v>1180</v>
      </c>
      <c r="H116" s="159" t="s">
        <v>1181</v>
      </c>
      <c r="I116" s="159" t="s">
        <v>82</v>
      </c>
      <c r="J116" s="368" t="s">
        <v>1182</v>
      </c>
      <c r="K116" s="515" t="s">
        <v>1183</v>
      </c>
      <c r="L116" s="368" t="s">
        <v>1184</v>
      </c>
      <c r="M116" s="161">
        <v>42736</v>
      </c>
      <c r="N116" s="161">
        <v>44196</v>
      </c>
      <c r="O116" s="159" t="s">
        <v>1185</v>
      </c>
      <c r="P116" s="159" t="s">
        <v>1186</v>
      </c>
      <c r="Q116" s="163">
        <v>0.25</v>
      </c>
      <c r="R116" s="163">
        <v>0.25</v>
      </c>
      <c r="S116" s="163">
        <v>0.25</v>
      </c>
      <c r="T116" s="163">
        <v>0.25</v>
      </c>
      <c r="U116" s="163">
        <v>0.25</v>
      </c>
      <c r="V116" s="163">
        <v>1</v>
      </c>
      <c r="W116" s="163">
        <v>0.25</v>
      </c>
      <c r="X116" s="163">
        <v>1</v>
      </c>
      <c r="Y116" s="163">
        <v>0.25</v>
      </c>
      <c r="Z116" s="164">
        <v>1</v>
      </c>
      <c r="AA116" s="368">
        <v>0</v>
      </c>
      <c r="AB116" s="180">
        <v>0</v>
      </c>
      <c r="AC116" s="158" t="s">
        <v>1187</v>
      </c>
      <c r="AD116" s="158" t="s">
        <v>1188</v>
      </c>
      <c r="AE116" s="158" t="s">
        <v>1189</v>
      </c>
      <c r="AF116" s="159">
        <v>981</v>
      </c>
      <c r="AG116" s="158" t="s">
        <v>1190</v>
      </c>
      <c r="AH116" s="162" t="s">
        <v>1191</v>
      </c>
      <c r="AI116" s="562" t="s">
        <v>1192</v>
      </c>
      <c r="AJ116" s="159" t="s">
        <v>93</v>
      </c>
      <c r="AK116" s="456" t="s">
        <v>104</v>
      </c>
      <c r="AL116" s="361" t="s">
        <v>446</v>
      </c>
      <c r="AM116" s="149">
        <v>0</v>
      </c>
      <c r="AN116" s="361" t="s">
        <v>446</v>
      </c>
      <c r="AO116" s="361" t="s">
        <v>446</v>
      </c>
      <c r="AP116" s="361" t="s">
        <v>446</v>
      </c>
      <c r="AQ116" s="361" t="s">
        <v>446</v>
      </c>
      <c r="AR116" s="361" t="s">
        <v>446</v>
      </c>
      <c r="AS116" s="361" t="s">
        <v>446</v>
      </c>
      <c r="AT116" s="361" t="s">
        <v>446</v>
      </c>
      <c r="AU116" s="362" t="s">
        <v>446</v>
      </c>
      <c r="AV116" s="362" t="s">
        <v>446</v>
      </c>
      <c r="AW116" s="362" t="s">
        <v>446</v>
      </c>
      <c r="AX116" s="362" t="s">
        <v>446</v>
      </c>
      <c r="AY116" s="361" t="s">
        <v>446</v>
      </c>
      <c r="AZ116" s="362" t="s">
        <v>446</v>
      </c>
      <c r="BA116" s="362" t="s">
        <v>446</v>
      </c>
      <c r="BB116" s="363" t="s">
        <v>446</v>
      </c>
      <c r="BC116" s="363" t="s">
        <v>446</v>
      </c>
      <c r="BD116" s="363" t="s">
        <v>446</v>
      </c>
      <c r="BE116" s="364" t="s">
        <v>446</v>
      </c>
      <c r="BF116" s="526" t="s">
        <v>87</v>
      </c>
    </row>
    <row r="117" spans="1:145" s="34" customFormat="1" ht="42.75" customHeight="1" x14ac:dyDescent="0.2">
      <c r="A117" s="139" t="s">
        <v>1193</v>
      </c>
      <c r="B117" s="140" t="s">
        <v>1176</v>
      </c>
      <c r="C117" s="141" t="s">
        <v>1177</v>
      </c>
      <c r="D117" s="141" t="s">
        <v>1178</v>
      </c>
      <c r="E117" s="158" t="s">
        <v>1194</v>
      </c>
      <c r="F117" s="159">
        <v>0.91</v>
      </c>
      <c r="G117" s="159" t="s">
        <v>1180</v>
      </c>
      <c r="H117" s="159" t="s">
        <v>1181</v>
      </c>
      <c r="I117" s="159" t="s">
        <v>82</v>
      </c>
      <c r="J117" s="368" t="s">
        <v>1182</v>
      </c>
      <c r="K117" s="515" t="s">
        <v>1183</v>
      </c>
      <c r="L117" s="368" t="s">
        <v>1184</v>
      </c>
      <c r="M117" s="161">
        <v>42736</v>
      </c>
      <c r="N117" s="161">
        <v>44196</v>
      </c>
      <c r="O117" s="159" t="s">
        <v>1195</v>
      </c>
      <c r="P117" s="159" t="s">
        <v>1196</v>
      </c>
      <c r="Q117" s="163">
        <v>0.25</v>
      </c>
      <c r="R117" s="163">
        <v>0.25</v>
      </c>
      <c r="S117" s="163">
        <v>0.25</v>
      </c>
      <c r="T117" s="163">
        <v>0.25</v>
      </c>
      <c r="U117" s="163">
        <v>0.25</v>
      </c>
      <c r="V117" s="163">
        <v>1</v>
      </c>
      <c r="W117" s="163">
        <v>0.25</v>
      </c>
      <c r="X117" s="163">
        <v>1</v>
      </c>
      <c r="Y117" s="163">
        <v>0.25</v>
      </c>
      <c r="Z117" s="164">
        <v>1</v>
      </c>
      <c r="AA117" s="368">
        <v>0</v>
      </c>
      <c r="AB117" s="180">
        <v>0</v>
      </c>
      <c r="AC117" s="158" t="s">
        <v>1187</v>
      </c>
      <c r="AD117" s="158" t="s">
        <v>1188</v>
      </c>
      <c r="AE117" s="158" t="s">
        <v>1189</v>
      </c>
      <c r="AF117" s="159">
        <v>981</v>
      </c>
      <c r="AG117" s="158" t="s">
        <v>1190</v>
      </c>
      <c r="AH117" s="162" t="s">
        <v>1191</v>
      </c>
      <c r="AI117" s="562" t="s">
        <v>1192</v>
      </c>
      <c r="AJ117" s="159" t="s">
        <v>93</v>
      </c>
      <c r="AK117" s="456" t="s">
        <v>104</v>
      </c>
      <c r="AL117" s="193" t="s">
        <v>87</v>
      </c>
      <c r="AM117" s="149">
        <v>0</v>
      </c>
      <c r="AN117" s="193" t="s">
        <v>87</v>
      </c>
      <c r="AO117" s="193" t="s">
        <v>87</v>
      </c>
      <c r="AP117" s="193" t="s">
        <v>87</v>
      </c>
      <c r="AQ117" s="193" t="s">
        <v>87</v>
      </c>
      <c r="AR117" s="193" t="s">
        <v>87</v>
      </c>
      <c r="AS117" s="193" t="s">
        <v>87</v>
      </c>
      <c r="AT117" s="193" t="s">
        <v>87</v>
      </c>
      <c r="AU117" s="563" t="s">
        <v>87</v>
      </c>
      <c r="AV117" s="563" t="s">
        <v>87</v>
      </c>
      <c r="AW117" s="563" t="s">
        <v>87</v>
      </c>
      <c r="AX117" s="563" t="s">
        <v>87</v>
      </c>
      <c r="AY117" s="193" t="s">
        <v>87</v>
      </c>
      <c r="AZ117" s="563" t="s">
        <v>87</v>
      </c>
      <c r="BA117" s="563" t="s">
        <v>87</v>
      </c>
      <c r="BB117" s="564" t="s">
        <v>87</v>
      </c>
      <c r="BC117" s="564" t="s">
        <v>87</v>
      </c>
      <c r="BD117" s="564" t="s">
        <v>87</v>
      </c>
      <c r="BE117" s="565" t="s">
        <v>87</v>
      </c>
      <c r="BF117" s="526" t="s">
        <v>87</v>
      </c>
    </row>
    <row r="118" spans="1:145" s="34" customFormat="1" ht="42.75" customHeight="1" x14ac:dyDescent="0.2">
      <c r="A118" s="139" t="s">
        <v>1197</v>
      </c>
      <c r="B118" s="140" t="s">
        <v>1176</v>
      </c>
      <c r="C118" s="141" t="s">
        <v>1177</v>
      </c>
      <c r="D118" s="141" t="s">
        <v>1178</v>
      </c>
      <c r="E118" s="158" t="s">
        <v>1198</v>
      </c>
      <c r="F118" s="159">
        <v>0.91</v>
      </c>
      <c r="G118" s="159" t="s">
        <v>1180</v>
      </c>
      <c r="H118" s="159" t="s">
        <v>1181</v>
      </c>
      <c r="I118" s="159" t="s">
        <v>82</v>
      </c>
      <c r="J118" s="368" t="s">
        <v>1182</v>
      </c>
      <c r="K118" s="515" t="s">
        <v>1183</v>
      </c>
      <c r="L118" s="368" t="s">
        <v>1184</v>
      </c>
      <c r="M118" s="161">
        <v>42736</v>
      </c>
      <c r="N118" s="161">
        <v>44196</v>
      </c>
      <c r="O118" s="158" t="s">
        <v>1199</v>
      </c>
      <c r="P118" s="158" t="s">
        <v>1200</v>
      </c>
      <c r="Q118" s="163">
        <v>1</v>
      </c>
      <c r="R118" s="163">
        <v>1</v>
      </c>
      <c r="S118" s="163">
        <v>1</v>
      </c>
      <c r="T118" s="163">
        <v>1</v>
      </c>
      <c r="U118" s="163">
        <v>1</v>
      </c>
      <c r="V118" s="163">
        <v>1</v>
      </c>
      <c r="W118" s="163">
        <v>1</v>
      </c>
      <c r="X118" s="163">
        <v>1</v>
      </c>
      <c r="Y118" s="163">
        <v>1</v>
      </c>
      <c r="Z118" s="164">
        <v>1</v>
      </c>
      <c r="AA118" s="368">
        <v>0</v>
      </c>
      <c r="AB118" s="180">
        <v>0</v>
      </c>
      <c r="AC118" s="158" t="s">
        <v>1187</v>
      </c>
      <c r="AD118" s="158" t="s">
        <v>1188</v>
      </c>
      <c r="AE118" s="158" t="s">
        <v>1189</v>
      </c>
      <c r="AF118" s="159">
        <v>981</v>
      </c>
      <c r="AG118" s="158" t="s">
        <v>1190</v>
      </c>
      <c r="AH118" s="162" t="s">
        <v>1191</v>
      </c>
      <c r="AI118" s="562" t="s">
        <v>1192</v>
      </c>
      <c r="AJ118" s="159" t="s">
        <v>93</v>
      </c>
      <c r="AK118" s="456" t="s">
        <v>104</v>
      </c>
      <c r="AL118" s="193" t="s">
        <v>87</v>
      </c>
      <c r="AM118" s="149">
        <v>0</v>
      </c>
      <c r="AN118" s="193" t="s">
        <v>87</v>
      </c>
      <c r="AO118" s="193" t="s">
        <v>87</v>
      </c>
      <c r="AP118" s="193" t="s">
        <v>87</v>
      </c>
      <c r="AQ118" s="193" t="s">
        <v>87</v>
      </c>
      <c r="AR118" s="193" t="s">
        <v>87</v>
      </c>
      <c r="AS118" s="193" t="s">
        <v>87</v>
      </c>
      <c r="AT118" s="193" t="s">
        <v>87</v>
      </c>
      <c r="AU118" s="563" t="s">
        <v>87</v>
      </c>
      <c r="AV118" s="563" t="s">
        <v>87</v>
      </c>
      <c r="AW118" s="563" t="s">
        <v>87</v>
      </c>
      <c r="AX118" s="563" t="s">
        <v>87</v>
      </c>
      <c r="AY118" s="193" t="s">
        <v>87</v>
      </c>
      <c r="AZ118" s="563" t="s">
        <v>87</v>
      </c>
      <c r="BA118" s="563" t="s">
        <v>87</v>
      </c>
      <c r="BB118" s="564" t="s">
        <v>87</v>
      </c>
      <c r="BC118" s="564" t="s">
        <v>87</v>
      </c>
      <c r="BD118" s="564" t="s">
        <v>87</v>
      </c>
      <c r="BE118" s="565" t="s">
        <v>87</v>
      </c>
      <c r="BF118" s="171"/>
    </row>
    <row r="119" spans="1:145" s="34" customFormat="1" ht="42.75" customHeight="1" x14ac:dyDescent="0.2">
      <c r="A119" s="139" t="s">
        <v>1201</v>
      </c>
      <c r="B119" s="140" t="s">
        <v>1176</v>
      </c>
      <c r="C119" s="141" t="s">
        <v>1177</v>
      </c>
      <c r="D119" s="141" t="s">
        <v>1178</v>
      </c>
      <c r="E119" s="158" t="s">
        <v>1202</v>
      </c>
      <c r="F119" s="159">
        <v>0.91</v>
      </c>
      <c r="G119" s="159" t="s">
        <v>1180</v>
      </c>
      <c r="H119" s="159" t="s">
        <v>1181</v>
      </c>
      <c r="I119" s="159" t="s">
        <v>82</v>
      </c>
      <c r="J119" s="368" t="s">
        <v>1182</v>
      </c>
      <c r="K119" s="515" t="s">
        <v>1183</v>
      </c>
      <c r="L119" s="368" t="s">
        <v>1184</v>
      </c>
      <c r="M119" s="161">
        <v>42736</v>
      </c>
      <c r="N119" s="161">
        <v>44196</v>
      </c>
      <c r="O119" s="158" t="s">
        <v>1203</v>
      </c>
      <c r="P119" s="158" t="s">
        <v>1204</v>
      </c>
      <c r="Q119" s="163">
        <v>1</v>
      </c>
      <c r="R119" s="163">
        <v>1</v>
      </c>
      <c r="S119" s="163">
        <v>1</v>
      </c>
      <c r="T119" s="163">
        <v>1</v>
      </c>
      <c r="U119" s="163">
        <v>1</v>
      </c>
      <c r="V119" s="163">
        <v>1</v>
      </c>
      <c r="W119" s="163">
        <v>1</v>
      </c>
      <c r="X119" s="163">
        <v>1</v>
      </c>
      <c r="Y119" s="163">
        <v>1</v>
      </c>
      <c r="Z119" s="164">
        <v>1</v>
      </c>
      <c r="AA119" s="368">
        <v>0</v>
      </c>
      <c r="AB119" s="180">
        <v>0</v>
      </c>
      <c r="AC119" s="158" t="s">
        <v>1187</v>
      </c>
      <c r="AD119" s="158" t="s">
        <v>1188</v>
      </c>
      <c r="AE119" s="158" t="s">
        <v>1189</v>
      </c>
      <c r="AF119" s="159">
        <v>981</v>
      </c>
      <c r="AG119" s="158" t="s">
        <v>1190</v>
      </c>
      <c r="AH119" s="162" t="s">
        <v>1191</v>
      </c>
      <c r="AI119" s="562" t="s">
        <v>1192</v>
      </c>
      <c r="AJ119" s="159" t="s">
        <v>93</v>
      </c>
      <c r="AK119" s="456" t="s">
        <v>104</v>
      </c>
      <c r="AL119" s="193" t="s">
        <v>87</v>
      </c>
      <c r="AM119" s="149">
        <v>0</v>
      </c>
      <c r="AN119" s="193" t="s">
        <v>87</v>
      </c>
      <c r="AO119" s="193" t="s">
        <v>87</v>
      </c>
      <c r="AP119" s="193" t="s">
        <v>87</v>
      </c>
      <c r="AQ119" s="193" t="s">
        <v>87</v>
      </c>
      <c r="AR119" s="193" t="s">
        <v>87</v>
      </c>
      <c r="AS119" s="193" t="s">
        <v>87</v>
      </c>
      <c r="AT119" s="193" t="s">
        <v>87</v>
      </c>
      <c r="AU119" s="563" t="s">
        <v>87</v>
      </c>
      <c r="AV119" s="563" t="s">
        <v>87</v>
      </c>
      <c r="AW119" s="563" t="s">
        <v>87</v>
      </c>
      <c r="AX119" s="563" t="s">
        <v>87</v>
      </c>
      <c r="AY119" s="193" t="s">
        <v>87</v>
      </c>
      <c r="AZ119" s="563" t="s">
        <v>87</v>
      </c>
      <c r="BA119" s="563" t="s">
        <v>87</v>
      </c>
      <c r="BB119" s="564" t="s">
        <v>87</v>
      </c>
      <c r="BC119" s="564" t="s">
        <v>87</v>
      </c>
      <c r="BD119" s="564" t="s">
        <v>87</v>
      </c>
      <c r="BE119" s="565" t="s">
        <v>87</v>
      </c>
      <c r="BF119" s="526" t="s">
        <v>87</v>
      </c>
    </row>
    <row r="120" spans="1:145" s="34" customFormat="1" ht="60" customHeight="1" x14ac:dyDescent="0.2">
      <c r="A120" s="139" t="s">
        <v>1205</v>
      </c>
      <c r="B120" s="140" t="s">
        <v>1176</v>
      </c>
      <c r="C120" s="141" t="s">
        <v>1177</v>
      </c>
      <c r="D120" s="141" t="s">
        <v>1178</v>
      </c>
      <c r="E120" s="158" t="s">
        <v>1206</v>
      </c>
      <c r="F120" s="159">
        <v>0.91</v>
      </c>
      <c r="G120" s="159" t="s">
        <v>1180</v>
      </c>
      <c r="H120" s="159" t="s">
        <v>1181</v>
      </c>
      <c r="I120" s="159" t="s">
        <v>82</v>
      </c>
      <c r="J120" s="159" t="s">
        <v>1207</v>
      </c>
      <c r="K120" s="178" t="s">
        <v>1208</v>
      </c>
      <c r="L120" s="159" t="s">
        <v>1209</v>
      </c>
      <c r="M120" s="161">
        <v>42736</v>
      </c>
      <c r="N120" s="161">
        <v>44196</v>
      </c>
      <c r="O120" s="158" t="s">
        <v>1210</v>
      </c>
      <c r="P120" s="158" t="s">
        <v>1211</v>
      </c>
      <c r="Q120" s="163">
        <v>1</v>
      </c>
      <c r="R120" s="163">
        <v>1</v>
      </c>
      <c r="S120" s="163">
        <v>1</v>
      </c>
      <c r="T120" s="163">
        <v>1</v>
      </c>
      <c r="U120" s="163">
        <v>1</v>
      </c>
      <c r="V120" s="163">
        <v>1</v>
      </c>
      <c r="W120" s="163">
        <v>1</v>
      </c>
      <c r="X120" s="163">
        <v>1</v>
      </c>
      <c r="Y120" s="163">
        <v>1</v>
      </c>
      <c r="Z120" s="164">
        <v>1</v>
      </c>
      <c r="AA120" s="368">
        <v>0</v>
      </c>
      <c r="AB120" s="180">
        <v>0</v>
      </c>
      <c r="AC120" s="158" t="s">
        <v>1187</v>
      </c>
      <c r="AD120" s="158" t="s">
        <v>1188</v>
      </c>
      <c r="AE120" s="158" t="s">
        <v>1189</v>
      </c>
      <c r="AF120" s="159">
        <v>981</v>
      </c>
      <c r="AG120" s="158" t="s">
        <v>1190</v>
      </c>
      <c r="AH120" s="162" t="s">
        <v>1191</v>
      </c>
      <c r="AI120" s="562" t="s">
        <v>1192</v>
      </c>
      <c r="AJ120" s="159" t="s">
        <v>93</v>
      </c>
      <c r="AK120" s="456" t="s">
        <v>104</v>
      </c>
      <c r="AL120" s="566" t="s">
        <v>1212</v>
      </c>
      <c r="AM120" s="183">
        <v>0.02</v>
      </c>
      <c r="AN120" s="567">
        <v>44044</v>
      </c>
      <c r="AO120" s="567">
        <v>44196</v>
      </c>
      <c r="AP120" s="388" t="s">
        <v>1213</v>
      </c>
      <c r="AQ120" s="451" t="s">
        <v>1211</v>
      </c>
      <c r="AR120" s="145">
        <v>1</v>
      </c>
      <c r="AS120" s="383">
        <v>0</v>
      </c>
      <c r="AT120" s="194">
        <f>AS120/AR120</f>
        <v>0</v>
      </c>
      <c r="AU120" s="170" t="s">
        <v>1214</v>
      </c>
      <c r="AV120" s="195" t="s">
        <v>386</v>
      </c>
      <c r="AW120" s="170" t="s">
        <v>1215</v>
      </c>
      <c r="AX120" s="171" t="s">
        <v>1216</v>
      </c>
      <c r="AY120" s="176">
        <v>7657</v>
      </c>
      <c r="AZ120" s="170" t="s">
        <v>1217</v>
      </c>
      <c r="BA120" s="568" t="s">
        <v>1218</v>
      </c>
      <c r="BB120" s="229">
        <v>2671000000</v>
      </c>
      <c r="BC120" s="314" t="s">
        <v>87</v>
      </c>
      <c r="BD120" s="314" t="s">
        <v>87</v>
      </c>
      <c r="BE120" s="569" t="s">
        <v>1219</v>
      </c>
      <c r="BF120" s="569" t="s">
        <v>1220</v>
      </c>
    </row>
    <row r="121" spans="1:145" s="34" customFormat="1" ht="60" customHeight="1" x14ac:dyDescent="0.2">
      <c r="A121" s="139" t="s">
        <v>1221</v>
      </c>
      <c r="B121" s="140" t="s">
        <v>1176</v>
      </c>
      <c r="C121" s="141" t="s">
        <v>1177</v>
      </c>
      <c r="D121" s="141" t="s">
        <v>1178</v>
      </c>
      <c r="E121" s="158" t="s">
        <v>1222</v>
      </c>
      <c r="F121" s="159">
        <v>0.91</v>
      </c>
      <c r="G121" s="159" t="s">
        <v>1180</v>
      </c>
      <c r="H121" s="159" t="s">
        <v>1181</v>
      </c>
      <c r="I121" s="159" t="s">
        <v>82</v>
      </c>
      <c r="J121" s="159" t="s">
        <v>1207</v>
      </c>
      <c r="K121" s="178" t="s">
        <v>1208</v>
      </c>
      <c r="L121" s="159" t="s">
        <v>1209</v>
      </c>
      <c r="M121" s="161">
        <v>42736</v>
      </c>
      <c r="N121" s="161">
        <v>44196</v>
      </c>
      <c r="O121" s="80" t="s">
        <v>1223</v>
      </c>
      <c r="P121" s="158" t="s">
        <v>1224</v>
      </c>
      <c r="Q121" s="163">
        <v>1</v>
      </c>
      <c r="R121" s="163">
        <v>1</v>
      </c>
      <c r="S121" s="163">
        <v>1</v>
      </c>
      <c r="T121" s="163">
        <v>1</v>
      </c>
      <c r="U121" s="163">
        <v>1</v>
      </c>
      <c r="V121" s="163">
        <v>1</v>
      </c>
      <c r="W121" s="163">
        <v>1</v>
      </c>
      <c r="X121" s="163">
        <v>1</v>
      </c>
      <c r="Y121" s="163">
        <v>1</v>
      </c>
      <c r="Z121" s="164">
        <v>1</v>
      </c>
      <c r="AA121" s="368">
        <v>0</v>
      </c>
      <c r="AB121" s="180">
        <v>0</v>
      </c>
      <c r="AC121" s="158" t="s">
        <v>1187</v>
      </c>
      <c r="AD121" s="158" t="s">
        <v>1188</v>
      </c>
      <c r="AE121" s="158" t="s">
        <v>1189</v>
      </c>
      <c r="AF121" s="159">
        <v>981</v>
      </c>
      <c r="AG121" s="158" t="s">
        <v>1190</v>
      </c>
      <c r="AH121" s="162" t="s">
        <v>1191</v>
      </c>
      <c r="AI121" s="562" t="s">
        <v>1192</v>
      </c>
      <c r="AJ121" s="159" t="s">
        <v>93</v>
      </c>
      <c r="AK121" s="456" t="s">
        <v>104</v>
      </c>
      <c r="AL121" s="566" t="s">
        <v>1225</v>
      </c>
      <c r="AM121" s="149">
        <v>0.02</v>
      </c>
      <c r="AN121" s="567">
        <v>44044</v>
      </c>
      <c r="AO121" s="567">
        <v>44196</v>
      </c>
      <c r="AP121" s="80" t="s">
        <v>1223</v>
      </c>
      <c r="AQ121" s="451" t="s">
        <v>1224</v>
      </c>
      <c r="AR121" s="145">
        <v>1</v>
      </c>
      <c r="AS121" s="383">
        <v>1</v>
      </c>
      <c r="AT121" s="194">
        <f>AS121/AR121</f>
        <v>1</v>
      </c>
      <c r="AU121" s="170" t="s">
        <v>1214</v>
      </c>
      <c r="AV121" s="195" t="s">
        <v>386</v>
      </c>
      <c r="AW121" s="170" t="s">
        <v>1215</v>
      </c>
      <c r="AX121" s="171" t="s">
        <v>1216</v>
      </c>
      <c r="AY121" s="176">
        <v>7657</v>
      </c>
      <c r="AZ121" s="170" t="s">
        <v>1217</v>
      </c>
      <c r="BA121" s="568" t="s">
        <v>1218</v>
      </c>
      <c r="BB121" s="229">
        <v>2671000000</v>
      </c>
      <c r="BC121" s="314" t="s">
        <v>87</v>
      </c>
      <c r="BD121" s="314" t="s">
        <v>87</v>
      </c>
      <c r="BE121" s="379" t="s">
        <v>1226</v>
      </c>
      <c r="BF121" s="379" t="s">
        <v>1220</v>
      </c>
    </row>
    <row r="122" spans="1:145" s="34" customFormat="1" ht="42.75" customHeight="1" x14ac:dyDescent="0.2">
      <c r="A122" s="139" t="s">
        <v>1227</v>
      </c>
      <c r="B122" s="140" t="s">
        <v>1176</v>
      </c>
      <c r="C122" s="141" t="s">
        <v>1177</v>
      </c>
      <c r="D122" s="141" t="s">
        <v>1178</v>
      </c>
      <c r="E122" s="158" t="s">
        <v>1228</v>
      </c>
      <c r="F122" s="159">
        <v>0.91</v>
      </c>
      <c r="G122" s="159" t="s">
        <v>546</v>
      </c>
      <c r="H122" s="159" t="s">
        <v>1229</v>
      </c>
      <c r="I122" s="159" t="s">
        <v>82</v>
      </c>
      <c r="J122" s="142" t="s">
        <v>1230</v>
      </c>
      <c r="K122" s="143" t="s">
        <v>1231</v>
      </c>
      <c r="L122" s="142" t="s">
        <v>1232</v>
      </c>
      <c r="M122" s="570">
        <v>43070</v>
      </c>
      <c r="N122" s="570">
        <v>43981</v>
      </c>
      <c r="O122" s="159" t="s">
        <v>1233</v>
      </c>
      <c r="P122" s="159" t="s">
        <v>1234</v>
      </c>
      <c r="Q122" s="106">
        <v>100</v>
      </c>
      <c r="R122" s="106">
        <v>100</v>
      </c>
      <c r="S122" s="106">
        <v>100</v>
      </c>
      <c r="T122" s="106">
        <v>100</v>
      </c>
      <c r="U122" s="163">
        <v>1</v>
      </c>
      <c r="V122" s="107">
        <v>1</v>
      </c>
      <c r="W122" s="107">
        <v>1</v>
      </c>
      <c r="X122" s="163">
        <v>1</v>
      </c>
      <c r="Y122" s="159" t="s">
        <v>482</v>
      </c>
      <c r="Z122" s="159" t="s">
        <v>482</v>
      </c>
      <c r="AA122" s="142" t="s">
        <v>482</v>
      </c>
      <c r="AB122" s="142" t="s">
        <v>482</v>
      </c>
      <c r="AC122" s="108" t="s">
        <v>240</v>
      </c>
      <c r="AD122" s="108" t="s">
        <v>1235</v>
      </c>
      <c r="AE122" s="108" t="s">
        <v>1236</v>
      </c>
      <c r="AF122" s="106">
        <v>1065</v>
      </c>
      <c r="AG122" s="108" t="s">
        <v>1237</v>
      </c>
      <c r="AH122" s="108" t="s">
        <v>1238</v>
      </c>
      <c r="AI122" s="62">
        <v>1925958365</v>
      </c>
      <c r="AJ122" s="107">
        <v>0.16</v>
      </c>
      <c r="AK122" s="62"/>
      <c r="AL122" s="159" t="s">
        <v>87</v>
      </c>
      <c r="AM122" s="149">
        <v>0</v>
      </c>
      <c r="AN122" s="159" t="s">
        <v>87</v>
      </c>
      <c r="AO122" s="159" t="s">
        <v>87</v>
      </c>
      <c r="AP122" s="159" t="s">
        <v>87</v>
      </c>
      <c r="AQ122" s="159" t="s">
        <v>87</v>
      </c>
      <c r="AR122" s="159" t="s">
        <v>87</v>
      </c>
      <c r="AS122" s="159" t="s">
        <v>87</v>
      </c>
      <c r="AT122" s="159" t="s">
        <v>87</v>
      </c>
      <c r="AU122" s="195" t="s">
        <v>87</v>
      </c>
      <c r="AV122" s="195" t="s">
        <v>87</v>
      </c>
      <c r="AW122" s="195" t="s">
        <v>87</v>
      </c>
      <c r="AX122" s="195" t="s">
        <v>87</v>
      </c>
      <c r="AY122" s="159" t="s">
        <v>87</v>
      </c>
      <c r="AZ122" s="195" t="s">
        <v>87</v>
      </c>
      <c r="BA122" s="195" t="s">
        <v>87</v>
      </c>
      <c r="BB122" s="389" t="s">
        <v>87</v>
      </c>
      <c r="BC122" s="389" t="s">
        <v>87</v>
      </c>
      <c r="BD122" s="389" t="s">
        <v>87</v>
      </c>
      <c r="BE122" s="309" t="s">
        <v>87</v>
      </c>
      <c r="BF122" s="195" t="s">
        <v>87</v>
      </c>
    </row>
    <row r="123" spans="1:145" s="34" customFormat="1" ht="42.75" customHeight="1" x14ac:dyDescent="0.2">
      <c r="A123" s="139" t="s">
        <v>1239</v>
      </c>
      <c r="B123" s="571" t="s">
        <v>1176</v>
      </c>
      <c r="C123" s="571" t="s">
        <v>1177</v>
      </c>
      <c r="D123" s="147" t="s">
        <v>1240</v>
      </c>
      <c r="E123" s="147" t="s">
        <v>1241</v>
      </c>
      <c r="F123" s="142">
        <v>0.91</v>
      </c>
      <c r="G123" s="142" t="s">
        <v>1242</v>
      </c>
      <c r="H123" s="142" t="s">
        <v>1243</v>
      </c>
      <c r="I123" s="142" t="s">
        <v>82</v>
      </c>
      <c r="J123" s="142" t="s">
        <v>1244</v>
      </c>
      <c r="K123" s="143" t="s">
        <v>1245</v>
      </c>
      <c r="L123" s="142" t="s">
        <v>1246</v>
      </c>
      <c r="M123" s="144">
        <v>42917</v>
      </c>
      <c r="N123" s="144">
        <v>43464</v>
      </c>
      <c r="O123" s="147" t="s">
        <v>1247</v>
      </c>
      <c r="P123" s="147" t="s">
        <v>1247</v>
      </c>
      <c r="Q123" s="142" t="s">
        <v>87</v>
      </c>
      <c r="R123" s="142">
        <v>1</v>
      </c>
      <c r="S123" s="142" t="s">
        <v>87</v>
      </c>
      <c r="T123" s="142" t="s">
        <v>87</v>
      </c>
      <c r="U123" s="142" t="s">
        <v>87</v>
      </c>
      <c r="V123" s="142" t="s">
        <v>87</v>
      </c>
      <c r="W123" s="142">
        <v>1</v>
      </c>
      <c r="X123" s="145">
        <v>1</v>
      </c>
      <c r="Y123" s="388" t="s">
        <v>87</v>
      </c>
      <c r="Z123" s="388" t="s">
        <v>87</v>
      </c>
      <c r="AA123" s="388" t="s">
        <v>87</v>
      </c>
      <c r="AB123" s="388" t="s">
        <v>87</v>
      </c>
      <c r="AC123" s="141" t="s">
        <v>1248</v>
      </c>
      <c r="AD123" s="141" t="s">
        <v>1249</v>
      </c>
      <c r="AE123" s="141"/>
      <c r="AF123" s="142">
        <v>990</v>
      </c>
      <c r="AG123" s="572" t="s">
        <v>1250</v>
      </c>
      <c r="AH123" s="572" t="s">
        <v>1251</v>
      </c>
      <c r="AI123" s="52">
        <v>4350695760</v>
      </c>
      <c r="AJ123" s="142" t="s">
        <v>87</v>
      </c>
      <c r="AK123" s="142" t="s">
        <v>87</v>
      </c>
      <c r="AL123" s="159" t="s">
        <v>87</v>
      </c>
      <c r="AM123" s="149">
        <v>0</v>
      </c>
      <c r="AN123" s="159" t="s">
        <v>87</v>
      </c>
      <c r="AO123" s="159" t="s">
        <v>87</v>
      </c>
      <c r="AP123" s="159" t="s">
        <v>87</v>
      </c>
      <c r="AQ123" s="159" t="s">
        <v>87</v>
      </c>
      <c r="AR123" s="159" t="s">
        <v>87</v>
      </c>
      <c r="AS123" s="159" t="s">
        <v>87</v>
      </c>
      <c r="AT123" s="159" t="s">
        <v>87</v>
      </c>
      <c r="AU123" s="195" t="s">
        <v>87</v>
      </c>
      <c r="AV123" s="195" t="s">
        <v>87</v>
      </c>
      <c r="AW123" s="195" t="s">
        <v>87</v>
      </c>
      <c r="AX123" s="195" t="s">
        <v>87</v>
      </c>
      <c r="AY123" s="159" t="s">
        <v>87</v>
      </c>
      <c r="AZ123" s="195" t="s">
        <v>87</v>
      </c>
      <c r="BA123" s="195" t="s">
        <v>87</v>
      </c>
      <c r="BB123" s="389" t="s">
        <v>87</v>
      </c>
      <c r="BC123" s="389" t="s">
        <v>87</v>
      </c>
      <c r="BD123" s="389" t="s">
        <v>87</v>
      </c>
      <c r="BE123" s="309" t="s">
        <v>87</v>
      </c>
      <c r="BF123" s="195" t="s">
        <v>87</v>
      </c>
    </row>
    <row r="124" spans="1:145" s="34" customFormat="1" ht="60" customHeight="1" x14ac:dyDescent="0.2">
      <c r="A124" s="139" t="s">
        <v>1252</v>
      </c>
      <c r="B124" s="517" t="s">
        <v>1176</v>
      </c>
      <c r="C124" s="198" t="s">
        <v>1177</v>
      </c>
      <c r="D124" s="198" t="s">
        <v>1178</v>
      </c>
      <c r="E124" s="220" t="s">
        <v>1253</v>
      </c>
      <c r="F124" s="159">
        <v>0.91</v>
      </c>
      <c r="G124" s="159" t="s">
        <v>232</v>
      </c>
      <c r="H124" s="220" t="s">
        <v>233</v>
      </c>
      <c r="I124" s="220" t="s">
        <v>82</v>
      </c>
      <c r="J124" s="220" t="s">
        <v>234</v>
      </c>
      <c r="K124" s="221" t="s">
        <v>235</v>
      </c>
      <c r="L124" s="220" t="s">
        <v>236</v>
      </c>
      <c r="M124" s="161">
        <v>42736</v>
      </c>
      <c r="N124" s="161">
        <v>43981</v>
      </c>
      <c r="O124" s="220" t="s">
        <v>1254</v>
      </c>
      <c r="P124" s="220" t="s">
        <v>1255</v>
      </c>
      <c r="Q124" s="163">
        <v>1</v>
      </c>
      <c r="R124" s="163">
        <v>1</v>
      </c>
      <c r="S124" s="163">
        <v>1</v>
      </c>
      <c r="T124" s="163">
        <v>1</v>
      </c>
      <c r="U124" s="159">
        <v>0</v>
      </c>
      <c r="V124" s="163">
        <v>0</v>
      </c>
      <c r="W124" s="163">
        <v>1</v>
      </c>
      <c r="X124" s="163">
        <v>1</v>
      </c>
      <c r="Y124" s="163">
        <v>1</v>
      </c>
      <c r="Z124" s="163">
        <v>1</v>
      </c>
      <c r="AA124" s="145">
        <v>0</v>
      </c>
      <c r="AB124" s="145">
        <v>0</v>
      </c>
      <c r="AC124" s="220" t="s">
        <v>1016</v>
      </c>
      <c r="AD124" s="220" t="s">
        <v>241</v>
      </c>
      <c r="AE124" s="159"/>
      <c r="AF124" s="159">
        <v>1109</v>
      </c>
      <c r="AG124" s="220" t="s">
        <v>1017</v>
      </c>
      <c r="AH124" s="220" t="s">
        <v>1018</v>
      </c>
      <c r="AI124" s="518">
        <v>2677643200</v>
      </c>
      <c r="AJ124" s="145">
        <v>0.5</v>
      </c>
      <c r="AK124" s="518">
        <v>2377643200</v>
      </c>
      <c r="AL124" s="519" t="s">
        <v>1256</v>
      </c>
      <c r="AM124" s="183">
        <v>1.4999999999999999E-2</v>
      </c>
      <c r="AN124" s="520">
        <v>44013</v>
      </c>
      <c r="AO124" s="520">
        <v>44196</v>
      </c>
      <c r="AP124" s="225" t="s">
        <v>1257</v>
      </c>
      <c r="AQ124" s="226" t="s">
        <v>1258</v>
      </c>
      <c r="AR124" s="206">
        <v>1</v>
      </c>
      <c r="AS124" s="206">
        <v>1</v>
      </c>
      <c r="AT124" s="194">
        <f>AS124/AR124</f>
        <v>1</v>
      </c>
      <c r="AU124" s="170" t="s">
        <v>1022</v>
      </c>
      <c r="AV124" s="170" t="s">
        <v>1023</v>
      </c>
      <c r="AW124" s="150" t="s">
        <v>1024</v>
      </c>
      <c r="AX124" s="198" t="s">
        <v>1025</v>
      </c>
      <c r="AY124" s="142">
        <v>7569</v>
      </c>
      <c r="AZ124" s="150" t="s">
        <v>1026</v>
      </c>
      <c r="BA124" s="170" t="s">
        <v>1027</v>
      </c>
      <c r="BB124" s="229">
        <v>300000</v>
      </c>
      <c r="BC124" s="521">
        <v>0.08</v>
      </c>
      <c r="BD124" s="229">
        <v>300000</v>
      </c>
      <c r="BE124" s="522" t="s">
        <v>1259</v>
      </c>
      <c r="BF124" s="175" t="s">
        <v>1029</v>
      </c>
    </row>
    <row r="125" spans="1:145" s="34" customFormat="1" ht="42.75" customHeight="1" x14ac:dyDescent="0.2">
      <c r="A125" s="139" t="s">
        <v>1260</v>
      </c>
      <c r="B125" s="140" t="s">
        <v>1176</v>
      </c>
      <c r="C125" s="141" t="s">
        <v>1261</v>
      </c>
      <c r="D125" s="141" t="s">
        <v>1262</v>
      </c>
      <c r="E125" s="158" t="s">
        <v>1263</v>
      </c>
      <c r="F125" s="159">
        <v>0.91</v>
      </c>
      <c r="G125" s="159" t="s">
        <v>1242</v>
      </c>
      <c r="H125" s="159" t="s">
        <v>1243</v>
      </c>
      <c r="I125" s="159" t="s">
        <v>82</v>
      </c>
      <c r="J125" s="349" t="s">
        <v>1264</v>
      </c>
      <c r="K125" s="349" t="s">
        <v>1265</v>
      </c>
      <c r="L125" s="455" t="s">
        <v>1266</v>
      </c>
      <c r="M125" s="161">
        <v>42736</v>
      </c>
      <c r="N125" s="161">
        <v>44195</v>
      </c>
      <c r="O125" s="158" t="s">
        <v>1267</v>
      </c>
      <c r="P125" s="158" t="s">
        <v>1267</v>
      </c>
      <c r="Q125" s="159">
        <v>1</v>
      </c>
      <c r="R125" s="159">
        <v>1</v>
      </c>
      <c r="S125" s="159">
        <v>1</v>
      </c>
      <c r="T125" s="159">
        <v>1</v>
      </c>
      <c r="U125" s="159">
        <v>1</v>
      </c>
      <c r="V125" s="163">
        <v>1</v>
      </c>
      <c r="W125" s="159">
        <v>1</v>
      </c>
      <c r="X125" s="163">
        <v>1</v>
      </c>
      <c r="Y125" s="543">
        <v>1</v>
      </c>
      <c r="Z125" s="163">
        <v>1</v>
      </c>
      <c r="AA125" s="544">
        <v>1</v>
      </c>
      <c r="AB125" s="180">
        <v>1</v>
      </c>
      <c r="AC125" s="158" t="s">
        <v>1268</v>
      </c>
      <c r="AD125" s="159"/>
      <c r="AE125" s="159"/>
      <c r="AF125" s="159" t="s">
        <v>93</v>
      </c>
      <c r="AG125" s="158" t="s">
        <v>1269</v>
      </c>
      <c r="AH125" s="159" t="s">
        <v>93</v>
      </c>
      <c r="AI125" s="159" t="s">
        <v>93</v>
      </c>
      <c r="AJ125" s="159" t="s">
        <v>93</v>
      </c>
      <c r="AK125" s="159" t="s">
        <v>87</v>
      </c>
      <c r="AL125" s="159" t="s">
        <v>87</v>
      </c>
      <c r="AM125" s="149">
        <v>0</v>
      </c>
      <c r="AN125" s="159" t="s">
        <v>87</v>
      </c>
      <c r="AO125" s="159" t="s">
        <v>87</v>
      </c>
      <c r="AP125" s="159" t="s">
        <v>87</v>
      </c>
      <c r="AQ125" s="159" t="s">
        <v>87</v>
      </c>
      <c r="AR125" s="159" t="s">
        <v>87</v>
      </c>
      <c r="AS125" s="159" t="s">
        <v>87</v>
      </c>
      <c r="AT125" s="159" t="s">
        <v>87</v>
      </c>
      <c r="AU125" s="195" t="s">
        <v>87</v>
      </c>
      <c r="AV125" s="195" t="s">
        <v>87</v>
      </c>
      <c r="AW125" s="195" t="s">
        <v>87</v>
      </c>
      <c r="AX125" s="195" t="s">
        <v>87</v>
      </c>
      <c r="AY125" s="159" t="s">
        <v>87</v>
      </c>
      <c r="AZ125" s="195" t="s">
        <v>87</v>
      </c>
      <c r="BA125" s="195" t="s">
        <v>87</v>
      </c>
      <c r="BB125" s="389" t="s">
        <v>87</v>
      </c>
      <c r="BC125" s="389" t="s">
        <v>87</v>
      </c>
      <c r="BD125" s="389" t="s">
        <v>87</v>
      </c>
      <c r="BE125" s="309" t="s">
        <v>87</v>
      </c>
      <c r="BF125" s="195" t="s">
        <v>87</v>
      </c>
    </row>
    <row r="126" spans="1:145" s="34" customFormat="1" ht="60" customHeight="1" x14ac:dyDescent="0.2">
      <c r="A126" s="139" t="s">
        <v>1270</v>
      </c>
      <c r="B126" s="140" t="s">
        <v>1176</v>
      </c>
      <c r="C126" s="141" t="s">
        <v>1271</v>
      </c>
      <c r="D126" s="141" t="s">
        <v>1272</v>
      </c>
      <c r="E126" s="573" t="s">
        <v>1273</v>
      </c>
      <c r="F126" s="159">
        <v>0.91</v>
      </c>
      <c r="G126" s="159" t="s">
        <v>1274</v>
      </c>
      <c r="H126" s="159" t="s">
        <v>1275</v>
      </c>
      <c r="I126" s="159" t="s">
        <v>82</v>
      </c>
      <c r="J126" s="159" t="s">
        <v>1276</v>
      </c>
      <c r="K126" s="159">
        <v>3115340849</v>
      </c>
      <c r="L126" s="160" t="s">
        <v>1277</v>
      </c>
      <c r="M126" s="161">
        <v>42736</v>
      </c>
      <c r="N126" s="161">
        <v>43981</v>
      </c>
      <c r="O126" s="574" t="s">
        <v>1278</v>
      </c>
      <c r="P126" s="158" t="s">
        <v>1279</v>
      </c>
      <c r="Q126" s="163">
        <v>1</v>
      </c>
      <c r="R126" s="163">
        <v>1</v>
      </c>
      <c r="S126" s="163">
        <v>1</v>
      </c>
      <c r="T126" s="163">
        <v>1</v>
      </c>
      <c r="U126" s="163">
        <v>1</v>
      </c>
      <c r="V126" s="163">
        <v>1</v>
      </c>
      <c r="W126" s="163">
        <v>1</v>
      </c>
      <c r="X126" s="163">
        <v>1</v>
      </c>
      <c r="Y126" s="163">
        <v>1</v>
      </c>
      <c r="Z126" s="163">
        <v>1</v>
      </c>
      <c r="AA126" s="163">
        <v>1</v>
      </c>
      <c r="AB126" s="163">
        <v>1</v>
      </c>
      <c r="AC126" s="158" t="s">
        <v>1280</v>
      </c>
      <c r="AD126" s="158" t="s">
        <v>1281</v>
      </c>
      <c r="AE126" s="158"/>
      <c r="AF126" s="159">
        <v>1059</v>
      </c>
      <c r="AG126" s="159" t="s">
        <v>1282</v>
      </c>
      <c r="AH126" s="162" t="s">
        <v>1283</v>
      </c>
      <c r="AI126" s="62">
        <v>22329801000</v>
      </c>
      <c r="AJ126" s="575" t="s">
        <v>87</v>
      </c>
      <c r="AK126" s="575" t="s">
        <v>87</v>
      </c>
      <c r="AL126" s="195" t="s">
        <v>1273</v>
      </c>
      <c r="AM126" s="183">
        <v>1.4999999999999999E-2</v>
      </c>
      <c r="AN126" s="224">
        <v>44013</v>
      </c>
      <c r="AO126" s="224">
        <v>44196</v>
      </c>
      <c r="AP126" s="309" t="s">
        <v>1284</v>
      </c>
      <c r="AQ126" s="150" t="s">
        <v>1285</v>
      </c>
      <c r="AR126" s="227">
        <v>1</v>
      </c>
      <c r="AS126" s="383">
        <v>1</v>
      </c>
      <c r="AT126" s="194">
        <f>AS126/AR126</f>
        <v>1</v>
      </c>
      <c r="AU126" s="150" t="s">
        <v>1286</v>
      </c>
      <c r="AV126" s="150" t="s">
        <v>1287</v>
      </c>
      <c r="AW126" s="150" t="s">
        <v>1288</v>
      </c>
      <c r="AX126" s="195" t="s">
        <v>1289</v>
      </c>
      <c r="AY126" s="333">
        <v>7782</v>
      </c>
      <c r="AZ126" s="150" t="s">
        <v>1290</v>
      </c>
      <c r="BA126" s="150" t="s">
        <v>1291</v>
      </c>
      <c r="BB126" s="576">
        <v>343506000000</v>
      </c>
      <c r="BC126" s="314" t="s">
        <v>87</v>
      </c>
      <c r="BD126" s="577" t="s">
        <v>1292</v>
      </c>
      <c r="BE126" s="578" t="s">
        <v>1293</v>
      </c>
      <c r="BF126" s="259" t="s">
        <v>1294</v>
      </c>
    </row>
    <row r="127" spans="1:145" s="34" customFormat="1" ht="60" customHeight="1" x14ac:dyDescent="0.2">
      <c r="A127" s="139" t="s">
        <v>1295</v>
      </c>
      <c r="B127" s="140" t="s">
        <v>1176</v>
      </c>
      <c r="C127" s="141" t="s">
        <v>1271</v>
      </c>
      <c r="D127" s="141" t="s">
        <v>1272</v>
      </c>
      <c r="E127" s="158" t="s">
        <v>1296</v>
      </c>
      <c r="F127" s="159">
        <v>0.91</v>
      </c>
      <c r="G127" s="159" t="s">
        <v>1274</v>
      </c>
      <c r="H127" s="159" t="s">
        <v>1275</v>
      </c>
      <c r="I127" s="159" t="s">
        <v>82</v>
      </c>
      <c r="J127" s="159" t="s">
        <v>1276</v>
      </c>
      <c r="K127" s="159">
        <v>3115340849</v>
      </c>
      <c r="L127" s="160" t="s">
        <v>1277</v>
      </c>
      <c r="M127" s="161">
        <v>42736</v>
      </c>
      <c r="N127" s="161">
        <v>43981</v>
      </c>
      <c r="O127" s="158" t="s">
        <v>1297</v>
      </c>
      <c r="P127" s="158" t="s">
        <v>1297</v>
      </c>
      <c r="Q127" s="159">
        <v>1</v>
      </c>
      <c r="R127" s="159">
        <v>1</v>
      </c>
      <c r="S127" s="159">
        <v>1</v>
      </c>
      <c r="T127" s="159">
        <v>1</v>
      </c>
      <c r="U127" s="159">
        <v>1</v>
      </c>
      <c r="V127" s="163">
        <v>1</v>
      </c>
      <c r="W127" s="543">
        <v>1</v>
      </c>
      <c r="X127" s="163">
        <v>1</v>
      </c>
      <c r="Y127" s="162">
        <v>1</v>
      </c>
      <c r="Z127" s="163">
        <v>1</v>
      </c>
      <c r="AA127" s="159">
        <v>1</v>
      </c>
      <c r="AB127" s="163">
        <v>1</v>
      </c>
      <c r="AC127" s="158" t="s">
        <v>1280</v>
      </c>
      <c r="AD127" s="158" t="s">
        <v>1281</v>
      </c>
      <c r="AE127" s="158"/>
      <c r="AF127" s="159">
        <v>1059</v>
      </c>
      <c r="AG127" s="159" t="s">
        <v>1282</v>
      </c>
      <c r="AH127" s="162" t="s">
        <v>1283</v>
      </c>
      <c r="AI127" s="62">
        <v>22329801000</v>
      </c>
      <c r="AJ127" s="159" t="s">
        <v>341</v>
      </c>
      <c r="AK127" s="159" t="s">
        <v>341</v>
      </c>
      <c r="AL127" s="195" t="s">
        <v>1298</v>
      </c>
      <c r="AM127" s="183">
        <v>1.4999999999999999E-2</v>
      </c>
      <c r="AN127" s="224">
        <v>44013</v>
      </c>
      <c r="AO127" s="224">
        <v>44196</v>
      </c>
      <c r="AP127" s="309" t="s">
        <v>1299</v>
      </c>
      <c r="AQ127" s="195" t="s">
        <v>1300</v>
      </c>
      <c r="AR127" s="579">
        <v>1</v>
      </c>
      <c r="AS127" s="580">
        <v>1</v>
      </c>
      <c r="AT127" s="194">
        <f>AS127/AR127</f>
        <v>1</v>
      </c>
      <c r="AU127" s="150" t="s">
        <v>1286</v>
      </c>
      <c r="AV127" s="150" t="s">
        <v>1287</v>
      </c>
      <c r="AW127" s="150" t="s">
        <v>1288</v>
      </c>
      <c r="AX127" s="195" t="s">
        <v>1289</v>
      </c>
      <c r="AY127" s="333">
        <v>7782</v>
      </c>
      <c r="AZ127" s="150" t="s">
        <v>1290</v>
      </c>
      <c r="BA127" s="150" t="s">
        <v>1291</v>
      </c>
      <c r="BB127" s="576">
        <v>343506000000</v>
      </c>
      <c r="BC127" s="314" t="s">
        <v>87</v>
      </c>
      <c r="BD127" s="577" t="s">
        <v>1292</v>
      </c>
      <c r="BE127" s="129" t="s">
        <v>1301</v>
      </c>
      <c r="BF127" s="259" t="s">
        <v>1294</v>
      </c>
    </row>
    <row r="128" spans="1:145" s="34" customFormat="1" ht="42.75" customHeight="1" x14ac:dyDescent="0.2">
      <c r="A128" s="139" t="s">
        <v>1302</v>
      </c>
      <c r="B128" s="140" t="s">
        <v>1176</v>
      </c>
      <c r="C128" s="141" t="s">
        <v>1271</v>
      </c>
      <c r="D128" s="141" t="s">
        <v>1303</v>
      </c>
      <c r="E128" s="162" t="s">
        <v>1304</v>
      </c>
      <c r="F128" s="159">
        <v>0.91</v>
      </c>
      <c r="G128" s="159" t="s">
        <v>1274</v>
      </c>
      <c r="H128" s="159" t="s">
        <v>1305</v>
      </c>
      <c r="I128" s="159" t="s">
        <v>82</v>
      </c>
      <c r="J128" s="368" t="s">
        <v>1306</v>
      </c>
      <c r="K128" s="368" t="s">
        <v>1307</v>
      </c>
      <c r="L128" s="219" t="s">
        <v>1308</v>
      </c>
      <c r="M128" s="161">
        <v>42948</v>
      </c>
      <c r="N128" s="161">
        <v>44196</v>
      </c>
      <c r="O128" s="162" t="s">
        <v>1309</v>
      </c>
      <c r="P128" s="162" t="s">
        <v>1310</v>
      </c>
      <c r="Q128" s="159">
        <v>2</v>
      </c>
      <c r="R128" s="159">
        <v>4</v>
      </c>
      <c r="S128" s="159">
        <v>4</v>
      </c>
      <c r="T128" s="159">
        <v>2</v>
      </c>
      <c r="U128" s="159">
        <v>2</v>
      </c>
      <c r="V128" s="163">
        <v>1</v>
      </c>
      <c r="W128" s="581">
        <v>10</v>
      </c>
      <c r="X128" s="582">
        <v>2.5</v>
      </c>
      <c r="Y128" s="581">
        <v>12</v>
      </c>
      <c r="Z128" s="582">
        <v>3</v>
      </c>
      <c r="AA128" s="142">
        <v>1</v>
      </c>
      <c r="AB128" s="145">
        <v>0.5</v>
      </c>
      <c r="AC128" s="158" t="s">
        <v>968</v>
      </c>
      <c r="AD128" s="158" t="s">
        <v>1311</v>
      </c>
      <c r="AE128" s="158"/>
      <c r="AF128" s="159">
        <v>71</v>
      </c>
      <c r="AG128" s="309" t="s">
        <v>1312</v>
      </c>
      <c r="AH128" s="220" t="s">
        <v>1313</v>
      </c>
      <c r="AI128" s="62">
        <v>112050000</v>
      </c>
      <c r="AJ128" s="583">
        <v>0.17</v>
      </c>
      <c r="AK128" s="500">
        <v>56025000</v>
      </c>
      <c r="AL128" s="159" t="s">
        <v>87</v>
      </c>
      <c r="AM128" s="149">
        <v>0</v>
      </c>
      <c r="AN128" s="159" t="s">
        <v>87</v>
      </c>
      <c r="AO128" s="159" t="s">
        <v>87</v>
      </c>
      <c r="AP128" s="159" t="s">
        <v>87</v>
      </c>
      <c r="AQ128" s="159" t="s">
        <v>87</v>
      </c>
      <c r="AR128" s="159" t="s">
        <v>87</v>
      </c>
      <c r="AS128" s="159" t="s">
        <v>87</v>
      </c>
      <c r="AT128" s="159" t="s">
        <v>87</v>
      </c>
      <c r="AU128" s="195" t="s">
        <v>87</v>
      </c>
      <c r="AV128" s="195" t="s">
        <v>87</v>
      </c>
      <c r="AW128" s="195" t="s">
        <v>87</v>
      </c>
      <c r="AX128" s="195" t="s">
        <v>87</v>
      </c>
      <c r="AY128" s="159" t="s">
        <v>87</v>
      </c>
      <c r="AZ128" s="195" t="s">
        <v>87</v>
      </c>
      <c r="BA128" s="195" t="s">
        <v>87</v>
      </c>
      <c r="BB128" s="389" t="s">
        <v>87</v>
      </c>
      <c r="BC128" s="389" t="s">
        <v>87</v>
      </c>
      <c r="BD128" s="389" t="s">
        <v>87</v>
      </c>
      <c r="BE128" s="309" t="s">
        <v>87</v>
      </c>
      <c r="BF128" s="195" t="s">
        <v>87</v>
      </c>
    </row>
    <row r="129" spans="1:145" s="34" customFormat="1" ht="42.75" customHeight="1" x14ac:dyDescent="0.2">
      <c r="A129" s="139" t="s">
        <v>1314</v>
      </c>
      <c r="B129" s="140" t="s">
        <v>1176</v>
      </c>
      <c r="C129" s="141" t="s">
        <v>1271</v>
      </c>
      <c r="D129" s="141" t="s">
        <v>1303</v>
      </c>
      <c r="E129" s="162" t="s">
        <v>1315</v>
      </c>
      <c r="F129" s="159">
        <v>0.91</v>
      </c>
      <c r="G129" s="159" t="s">
        <v>1274</v>
      </c>
      <c r="H129" s="159" t="s">
        <v>1305</v>
      </c>
      <c r="I129" s="159" t="s">
        <v>82</v>
      </c>
      <c r="J129" s="368" t="s">
        <v>1306</v>
      </c>
      <c r="K129" s="368" t="s">
        <v>1307</v>
      </c>
      <c r="L129" s="219" t="s">
        <v>1308</v>
      </c>
      <c r="M129" s="161">
        <v>42946</v>
      </c>
      <c r="N129" s="161">
        <v>44196</v>
      </c>
      <c r="O129" s="162" t="s">
        <v>1316</v>
      </c>
      <c r="P129" s="162" t="s">
        <v>1317</v>
      </c>
      <c r="Q129" s="163">
        <v>1</v>
      </c>
      <c r="R129" s="163">
        <v>1</v>
      </c>
      <c r="S129" s="163">
        <v>1</v>
      </c>
      <c r="T129" s="163">
        <v>1</v>
      </c>
      <c r="U129" s="163">
        <v>1</v>
      </c>
      <c r="V129" s="163">
        <v>1</v>
      </c>
      <c r="W129" s="163">
        <v>1</v>
      </c>
      <c r="X129" s="163">
        <v>1</v>
      </c>
      <c r="Y129" s="163">
        <v>1</v>
      </c>
      <c r="Z129" s="163">
        <v>1</v>
      </c>
      <c r="AA129" s="145">
        <v>0</v>
      </c>
      <c r="AB129" s="145">
        <v>0</v>
      </c>
      <c r="AC129" s="158" t="s">
        <v>1318</v>
      </c>
      <c r="AD129" s="158" t="s">
        <v>1281</v>
      </c>
      <c r="AE129" s="158"/>
      <c r="AF129" s="159">
        <v>71</v>
      </c>
      <c r="AG129" s="309" t="s">
        <v>1312</v>
      </c>
      <c r="AH129" s="220" t="s">
        <v>1319</v>
      </c>
      <c r="AI129" s="62">
        <v>450000000</v>
      </c>
      <c r="AJ129" s="584" t="s">
        <v>1320</v>
      </c>
      <c r="AK129" s="62">
        <v>10350000</v>
      </c>
      <c r="AL129" s="159" t="s">
        <v>87</v>
      </c>
      <c r="AM129" s="149">
        <v>0</v>
      </c>
      <c r="AN129" s="159" t="s">
        <v>87</v>
      </c>
      <c r="AO129" s="159" t="s">
        <v>87</v>
      </c>
      <c r="AP129" s="159" t="s">
        <v>87</v>
      </c>
      <c r="AQ129" s="159" t="s">
        <v>87</v>
      </c>
      <c r="AR129" s="159" t="s">
        <v>87</v>
      </c>
      <c r="AS129" s="159" t="s">
        <v>87</v>
      </c>
      <c r="AT129" s="159" t="s">
        <v>87</v>
      </c>
      <c r="AU129" s="195" t="s">
        <v>87</v>
      </c>
      <c r="AV129" s="195" t="s">
        <v>87</v>
      </c>
      <c r="AW129" s="195" t="s">
        <v>87</v>
      </c>
      <c r="AX129" s="195" t="s">
        <v>87</v>
      </c>
      <c r="AY129" s="159" t="s">
        <v>87</v>
      </c>
      <c r="AZ129" s="195" t="s">
        <v>87</v>
      </c>
      <c r="BA129" s="195" t="s">
        <v>87</v>
      </c>
      <c r="BB129" s="389" t="s">
        <v>87</v>
      </c>
      <c r="BC129" s="389" t="s">
        <v>87</v>
      </c>
      <c r="BD129" s="389" t="s">
        <v>87</v>
      </c>
      <c r="BE129" s="309" t="s">
        <v>87</v>
      </c>
      <c r="BF129" s="195" t="s">
        <v>87</v>
      </c>
    </row>
    <row r="130" spans="1:145" s="34" customFormat="1" ht="42.75" customHeight="1" x14ac:dyDescent="0.2">
      <c r="A130" s="585" t="s">
        <v>1321</v>
      </c>
      <c r="B130" s="140" t="s">
        <v>1176</v>
      </c>
      <c r="C130" s="141" t="s">
        <v>1271</v>
      </c>
      <c r="D130" s="141" t="s">
        <v>1303</v>
      </c>
      <c r="E130" s="573" t="s">
        <v>1322</v>
      </c>
      <c r="F130" s="575">
        <v>0.91</v>
      </c>
      <c r="G130" s="575" t="s">
        <v>232</v>
      </c>
      <c r="H130" s="575" t="s">
        <v>460</v>
      </c>
      <c r="I130" s="575" t="s">
        <v>82</v>
      </c>
      <c r="J130" s="219" t="s">
        <v>461</v>
      </c>
      <c r="K130" s="219" t="s">
        <v>462</v>
      </c>
      <c r="L130" s="367" t="s">
        <v>463</v>
      </c>
      <c r="M130" s="586">
        <v>42736</v>
      </c>
      <c r="N130" s="586">
        <v>43981</v>
      </c>
      <c r="O130" s="573" t="s">
        <v>1323</v>
      </c>
      <c r="P130" s="573" t="s">
        <v>1324</v>
      </c>
      <c r="Q130" s="463">
        <v>1</v>
      </c>
      <c r="R130" s="463">
        <v>1</v>
      </c>
      <c r="S130" s="463">
        <v>1</v>
      </c>
      <c r="T130" s="463">
        <v>1</v>
      </c>
      <c r="U130" s="463">
        <v>1</v>
      </c>
      <c r="V130" s="463">
        <v>1</v>
      </c>
      <c r="W130" s="463">
        <v>1</v>
      </c>
      <c r="X130" s="463">
        <v>1</v>
      </c>
      <c r="Y130" s="587">
        <v>0.75729999999999997</v>
      </c>
      <c r="Z130" s="587">
        <v>0.75729999999999997</v>
      </c>
      <c r="AA130" s="180">
        <v>1</v>
      </c>
      <c r="AB130" s="180">
        <v>1</v>
      </c>
      <c r="AC130" s="573" t="s">
        <v>240</v>
      </c>
      <c r="AD130" s="573" t="s">
        <v>1325</v>
      </c>
      <c r="AE130" s="573"/>
      <c r="AF130" s="575">
        <v>417</v>
      </c>
      <c r="AG130" s="573" t="s">
        <v>1326</v>
      </c>
      <c r="AH130" s="574" t="s">
        <v>1327</v>
      </c>
      <c r="AI130" s="83">
        <v>5476000000</v>
      </c>
      <c r="AJ130" s="142" t="s">
        <v>87</v>
      </c>
      <c r="AK130" s="83">
        <v>3976000</v>
      </c>
      <c r="AL130" s="588" t="s">
        <v>87</v>
      </c>
      <c r="AM130" s="149">
        <v>0</v>
      </c>
      <c r="AN130" s="588" t="s">
        <v>87</v>
      </c>
      <c r="AO130" s="588" t="s">
        <v>87</v>
      </c>
      <c r="AP130" s="588" t="s">
        <v>87</v>
      </c>
      <c r="AQ130" s="588" t="s">
        <v>87</v>
      </c>
      <c r="AR130" s="588" t="s">
        <v>87</v>
      </c>
      <c r="AS130" s="588" t="s">
        <v>87</v>
      </c>
      <c r="AT130" s="588" t="s">
        <v>87</v>
      </c>
      <c r="AU130" s="589" t="s">
        <v>87</v>
      </c>
      <c r="AV130" s="589" t="s">
        <v>87</v>
      </c>
      <c r="AW130" s="589" t="s">
        <v>87</v>
      </c>
      <c r="AX130" s="589" t="s">
        <v>87</v>
      </c>
      <c r="AY130" s="588" t="s">
        <v>87</v>
      </c>
      <c r="AZ130" s="589" t="s">
        <v>87</v>
      </c>
      <c r="BA130" s="589" t="s">
        <v>87</v>
      </c>
      <c r="BB130" s="590" t="s">
        <v>87</v>
      </c>
      <c r="BC130" s="590" t="s">
        <v>87</v>
      </c>
      <c r="BD130" s="590" t="s">
        <v>87</v>
      </c>
      <c r="BE130" s="591" t="s">
        <v>87</v>
      </c>
      <c r="BF130" s="253" t="s">
        <v>469</v>
      </c>
    </row>
    <row r="131" spans="1:145" s="81" customFormat="1" ht="60" customHeight="1" x14ac:dyDescent="0.2">
      <c r="A131" s="156" t="s">
        <v>1328</v>
      </c>
      <c r="B131" s="157" t="s">
        <v>768</v>
      </c>
      <c r="C131" s="158" t="s">
        <v>794</v>
      </c>
      <c r="D131" s="213" t="s">
        <v>1329</v>
      </c>
      <c r="E131" s="572" t="s">
        <v>87</v>
      </c>
      <c r="F131" s="572" t="s">
        <v>87</v>
      </c>
      <c r="G131" s="346" t="s">
        <v>772</v>
      </c>
      <c r="H131" s="346" t="s">
        <v>773</v>
      </c>
      <c r="I131" s="346" t="s">
        <v>82</v>
      </c>
      <c r="J131" s="346" t="s">
        <v>774</v>
      </c>
      <c r="K131" s="390" t="s">
        <v>775</v>
      </c>
      <c r="L131" s="142">
        <v>3167443045</v>
      </c>
      <c r="M131" s="572" t="s">
        <v>87</v>
      </c>
      <c r="N131" s="572" t="s">
        <v>87</v>
      </c>
      <c r="O131" s="572" t="s">
        <v>87</v>
      </c>
      <c r="P131" s="572" t="s">
        <v>87</v>
      </c>
      <c r="Q131" s="572" t="s">
        <v>87</v>
      </c>
      <c r="R131" s="572" t="s">
        <v>87</v>
      </c>
      <c r="S131" s="572" t="s">
        <v>87</v>
      </c>
      <c r="T131" s="572" t="s">
        <v>87</v>
      </c>
      <c r="U131" s="572" t="s">
        <v>87</v>
      </c>
      <c r="V131" s="572" t="s">
        <v>87</v>
      </c>
      <c r="W131" s="572" t="s">
        <v>87</v>
      </c>
      <c r="X131" s="572" t="s">
        <v>87</v>
      </c>
      <c r="Y131" s="572" t="s">
        <v>87</v>
      </c>
      <c r="Z131" s="572" t="s">
        <v>87</v>
      </c>
      <c r="AA131" s="572" t="s">
        <v>87</v>
      </c>
      <c r="AB131" s="572" t="s">
        <v>87</v>
      </c>
      <c r="AC131" s="572" t="s">
        <v>87</v>
      </c>
      <c r="AD131" s="572" t="s">
        <v>87</v>
      </c>
      <c r="AE131" s="572" t="s">
        <v>87</v>
      </c>
      <c r="AF131" s="572" t="s">
        <v>87</v>
      </c>
      <c r="AG131" s="572" t="s">
        <v>87</v>
      </c>
      <c r="AH131" s="572" t="s">
        <v>87</v>
      </c>
      <c r="AI131" s="572" t="s">
        <v>87</v>
      </c>
      <c r="AJ131" s="572" t="s">
        <v>87</v>
      </c>
      <c r="AK131" s="572" t="s">
        <v>87</v>
      </c>
      <c r="AL131" s="253" t="s">
        <v>1330</v>
      </c>
      <c r="AM131" s="149">
        <v>0.02</v>
      </c>
      <c r="AN131" s="275">
        <v>44136</v>
      </c>
      <c r="AO131" s="275">
        <v>44196</v>
      </c>
      <c r="AP131" s="382" t="s">
        <v>1331</v>
      </c>
      <c r="AQ131" s="200" t="s">
        <v>1332</v>
      </c>
      <c r="AR131" s="382">
        <v>0.1</v>
      </c>
      <c r="AS131" s="329">
        <v>0.1</v>
      </c>
      <c r="AT131" s="194">
        <f>AS131/AR131</f>
        <v>1</v>
      </c>
      <c r="AU131" s="150" t="s">
        <v>248</v>
      </c>
      <c r="AV131" s="150" t="s">
        <v>817</v>
      </c>
      <c r="AW131" s="150" t="s">
        <v>867</v>
      </c>
      <c r="AX131" s="147" t="s">
        <v>1333</v>
      </c>
      <c r="AY131" s="320">
        <v>7829</v>
      </c>
      <c r="AZ131" s="253" t="s">
        <v>1334</v>
      </c>
      <c r="BA131" s="253" t="s">
        <v>1335</v>
      </c>
      <c r="BB131" s="576">
        <v>4940395116</v>
      </c>
      <c r="BC131" s="322" t="s">
        <v>789</v>
      </c>
      <c r="BD131" s="351" t="s">
        <v>790</v>
      </c>
      <c r="BE131" s="472" t="s">
        <v>1336</v>
      </c>
      <c r="BF131" s="473" t="s">
        <v>833</v>
      </c>
      <c r="BG131" s="155"/>
      <c r="BH131" s="155"/>
      <c r="BI131" s="155"/>
      <c r="BJ131" s="155"/>
      <c r="BK131" s="155"/>
      <c r="BL131" s="155"/>
      <c r="BM131" s="155"/>
      <c r="BN131" s="155"/>
      <c r="BO131" s="155"/>
      <c r="BP131" s="155"/>
      <c r="BQ131" s="155"/>
      <c r="BR131" s="155"/>
      <c r="BS131" s="155"/>
      <c r="BT131" s="155"/>
      <c r="BU131" s="155"/>
      <c r="BV131" s="155"/>
      <c r="BW131" s="155"/>
      <c r="BX131" s="155"/>
      <c r="BY131" s="155"/>
      <c r="BZ131" s="155"/>
      <c r="CA131" s="155"/>
      <c r="CB131" s="155"/>
      <c r="CC131" s="155"/>
      <c r="CD131" s="155"/>
      <c r="CE131" s="155"/>
      <c r="CF131" s="155"/>
      <c r="CG131" s="155"/>
      <c r="CH131" s="155"/>
      <c r="CI131" s="155"/>
      <c r="CJ131" s="155"/>
      <c r="CK131" s="155"/>
      <c r="CL131" s="155"/>
      <c r="CM131" s="155"/>
      <c r="CN131" s="155"/>
      <c r="CO131" s="155"/>
      <c r="CP131" s="155"/>
      <c r="CQ131" s="155"/>
      <c r="CR131" s="155"/>
      <c r="CS131" s="155"/>
      <c r="CT131" s="155"/>
      <c r="CU131" s="155"/>
      <c r="CV131" s="155"/>
      <c r="CW131" s="155"/>
      <c r="CX131" s="155"/>
      <c r="CY131" s="155"/>
      <c r="CZ131" s="155"/>
      <c r="DA131" s="155"/>
      <c r="DB131" s="155"/>
      <c r="DC131" s="155"/>
      <c r="DD131" s="155"/>
      <c r="DE131" s="155"/>
      <c r="DF131" s="155"/>
      <c r="DG131" s="155"/>
      <c r="DH131" s="155"/>
      <c r="DI131" s="155"/>
      <c r="DJ131" s="155"/>
      <c r="DK131" s="155"/>
      <c r="DL131" s="155"/>
      <c r="DM131" s="155"/>
      <c r="DN131" s="155"/>
      <c r="DO131" s="155"/>
      <c r="DP131" s="155"/>
      <c r="DQ131" s="155"/>
      <c r="DR131" s="155"/>
      <c r="DS131" s="155"/>
      <c r="DT131" s="155"/>
      <c r="DU131" s="155"/>
      <c r="DV131" s="155"/>
      <c r="DW131" s="155"/>
      <c r="DX131" s="155"/>
      <c r="DY131" s="155"/>
      <c r="DZ131" s="155"/>
      <c r="EA131" s="155"/>
      <c r="EB131" s="155"/>
      <c r="EC131" s="155"/>
      <c r="ED131" s="155"/>
      <c r="EE131" s="155"/>
      <c r="EF131" s="155"/>
      <c r="EG131" s="155"/>
      <c r="EH131" s="155"/>
      <c r="EI131" s="155"/>
      <c r="EJ131" s="155"/>
      <c r="EK131" s="155"/>
      <c r="EL131" s="155"/>
      <c r="EM131" s="155"/>
      <c r="EN131" s="155"/>
      <c r="EO131" s="155"/>
    </row>
    <row r="132" spans="1:145" s="81" customFormat="1" ht="60" customHeight="1" x14ac:dyDescent="0.2">
      <c r="A132" s="156" t="s">
        <v>1337</v>
      </c>
      <c r="B132" s="157" t="s">
        <v>768</v>
      </c>
      <c r="C132" s="158" t="s">
        <v>873</v>
      </c>
      <c r="D132" s="158" t="s">
        <v>874</v>
      </c>
      <c r="E132" s="572" t="s">
        <v>87</v>
      </c>
      <c r="F132" s="572" t="s">
        <v>87</v>
      </c>
      <c r="G132" s="346" t="s">
        <v>772</v>
      </c>
      <c r="H132" s="346" t="s">
        <v>773</v>
      </c>
      <c r="I132" s="346" t="s">
        <v>82</v>
      </c>
      <c r="J132" s="346" t="s">
        <v>774</v>
      </c>
      <c r="K132" s="390" t="s">
        <v>775</v>
      </c>
      <c r="L132" s="142">
        <v>3167443045</v>
      </c>
      <c r="M132" s="572" t="s">
        <v>87</v>
      </c>
      <c r="N132" s="572" t="s">
        <v>87</v>
      </c>
      <c r="O132" s="572" t="s">
        <v>87</v>
      </c>
      <c r="P132" s="572" t="s">
        <v>87</v>
      </c>
      <c r="Q132" s="572" t="s">
        <v>87</v>
      </c>
      <c r="R132" s="572" t="s">
        <v>87</v>
      </c>
      <c r="S132" s="572" t="s">
        <v>87</v>
      </c>
      <c r="T132" s="572" t="s">
        <v>87</v>
      </c>
      <c r="U132" s="572" t="s">
        <v>87</v>
      </c>
      <c r="V132" s="572" t="s">
        <v>87</v>
      </c>
      <c r="W132" s="572" t="s">
        <v>87</v>
      </c>
      <c r="X132" s="572" t="s">
        <v>87</v>
      </c>
      <c r="Y132" s="572" t="s">
        <v>87</v>
      </c>
      <c r="Z132" s="572" t="s">
        <v>87</v>
      </c>
      <c r="AA132" s="572" t="s">
        <v>87</v>
      </c>
      <c r="AB132" s="572" t="s">
        <v>87</v>
      </c>
      <c r="AC132" s="572" t="s">
        <v>87</v>
      </c>
      <c r="AD132" s="572" t="s">
        <v>87</v>
      </c>
      <c r="AE132" s="572" t="s">
        <v>87</v>
      </c>
      <c r="AF132" s="572" t="s">
        <v>87</v>
      </c>
      <c r="AG132" s="572" t="s">
        <v>87</v>
      </c>
      <c r="AH132" s="572" t="s">
        <v>87</v>
      </c>
      <c r="AI132" s="572" t="s">
        <v>87</v>
      </c>
      <c r="AJ132" s="572" t="s">
        <v>87</v>
      </c>
      <c r="AK132" s="572" t="s">
        <v>87</v>
      </c>
      <c r="AL132" s="253" t="s">
        <v>1338</v>
      </c>
      <c r="AM132" s="149">
        <v>0.02</v>
      </c>
      <c r="AN132" s="275">
        <v>44136</v>
      </c>
      <c r="AO132" s="275">
        <v>44196</v>
      </c>
      <c r="AP132" s="382" t="s">
        <v>1339</v>
      </c>
      <c r="AQ132" s="470" t="s">
        <v>1340</v>
      </c>
      <c r="AR132" s="382">
        <v>0.1</v>
      </c>
      <c r="AS132" s="329">
        <v>0.1</v>
      </c>
      <c r="AT132" s="194">
        <f>AS132/AR132</f>
        <v>1</v>
      </c>
      <c r="AU132" s="150" t="s">
        <v>248</v>
      </c>
      <c r="AV132" s="150" t="s">
        <v>817</v>
      </c>
      <c r="AW132" s="150" t="s">
        <v>867</v>
      </c>
      <c r="AX132" s="147" t="s">
        <v>1333</v>
      </c>
      <c r="AY132" s="320">
        <v>7829</v>
      </c>
      <c r="AZ132" s="253" t="s">
        <v>1334</v>
      </c>
      <c r="BA132" s="253" t="s">
        <v>1335</v>
      </c>
      <c r="BB132" s="576">
        <v>4940395116</v>
      </c>
      <c r="BC132" s="322" t="s">
        <v>789</v>
      </c>
      <c r="BD132" s="351" t="s">
        <v>790</v>
      </c>
      <c r="BE132" s="472" t="s">
        <v>1341</v>
      </c>
      <c r="BF132" s="473" t="s">
        <v>833</v>
      </c>
      <c r="BG132" s="155"/>
      <c r="BH132" s="155"/>
      <c r="BI132" s="155"/>
      <c r="BJ132" s="155"/>
      <c r="BK132" s="155"/>
      <c r="BL132" s="155"/>
      <c r="BM132" s="155"/>
      <c r="BN132" s="155"/>
      <c r="BO132" s="155"/>
      <c r="BP132" s="155"/>
      <c r="BQ132" s="155"/>
      <c r="BR132" s="155"/>
      <c r="BS132" s="155"/>
      <c r="BT132" s="155"/>
      <c r="BU132" s="155"/>
      <c r="BV132" s="155"/>
      <c r="BW132" s="155"/>
      <c r="BX132" s="155"/>
      <c r="BY132" s="155"/>
      <c r="BZ132" s="155"/>
      <c r="CA132" s="155"/>
      <c r="CB132" s="155"/>
      <c r="CC132" s="155"/>
      <c r="CD132" s="155"/>
      <c r="CE132" s="155"/>
      <c r="CF132" s="155"/>
      <c r="CG132" s="155"/>
      <c r="CH132" s="155"/>
      <c r="CI132" s="155"/>
      <c r="CJ132" s="155"/>
      <c r="CK132" s="155"/>
      <c r="CL132" s="155"/>
      <c r="CM132" s="155"/>
      <c r="CN132" s="155"/>
      <c r="CO132" s="155"/>
      <c r="CP132" s="155"/>
      <c r="CQ132" s="155"/>
      <c r="CR132" s="155"/>
      <c r="CS132" s="155"/>
      <c r="CT132" s="155"/>
      <c r="CU132" s="155"/>
      <c r="CV132" s="155"/>
      <c r="CW132" s="155"/>
      <c r="CX132" s="155"/>
      <c r="CY132" s="155"/>
      <c r="CZ132" s="155"/>
      <c r="DA132" s="155"/>
      <c r="DB132" s="155"/>
      <c r="DC132" s="155"/>
      <c r="DD132" s="155"/>
      <c r="DE132" s="155"/>
      <c r="DF132" s="155"/>
      <c r="DG132" s="155"/>
      <c r="DH132" s="155"/>
      <c r="DI132" s="155"/>
      <c r="DJ132" s="155"/>
      <c r="DK132" s="155"/>
      <c r="DL132" s="155"/>
      <c r="DM132" s="155"/>
      <c r="DN132" s="155"/>
      <c r="DO132" s="155"/>
      <c r="DP132" s="155"/>
      <c r="DQ132" s="155"/>
      <c r="DR132" s="155"/>
      <c r="DS132" s="155"/>
      <c r="DT132" s="155"/>
      <c r="DU132" s="155"/>
      <c r="DV132" s="155"/>
      <c r="DW132" s="155"/>
      <c r="DX132" s="155"/>
      <c r="DY132" s="155"/>
      <c r="DZ132" s="155"/>
      <c r="EA132" s="155"/>
      <c r="EB132" s="155"/>
      <c r="EC132" s="155"/>
      <c r="ED132" s="155"/>
      <c r="EE132" s="155"/>
      <c r="EF132" s="155"/>
      <c r="EG132" s="155"/>
      <c r="EH132" s="155"/>
      <c r="EI132" s="155"/>
      <c r="EJ132" s="155"/>
      <c r="EK132" s="155"/>
      <c r="EL132" s="155"/>
      <c r="EM132" s="155"/>
      <c r="EN132" s="155"/>
      <c r="EO132" s="155"/>
    </row>
    <row r="133" spans="1:145" s="65" customFormat="1" ht="60" customHeight="1" x14ac:dyDescent="0.2">
      <c r="A133" s="156" t="s">
        <v>1342</v>
      </c>
      <c r="B133" s="157" t="s">
        <v>768</v>
      </c>
      <c r="C133" s="158" t="s">
        <v>794</v>
      </c>
      <c r="D133" s="213" t="s">
        <v>1329</v>
      </c>
      <c r="E133" s="572" t="s">
        <v>87</v>
      </c>
      <c r="F133" s="572" t="s">
        <v>87</v>
      </c>
      <c r="G133" s="159" t="s">
        <v>98</v>
      </c>
      <c r="H133" s="159" t="s">
        <v>707</v>
      </c>
      <c r="I133" s="159" t="s">
        <v>82</v>
      </c>
      <c r="J133" s="142" t="s">
        <v>708</v>
      </c>
      <c r="K133" s="142">
        <v>3115464700</v>
      </c>
      <c r="L133" s="455" t="s">
        <v>709</v>
      </c>
      <c r="M133" s="572" t="s">
        <v>87</v>
      </c>
      <c r="N133" s="572" t="s">
        <v>87</v>
      </c>
      <c r="O133" s="572" t="s">
        <v>87</v>
      </c>
      <c r="P133" s="572" t="s">
        <v>87</v>
      </c>
      <c r="Q133" s="572" t="s">
        <v>87</v>
      </c>
      <c r="R133" s="572" t="s">
        <v>87</v>
      </c>
      <c r="S133" s="572" t="s">
        <v>87</v>
      </c>
      <c r="T133" s="572" t="s">
        <v>87</v>
      </c>
      <c r="U133" s="572" t="s">
        <v>87</v>
      </c>
      <c r="V133" s="572" t="s">
        <v>87</v>
      </c>
      <c r="W133" s="572" t="s">
        <v>87</v>
      </c>
      <c r="X133" s="572" t="s">
        <v>87</v>
      </c>
      <c r="Y133" s="572" t="s">
        <v>87</v>
      </c>
      <c r="Z133" s="572" t="s">
        <v>87</v>
      </c>
      <c r="AA133" s="572" t="s">
        <v>87</v>
      </c>
      <c r="AB133" s="572" t="s">
        <v>87</v>
      </c>
      <c r="AC133" s="572" t="s">
        <v>87</v>
      </c>
      <c r="AD133" s="572" t="s">
        <v>87</v>
      </c>
      <c r="AE133" s="572" t="s">
        <v>87</v>
      </c>
      <c r="AF133" s="572" t="s">
        <v>87</v>
      </c>
      <c r="AG133" s="572" t="s">
        <v>87</v>
      </c>
      <c r="AH133" s="572" t="s">
        <v>87</v>
      </c>
      <c r="AI133" s="572" t="s">
        <v>87</v>
      </c>
      <c r="AJ133" s="572" t="s">
        <v>87</v>
      </c>
      <c r="AK133" s="572" t="s">
        <v>87</v>
      </c>
      <c r="AL133" s="592" t="s">
        <v>1343</v>
      </c>
      <c r="AM133" s="149">
        <v>0.02</v>
      </c>
      <c r="AN133" s="144">
        <v>44013</v>
      </c>
      <c r="AO133" s="144">
        <v>44196</v>
      </c>
      <c r="AP133" s="142" t="s">
        <v>1344</v>
      </c>
      <c r="AQ133" s="150" t="s">
        <v>1345</v>
      </c>
      <c r="AR133" s="283">
        <v>1</v>
      </c>
      <c r="AS133" s="593">
        <v>1</v>
      </c>
      <c r="AT133" s="194">
        <f>AS133/AR133</f>
        <v>1</v>
      </c>
      <c r="AU133" s="150" t="s">
        <v>248</v>
      </c>
      <c r="AV133" s="150" t="s">
        <v>719</v>
      </c>
      <c r="AW133" s="150" t="s">
        <v>114</v>
      </c>
      <c r="AX133" s="147" t="s">
        <v>720</v>
      </c>
      <c r="AY133" s="333">
        <v>7720</v>
      </c>
      <c r="AZ133" s="150" t="s">
        <v>721</v>
      </c>
      <c r="BA133" s="150" t="s">
        <v>1346</v>
      </c>
      <c r="BB133" s="594">
        <v>1099726000</v>
      </c>
      <c r="BC133" s="595">
        <v>1</v>
      </c>
      <c r="BD133" s="596">
        <v>881146965</v>
      </c>
      <c r="BE133" s="461" t="s">
        <v>195</v>
      </c>
      <c r="BF133" s="462" t="s">
        <v>733</v>
      </c>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c r="DS133" s="155"/>
      <c r="DT133" s="155"/>
      <c r="DU133" s="155"/>
      <c r="DV133" s="155"/>
      <c r="DW133" s="155"/>
      <c r="DX133" s="155"/>
      <c r="DY133" s="155"/>
      <c r="DZ133" s="155"/>
      <c r="EA133" s="155"/>
      <c r="EB133" s="155"/>
      <c r="EC133" s="155"/>
      <c r="ED133" s="155"/>
      <c r="EE133" s="155"/>
      <c r="EF133" s="155"/>
      <c r="EG133" s="155"/>
      <c r="EH133" s="155"/>
      <c r="EI133" s="155"/>
      <c r="EJ133" s="155"/>
      <c r="EK133" s="155"/>
      <c r="EL133" s="155"/>
      <c r="EM133" s="155"/>
      <c r="EN133" s="155"/>
      <c r="EO133" s="155"/>
    </row>
    <row r="134" spans="1:145" s="81" customFormat="1" ht="60" customHeight="1" x14ac:dyDescent="0.2">
      <c r="A134" s="156" t="s">
        <v>1347</v>
      </c>
      <c r="B134" s="157" t="s">
        <v>768</v>
      </c>
      <c r="C134" s="337" t="s">
        <v>807</v>
      </c>
      <c r="D134" s="253" t="s">
        <v>839</v>
      </c>
      <c r="E134" s="255" t="s">
        <v>1338</v>
      </c>
      <c r="F134" s="572" t="s">
        <v>87</v>
      </c>
      <c r="G134" s="346" t="s">
        <v>772</v>
      </c>
      <c r="H134" s="346" t="s">
        <v>773</v>
      </c>
      <c r="I134" s="346" t="s">
        <v>82</v>
      </c>
      <c r="J134" s="346" t="s">
        <v>774</v>
      </c>
      <c r="K134" s="467" t="s">
        <v>775</v>
      </c>
      <c r="L134" s="142">
        <v>3167443045</v>
      </c>
      <c r="M134" s="572" t="s">
        <v>87</v>
      </c>
      <c r="N134" s="572" t="s">
        <v>87</v>
      </c>
      <c r="O134" s="572" t="s">
        <v>87</v>
      </c>
      <c r="P134" s="572" t="s">
        <v>87</v>
      </c>
      <c r="Q134" s="572" t="s">
        <v>87</v>
      </c>
      <c r="R134" s="572" t="s">
        <v>87</v>
      </c>
      <c r="S134" s="572" t="s">
        <v>87</v>
      </c>
      <c r="T134" s="572" t="s">
        <v>87</v>
      </c>
      <c r="U134" s="572" t="s">
        <v>87</v>
      </c>
      <c r="V134" s="572" t="s">
        <v>87</v>
      </c>
      <c r="W134" s="572" t="s">
        <v>87</v>
      </c>
      <c r="X134" s="572" t="s">
        <v>87</v>
      </c>
      <c r="Y134" s="572" t="s">
        <v>87</v>
      </c>
      <c r="Z134" s="572" t="s">
        <v>87</v>
      </c>
      <c r="AA134" s="572" t="s">
        <v>87</v>
      </c>
      <c r="AB134" s="572" t="s">
        <v>87</v>
      </c>
      <c r="AC134" s="572" t="s">
        <v>87</v>
      </c>
      <c r="AD134" s="572" t="s">
        <v>87</v>
      </c>
      <c r="AE134" s="572" t="s">
        <v>87</v>
      </c>
      <c r="AF134" s="572" t="s">
        <v>87</v>
      </c>
      <c r="AG134" s="572" t="s">
        <v>87</v>
      </c>
      <c r="AH134" s="572" t="s">
        <v>87</v>
      </c>
      <c r="AI134" s="572" t="s">
        <v>87</v>
      </c>
      <c r="AJ134" s="572" t="s">
        <v>87</v>
      </c>
      <c r="AK134" s="572" t="s">
        <v>87</v>
      </c>
      <c r="AL134" s="253" t="s">
        <v>1348</v>
      </c>
      <c r="AM134" s="183">
        <v>0.02</v>
      </c>
      <c r="AN134" s="275">
        <v>44136</v>
      </c>
      <c r="AO134" s="275">
        <v>44196</v>
      </c>
      <c r="AP134" s="382" t="s">
        <v>1349</v>
      </c>
      <c r="AQ134" s="470" t="s">
        <v>1350</v>
      </c>
      <c r="AR134" s="145">
        <v>0.1</v>
      </c>
      <c r="AS134" s="329">
        <v>0.1</v>
      </c>
      <c r="AT134" s="194">
        <f>AS134/AR134</f>
        <v>1</v>
      </c>
      <c r="AU134" s="150" t="s">
        <v>248</v>
      </c>
      <c r="AV134" s="150" t="s">
        <v>817</v>
      </c>
      <c r="AW134" s="150" t="s">
        <v>1351</v>
      </c>
      <c r="AX134" s="150" t="s">
        <v>1352</v>
      </c>
      <c r="AY134" s="320">
        <v>7830</v>
      </c>
      <c r="AZ134" s="321" t="s">
        <v>869</v>
      </c>
      <c r="BA134" s="253" t="s">
        <v>1352</v>
      </c>
      <c r="BB134" s="594">
        <v>10820901205</v>
      </c>
      <c r="BC134" s="322" t="s">
        <v>789</v>
      </c>
      <c r="BD134" s="351" t="s">
        <v>790</v>
      </c>
      <c r="BE134" s="472" t="s">
        <v>1353</v>
      </c>
      <c r="BF134" s="473" t="s">
        <v>833</v>
      </c>
      <c r="BG134" s="155"/>
      <c r="BH134" s="155"/>
      <c r="BI134" s="155"/>
      <c r="BJ134" s="155"/>
      <c r="BK134" s="155"/>
      <c r="BL134" s="155"/>
      <c r="BM134" s="155"/>
      <c r="BN134" s="155"/>
      <c r="BO134" s="155"/>
      <c r="BP134" s="155"/>
      <c r="BQ134" s="155"/>
      <c r="BR134" s="155"/>
      <c r="BS134" s="155"/>
      <c r="BT134" s="155"/>
      <c r="BU134" s="155"/>
      <c r="BV134" s="155"/>
      <c r="BW134" s="155"/>
      <c r="BX134" s="155"/>
      <c r="BY134" s="155"/>
      <c r="BZ134" s="155"/>
      <c r="CA134" s="155"/>
      <c r="CB134" s="155"/>
      <c r="CC134" s="155"/>
      <c r="CD134" s="155"/>
      <c r="CE134" s="155"/>
      <c r="CF134" s="155"/>
      <c r="CG134" s="155"/>
      <c r="CH134" s="155"/>
      <c r="CI134" s="155"/>
      <c r="CJ134" s="155"/>
      <c r="CK134" s="155"/>
      <c r="CL134" s="155"/>
      <c r="CM134" s="155"/>
      <c r="CN134" s="155"/>
      <c r="CO134" s="155"/>
      <c r="CP134" s="155"/>
      <c r="CQ134" s="155"/>
      <c r="CR134" s="155"/>
      <c r="CS134" s="155"/>
      <c r="CT134" s="155"/>
      <c r="CU134" s="155"/>
      <c r="CV134" s="155"/>
      <c r="CW134" s="155"/>
      <c r="CX134" s="155"/>
      <c r="CY134" s="155"/>
      <c r="CZ134" s="155"/>
      <c r="DA134" s="155"/>
      <c r="DB134" s="155"/>
      <c r="DC134" s="155"/>
      <c r="DD134" s="155"/>
      <c r="DE134" s="155"/>
      <c r="DF134" s="155"/>
      <c r="DG134" s="155"/>
      <c r="DH134" s="155"/>
      <c r="DI134" s="155"/>
      <c r="DJ134" s="155"/>
      <c r="DK134" s="155"/>
      <c r="DL134" s="155"/>
      <c r="DM134" s="155"/>
      <c r="DN134" s="155"/>
      <c r="DO134" s="155"/>
      <c r="DP134" s="155"/>
      <c r="DQ134" s="155"/>
      <c r="DR134" s="155"/>
      <c r="DS134" s="155"/>
      <c r="DT134" s="155"/>
      <c r="DU134" s="155"/>
      <c r="DV134" s="155"/>
      <c r="DW134" s="155"/>
      <c r="DX134" s="155"/>
      <c r="DY134" s="155"/>
      <c r="DZ134" s="155"/>
      <c r="EA134" s="155"/>
      <c r="EB134" s="155"/>
      <c r="EC134" s="155"/>
      <c r="ED134" s="155"/>
      <c r="EE134" s="155"/>
      <c r="EF134" s="155"/>
      <c r="EG134" s="155"/>
      <c r="EH134" s="155"/>
      <c r="EI134" s="155"/>
      <c r="EJ134" s="155"/>
      <c r="EK134" s="155"/>
      <c r="EL134" s="155"/>
      <c r="EM134" s="155"/>
      <c r="EN134" s="155"/>
      <c r="EO134" s="155"/>
    </row>
    <row r="135" spans="1:145" s="65" customFormat="1" ht="60" customHeight="1" x14ac:dyDescent="0.2">
      <c r="A135" s="156" t="s">
        <v>1354</v>
      </c>
      <c r="B135" s="157" t="s">
        <v>768</v>
      </c>
      <c r="C135" s="158" t="s">
        <v>873</v>
      </c>
      <c r="D135" s="158" t="s">
        <v>874</v>
      </c>
      <c r="E135" s="572" t="s">
        <v>87</v>
      </c>
      <c r="F135" s="572" t="s">
        <v>87</v>
      </c>
      <c r="G135" s="159" t="s">
        <v>80</v>
      </c>
      <c r="H135" s="159" t="s">
        <v>81</v>
      </c>
      <c r="I135" s="159" t="s">
        <v>82</v>
      </c>
      <c r="J135" s="159" t="s">
        <v>83</v>
      </c>
      <c r="K135" s="159">
        <v>3203285629</v>
      </c>
      <c r="L135" s="160" t="s">
        <v>1355</v>
      </c>
      <c r="M135" s="572" t="s">
        <v>87</v>
      </c>
      <c r="N135" s="572" t="s">
        <v>87</v>
      </c>
      <c r="O135" s="572" t="s">
        <v>87</v>
      </c>
      <c r="P135" s="572" t="s">
        <v>87</v>
      </c>
      <c r="Q135" s="572" t="s">
        <v>87</v>
      </c>
      <c r="R135" s="572" t="s">
        <v>87</v>
      </c>
      <c r="S135" s="572" t="s">
        <v>87</v>
      </c>
      <c r="T135" s="572" t="s">
        <v>87</v>
      </c>
      <c r="U135" s="572" t="s">
        <v>87</v>
      </c>
      <c r="V135" s="572" t="s">
        <v>87</v>
      </c>
      <c r="W135" s="572" t="s">
        <v>87</v>
      </c>
      <c r="X135" s="572" t="s">
        <v>87</v>
      </c>
      <c r="Y135" s="572" t="s">
        <v>87</v>
      </c>
      <c r="Z135" s="572" t="s">
        <v>87</v>
      </c>
      <c r="AA135" s="572" t="s">
        <v>87</v>
      </c>
      <c r="AB135" s="572" t="s">
        <v>87</v>
      </c>
      <c r="AC135" s="572" t="s">
        <v>87</v>
      </c>
      <c r="AD135" s="572" t="s">
        <v>87</v>
      </c>
      <c r="AE135" s="572" t="s">
        <v>87</v>
      </c>
      <c r="AF135" s="572" t="s">
        <v>87</v>
      </c>
      <c r="AG135" s="572" t="s">
        <v>87</v>
      </c>
      <c r="AH135" s="572" t="s">
        <v>87</v>
      </c>
      <c r="AI135" s="572" t="s">
        <v>87</v>
      </c>
      <c r="AJ135" s="572" t="s">
        <v>87</v>
      </c>
      <c r="AK135" s="572" t="s">
        <v>87</v>
      </c>
      <c r="AL135" s="438" t="s">
        <v>1356</v>
      </c>
      <c r="AM135" s="149">
        <v>0.02</v>
      </c>
      <c r="AN135" s="167">
        <v>43983</v>
      </c>
      <c r="AO135" s="167">
        <v>44196</v>
      </c>
      <c r="AP135" s="176" t="s">
        <v>1357</v>
      </c>
      <c r="AQ135" s="200" t="s">
        <v>1358</v>
      </c>
      <c r="AR135" s="283">
        <v>0.15</v>
      </c>
      <c r="AS135" s="383">
        <v>0.3</v>
      </c>
      <c r="AT135" s="194">
        <f>AS135/AR135</f>
        <v>2</v>
      </c>
      <c r="AU135" s="170" t="s">
        <v>1359</v>
      </c>
      <c r="AV135" s="170" t="s">
        <v>1360</v>
      </c>
      <c r="AW135" s="170" t="s">
        <v>1361</v>
      </c>
      <c r="AX135" s="170" t="s">
        <v>1362</v>
      </c>
      <c r="AY135" s="176">
        <v>7671</v>
      </c>
      <c r="AZ135" s="150" t="s">
        <v>1363</v>
      </c>
      <c r="BA135" s="124" t="s">
        <v>1364</v>
      </c>
      <c r="BB135" s="229">
        <v>1369527601</v>
      </c>
      <c r="BC135" s="230" t="s">
        <v>87</v>
      </c>
      <c r="BD135" s="258">
        <v>152000000</v>
      </c>
      <c r="BE135" s="350" t="s">
        <v>195</v>
      </c>
      <c r="BF135" s="259" t="s">
        <v>1365</v>
      </c>
      <c r="BG135" s="155"/>
      <c r="BH135" s="155"/>
      <c r="BI135" s="155"/>
      <c r="BJ135" s="155"/>
      <c r="BK135" s="155"/>
      <c r="BL135" s="155"/>
      <c r="BM135" s="155"/>
      <c r="BN135" s="155"/>
      <c r="BO135" s="155"/>
      <c r="BP135" s="155"/>
      <c r="BQ135" s="155"/>
      <c r="BR135" s="155"/>
      <c r="BS135" s="155"/>
      <c r="BT135" s="155"/>
      <c r="BU135" s="155"/>
      <c r="BV135" s="155"/>
      <c r="BW135" s="155"/>
      <c r="BX135" s="155"/>
      <c r="BY135" s="155"/>
      <c r="BZ135" s="155"/>
      <c r="CA135" s="155"/>
      <c r="CB135" s="155"/>
      <c r="CC135" s="155"/>
      <c r="CD135" s="155"/>
      <c r="CE135" s="155"/>
      <c r="CF135" s="155"/>
      <c r="CG135" s="155"/>
      <c r="CH135" s="155"/>
      <c r="CI135" s="155"/>
      <c r="CJ135" s="155"/>
      <c r="CK135" s="155"/>
      <c r="CL135" s="155"/>
      <c r="CM135" s="155"/>
      <c r="CN135" s="155"/>
      <c r="CO135" s="155"/>
      <c r="CP135" s="155"/>
      <c r="CQ135" s="155"/>
      <c r="CR135" s="155"/>
      <c r="CS135" s="155"/>
      <c r="CT135" s="155"/>
      <c r="CU135" s="155"/>
      <c r="CV135" s="155"/>
      <c r="CW135" s="155"/>
      <c r="CX135" s="155"/>
      <c r="CY135" s="155"/>
      <c r="CZ135" s="155"/>
      <c r="DA135" s="155"/>
      <c r="DB135" s="155"/>
      <c r="DC135" s="155"/>
      <c r="DD135" s="155"/>
      <c r="DE135" s="155"/>
      <c r="DF135" s="155"/>
      <c r="DG135" s="155"/>
      <c r="DH135" s="155"/>
      <c r="DI135" s="155"/>
      <c r="DJ135" s="155"/>
      <c r="DK135" s="155"/>
      <c r="DL135" s="155"/>
      <c r="DM135" s="155"/>
      <c r="DN135" s="155"/>
      <c r="DO135" s="155"/>
      <c r="DP135" s="155"/>
      <c r="DQ135" s="155"/>
      <c r="DR135" s="155"/>
      <c r="DS135" s="155"/>
      <c r="DT135" s="155"/>
      <c r="DU135" s="155"/>
      <c r="DV135" s="155"/>
      <c r="DW135" s="155"/>
      <c r="DX135" s="155"/>
      <c r="DY135" s="155"/>
      <c r="DZ135" s="155"/>
      <c r="EA135" s="155"/>
      <c r="EB135" s="155"/>
      <c r="EC135" s="155"/>
      <c r="ED135" s="155"/>
      <c r="EE135" s="155"/>
      <c r="EF135" s="155"/>
      <c r="EG135" s="155"/>
      <c r="EH135" s="155"/>
      <c r="EI135" s="155"/>
      <c r="EJ135" s="155"/>
      <c r="EK135" s="155"/>
      <c r="EL135" s="155"/>
      <c r="EM135" s="155"/>
      <c r="EN135" s="155"/>
      <c r="EO135" s="155"/>
    </row>
    <row r="136" spans="1:145" s="34" customFormat="1" ht="30.75" customHeight="1" x14ac:dyDescent="0.2">
      <c r="A136" s="139"/>
      <c r="B136" s="98"/>
      <c r="C136" s="98"/>
      <c r="D136" s="98"/>
      <c r="E136" s="36"/>
      <c r="F136" s="36"/>
      <c r="G136" s="36"/>
      <c r="H136" s="36"/>
      <c r="I136" s="36"/>
      <c r="J136" s="36"/>
      <c r="K136" s="37"/>
      <c r="L136" s="37"/>
      <c r="M136" s="38"/>
      <c r="N136" s="38"/>
      <c r="O136" s="36"/>
      <c r="P136" s="36"/>
      <c r="Q136" s="36"/>
      <c r="R136" s="36"/>
      <c r="S136" s="36"/>
      <c r="T136" s="36"/>
      <c r="U136" s="39"/>
      <c r="V136" s="39"/>
      <c r="W136" s="37"/>
      <c r="X136" s="37"/>
      <c r="Y136" s="36"/>
      <c r="Z136" s="36"/>
      <c r="AA136" s="36"/>
      <c r="AB136" s="36"/>
      <c r="AC136" s="36"/>
      <c r="AD136" s="36"/>
      <c r="AE136" s="36"/>
      <c r="AF136" s="36"/>
      <c r="AG136" s="36"/>
      <c r="AH136" s="36"/>
      <c r="AI136" s="36"/>
      <c r="AJ136" s="36"/>
      <c r="AK136" s="36"/>
      <c r="AL136" s="116"/>
      <c r="AM136" s="91">
        <f>SUM(AM11:AM135)</f>
        <v>1.0000000000000004</v>
      </c>
      <c r="AP136" s="116"/>
      <c r="AQ136" s="90"/>
      <c r="AU136" s="102"/>
      <c r="AV136" s="102"/>
      <c r="AW136" s="102"/>
      <c r="AX136" s="96"/>
      <c r="AZ136" s="102"/>
      <c r="BA136" s="102"/>
      <c r="BB136" s="103"/>
      <c r="BC136" s="125"/>
      <c r="BD136" s="103"/>
      <c r="BE136" s="115"/>
      <c r="BF136" s="96"/>
    </row>
    <row r="137" spans="1:145" s="34" customFormat="1" x14ac:dyDescent="0.2">
      <c r="A137" s="139"/>
      <c r="B137" s="98"/>
      <c r="C137" s="98"/>
      <c r="D137" s="98"/>
      <c r="E137" s="36"/>
      <c r="F137" s="36"/>
      <c r="G137" s="36"/>
      <c r="H137" s="36"/>
      <c r="I137" s="36"/>
      <c r="J137" s="36"/>
      <c r="K137" s="37"/>
      <c r="L137" s="37"/>
      <c r="M137" s="38"/>
      <c r="N137" s="38"/>
      <c r="O137" s="36"/>
      <c r="P137" s="36"/>
      <c r="Q137" s="36"/>
      <c r="R137" s="36"/>
      <c r="S137" s="36"/>
      <c r="T137" s="36"/>
      <c r="U137" s="39"/>
      <c r="V137" s="39"/>
      <c r="W137" s="37"/>
      <c r="X137" s="37"/>
      <c r="Y137" s="36"/>
      <c r="Z137" s="36"/>
      <c r="AA137" s="36"/>
      <c r="AB137" s="36"/>
      <c r="AC137" s="36"/>
      <c r="AD137" s="36"/>
      <c r="AE137" s="36"/>
      <c r="AF137" s="36"/>
      <c r="AG137" s="36"/>
      <c r="AH137" s="36"/>
      <c r="AI137" s="36"/>
      <c r="AJ137" s="36"/>
      <c r="AK137" s="36"/>
      <c r="AL137" s="96"/>
      <c r="AM137" s="117"/>
      <c r="AN137" s="90"/>
      <c r="AO137" s="90"/>
      <c r="AP137" s="123"/>
      <c r="AQ137" s="102"/>
      <c r="AR137" s="90"/>
      <c r="AS137" s="90"/>
      <c r="AT137" s="128"/>
      <c r="AU137" s="102"/>
      <c r="AV137" s="102"/>
      <c r="AW137" s="102"/>
      <c r="AX137" s="102"/>
      <c r="AY137" s="90"/>
      <c r="AZ137" s="102"/>
      <c r="BA137" s="102"/>
      <c r="BB137" s="103"/>
      <c r="BC137" s="103"/>
      <c r="BD137" s="103"/>
      <c r="BE137" s="102"/>
      <c r="BF137" s="102"/>
    </row>
    <row r="138" spans="1:145" s="34" customFormat="1" x14ac:dyDescent="0.2">
      <c r="A138" s="139"/>
      <c r="B138" s="98"/>
      <c r="C138" s="98"/>
      <c r="D138" s="98"/>
      <c r="E138" s="36"/>
      <c r="F138" s="36"/>
      <c r="G138" s="36"/>
      <c r="H138" s="36"/>
      <c r="I138" s="36"/>
      <c r="J138" s="36"/>
      <c r="K138" s="37"/>
      <c r="L138" s="37"/>
      <c r="M138" s="38"/>
      <c r="N138" s="38"/>
      <c r="O138" s="36"/>
      <c r="P138" s="36"/>
      <c r="Q138" s="36"/>
      <c r="R138" s="36"/>
      <c r="S138" s="36"/>
      <c r="T138" s="36"/>
      <c r="U138" s="39"/>
      <c r="V138" s="39"/>
      <c r="W138" s="37"/>
      <c r="X138" s="37"/>
      <c r="Y138" s="36"/>
      <c r="Z138" s="36"/>
      <c r="AA138" s="36"/>
      <c r="AB138" s="36"/>
      <c r="AC138" s="36"/>
      <c r="AD138" s="36"/>
      <c r="AE138" s="36"/>
      <c r="AF138" s="36"/>
      <c r="AG138" s="36"/>
      <c r="AH138" s="36"/>
      <c r="AI138" s="36"/>
      <c r="AJ138" s="36"/>
      <c r="AK138" s="36"/>
      <c r="AL138" s="96"/>
      <c r="AM138" s="118"/>
      <c r="AN138" s="90"/>
      <c r="AO138" s="90"/>
      <c r="AP138" s="123"/>
      <c r="AQ138" s="102"/>
      <c r="AR138" s="90"/>
      <c r="AS138" s="90"/>
      <c r="AT138" s="128"/>
      <c r="AU138" s="102"/>
      <c r="AV138" s="102"/>
      <c r="AW138" s="102"/>
      <c r="AX138" s="102"/>
      <c r="AY138" s="90"/>
      <c r="AZ138" s="102"/>
      <c r="BA138" s="102"/>
      <c r="BB138" s="103"/>
      <c r="BC138" s="103"/>
      <c r="BD138" s="103"/>
      <c r="BE138" s="102"/>
      <c r="BF138" s="102"/>
    </row>
    <row r="139" spans="1:145" s="34" customFormat="1" x14ac:dyDescent="0.2">
      <c r="A139" s="139"/>
      <c r="B139" s="98"/>
      <c r="C139" s="98"/>
      <c r="D139" s="98"/>
      <c r="E139" s="36"/>
      <c r="F139" s="36"/>
      <c r="G139" s="36"/>
      <c r="H139" s="36"/>
      <c r="I139" s="36"/>
      <c r="J139" s="36"/>
      <c r="K139" s="37"/>
      <c r="L139" s="37"/>
      <c r="M139" s="38"/>
      <c r="N139" s="38"/>
      <c r="O139" s="36"/>
      <c r="P139" s="36"/>
      <c r="Q139" s="36"/>
      <c r="R139" s="36"/>
      <c r="S139" s="36"/>
      <c r="T139" s="36"/>
      <c r="U139" s="39"/>
      <c r="V139" s="39"/>
      <c r="W139" s="37"/>
      <c r="X139" s="37"/>
      <c r="Y139" s="36"/>
      <c r="Z139" s="36"/>
      <c r="AA139" s="36"/>
      <c r="AB139" s="36"/>
      <c r="AC139" s="36"/>
      <c r="AD139" s="36"/>
      <c r="AE139" s="36"/>
      <c r="AF139" s="36"/>
      <c r="AG139" s="36"/>
      <c r="AH139" s="36"/>
      <c r="AI139" s="36"/>
      <c r="AJ139" s="36"/>
      <c r="AK139" s="36"/>
      <c r="AL139" s="96"/>
      <c r="AM139" s="118"/>
      <c r="AN139" s="90"/>
      <c r="AO139" s="90"/>
      <c r="AP139" s="123"/>
      <c r="AQ139" s="102"/>
      <c r="AR139" s="90"/>
      <c r="AS139" s="90"/>
      <c r="AT139" s="128"/>
      <c r="AU139" s="102"/>
      <c r="AV139" s="102"/>
      <c r="AW139" s="102"/>
      <c r="AX139" s="102"/>
      <c r="AY139" s="90"/>
      <c r="AZ139" s="102"/>
      <c r="BA139" s="102"/>
      <c r="BB139" s="103"/>
      <c r="BC139" s="103"/>
      <c r="BD139" s="127"/>
      <c r="BE139" s="102"/>
      <c r="BF139" s="102"/>
    </row>
    <row r="140" spans="1:145" s="34" customFormat="1" x14ac:dyDescent="0.2">
      <c r="A140" s="139"/>
      <c r="B140" s="98"/>
      <c r="C140" s="98"/>
      <c r="D140" s="98"/>
      <c r="E140" s="36"/>
      <c r="F140" s="36"/>
      <c r="G140" s="36"/>
      <c r="H140" s="36"/>
      <c r="I140" s="36"/>
      <c r="J140" s="36"/>
      <c r="K140" s="37"/>
      <c r="L140" s="37"/>
      <c r="M140" s="38"/>
      <c r="N140" s="38"/>
      <c r="O140" s="36"/>
      <c r="P140" s="36"/>
      <c r="Q140" s="36"/>
      <c r="R140" s="36"/>
      <c r="S140" s="36"/>
      <c r="T140" s="36"/>
      <c r="U140" s="39"/>
      <c r="V140" s="39"/>
      <c r="W140" s="37"/>
      <c r="X140" s="37"/>
      <c r="Y140" s="36"/>
      <c r="Z140" s="36"/>
      <c r="AA140" s="36"/>
      <c r="AB140" s="36"/>
      <c r="AC140" s="36"/>
      <c r="AD140" s="36"/>
      <c r="AE140" s="36"/>
      <c r="AF140" s="36"/>
      <c r="AG140" s="36"/>
      <c r="AH140" s="36"/>
      <c r="AI140" s="36"/>
      <c r="AJ140" s="36"/>
      <c r="AK140" s="36"/>
      <c r="AL140" s="96"/>
      <c r="AM140" s="118"/>
      <c r="AN140" s="90"/>
      <c r="AO140" s="90"/>
      <c r="AP140" s="123"/>
      <c r="AQ140" s="102"/>
      <c r="AR140" s="90"/>
      <c r="AS140" s="90"/>
      <c r="AT140" s="128"/>
      <c r="AU140" s="102"/>
      <c r="AV140" s="102"/>
      <c r="AW140" s="102"/>
      <c r="AX140" s="102"/>
      <c r="AY140" s="90"/>
      <c r="AZ140" s="102"/>
      <c r="BA140" s="102"/>
      <c r="BB140" s="103"/>
      <c r="BC140" s="103"/>
      <c r="BD140" s="103"/>
      <c r="BE140" s="102"/>
      <c r="BF140" s="102"/>
    </row>
    <row r="141" spans="1:145" s="34" customFormat="1" x14ac:dyDescent="0.2">
      <c r="A141" s="139"/>
      <c r="B141" s="98"/>
      <c r="C141" s="98"/>
      <c r="D141" s="98"/>
      <c r="E141" s="36"/>
      <c r="F141" s="36"/>
      <c r="G141" s="36"/>
      <c r="H141" s="36"/>
      <c r="I141" s="36"/>
      <c r="J141" s="36"/>
      <c r="K141" s="37"/>
      <c r="L141" s="37"/>
      <c r="M141" s="38"/>
      <c r="N141" s="38"/>
      <c r="O141" s="36"/>
      <c r="P141" s="36"/>
      <c r="Q141" s="36"/>
      <c r="R141" s="36"/>
      <c r="S141" s="36"/>
      <c r="T141" s="36"/>
      <c r="U141" s="39"/>
      <c r="V141" s="39"/>
      <c r="W141" s="37"/>
      <c r="X141" s="37"/>
      <c r="Y141" s="36"/>
      <c r="Z141" s="36"/>
      <c r="AA141" s="36"/>
      <c r="AB141" s="36"/>
      <c r="AC141" s="36"/>
      <c r="AD141" s="36"/>
      <c r="AE141" s="36"/>
      <c r="AF141" s="36"/>
      <c r="AG141" s="36"/>
      <c r="AH141" s="36"/>
      <c r="AI141" s="36"/>
      <c r="AJ141" s="36"/>
      <c r="AK141" s="36"/>
      <c r="AL141" s="96"/>
      <c r="AM141" s="118"/>
      <c r="AN141" s="90"/>
      <c r="AO141" s="90"/>
      <c r="AP141" s="123"/>
      <c r="AQ141" s="102"/>
      <c r="AR141" s="90"/>
      <c r="AS141" s="90"/>
      <c r="AT141" s="128"/>
      <c r="AU141" s="102"/>
      <c r="AV141" s="102"/>
      <c r="AW141" s="102"/>
      <c r="AX141" s="102"/>
      <c r="AY141" s="90"/>
      <c r="AZ141" s="102"/>
      <c r="BA141" s="102"/>
      <c r="BB141" s="103"/>
      <c r="BC141" s="103"/>
      <c r="BD141" s="103"/>
      <c r="BE141" s="102"/>
      <c r="BF141" s="102"/>
    </row>
    <row r="142" spans="1:145" s="34" customFormat="1" x14ac:dyDescent="0.2">
      <c r="A142" s="139"/>
      <c r="B142" s="98"/>
      <c r="C142" s="98"/>
      <c r="D142" s="98"/>
      <c r="E142" s="36"/>
      <c r="F142" s="36"/>
      <c r="G142" s="36"/>
      <c r="H142" s="36"/>
      <c r="I142" s="36"/>
      <c r="J142" s="36"/>
      <c r="K142" s="37"/>
      <c r="L142" s="37"/>
      <c r="M142" s="38"/>
      <c r="N142" s="38"/>
      <c r="O142" s="36"/>
      <c r="P142" s="36"/>
      <c r="Q142" s="36"/>
      <c r="R142" s="36"/>
      <c r="S142" s="36"/>
      <c r="T142" s="36"/>
      <c r="U142" s="39"/>
      <c r="V142" s="39"/>
      <c r="W142" s="37"/>
      <c r="X142" s="37"/>
      <c r="Y142" s="36"/>
      <c r="Z142" s="36"/>
      <c r="AA142" s="36"/>
      <c r="AB142" s="36"/>
      <c r="AC142" s="36"/>
      <c r="AD142" s="36"/>
      <c r="AE142" s="36"/>
      <c r="AF142" s="36"/>
      <c r="AG142" s="36"/>
      <c r="AH142" s="36"/>
      <c r="AI142" s="36"/>
      <c r="AJ142" s="36"/>
      <c r="AK142" s="36"/>
      <c r="AL142" s="96"/>
      <c r="AM142" s="118"/>
      <c r="AN142" s="90"/>
      <c r="AO142" s="90"/>
      <c r="AP142" s="123"/>
      <c r="AQ142" s="102"/>
      <c r="AR142" s="90"/>
      <c r="AS142" s="90"/>
      <c r="AT142" s="128"/>
      <c r="AU142" s="102"/>
      <c r="AV142" s="102"/>
      <c r="AW142" s="102"/>
      <c r="AX142" s="102"/>
      <c r="AY142" s="90"/>
      <c r="AZ142" s="102"/>
      <c r="BA142" s="102"/>
      <c r="BB142" s="103"/>
      <c r="BC142" s="103"/>
      <c r="BD142" s="103"/>
      <c r="BE142" s="102"/>
      <c r="BF142" s="102"/>
    </row>
    <row r="143" spans="1:145" s="34" customFormat="1" x14ac:dyDescent="0.2">
      <c r="A143" s="139"/>
      <c r="B143" s="98"/>
      <c r="C143" s="98"/>
      <c r="D143" s="98"/>
      <c r="E143" s="36"/>
      <c r="F143" s="36"/>
      <c r="G143" s="36"/>
      <c r="H143" s="36"/>
      <c r="I143" s="36"/>
      <c r="J143" s="36"/>
      <c r="K143" s="37"/>
      <c r="L143" s="37"/>
      <c r="M143" s="38"/>
      <c r="N143" s="38"/>
      <c r="O143" s="36"/>
      <c r="P143" s="36"/>
      <c r="Q143" s="36"/>
      <c r="R143" s="36"/>
      <c r="S143" s="36"/>
      <c r="T143" s="36"/>
      <c r="U143" s="39"/>
      <c r="V143" s="39"/>
      <c r="W143" s="37"/>
      <c r="X143" s="37"/>
      <c r="Y143" s="36"/>
      <c r="Z143" s="36"/>
      <c r="AA143" s="36"/>
      <c r="AB143" s="36"/>
      <c r="AC143" s="36"/>
      <c r="AD143" s="36"/>
      <c r="AE143" s="36"/>
      <c r="AF143" s="36"/>
      <c r="AG143" s="36"/>
      <c r="AH143" s="36"/>
      <c r="AI143" s="36"/>
      <c r="AJ143" s="36"/>
      <c r="AK143" s="36"/>
      <c r="AL143" s="96"/>
      <c r="AM143" s="118"/>
      <c r="AN143" s="90"/>
      <c r="AO143" s="90"/>
      <c r="AP143" s="123"/>
      <c r="AQ143" s="102"/>
      <c r="AR143" s="90"/>
      <c r="AS143" s="90"/>
      <c r="AT143" s="128"/>
      <c r="AU143" s="102"/>
      <c r="AV143" s="102"/>
      <c r="AW143" s="102"/>
      <c r="AX143" s="102"/>
      <c r="AY143" s="90"/>
      <c r="AZ143" s="102"/>
      <c r="BA143" s="102"/>
      <c r="BB143" s="103"/>
      <c r="BC143" s="103"/>
      <c r="BD143" s="103"/>
      <c r="BE143" s="102"/>
      <c r="BF143" s="102"/>
    </row>
    <row r="144" spans="1:145" s="34" customFormat="1" x14ac:dyDescent="0.2">
      <c r="A144" s="139"/>
      <c r="B144" s="98"/>
      <c r="C144" s="98"/>
      <c r="D144" s="98"/>
      <c r="E144" s="36"/>
      <c r="F144" s="36"/>
      <c r="G144" s="36"/>
      <c r="H144" s="36"/>
      <c r="I144" s="36"/>
      <c r="J144" s="36"/>
      <c r="K144" s="37"/>
      <c r="L144" s="37"/>
      <c r="M144" s="38"/>
      <c r="N144" s="38"/>
      <c r="O144" s="36"/>
      <c r="P144" s="36"/>
      <c r="Q144" s="36"/>
      <c r="R144" s="36"/>
      <c r="S144" s="36"/>
      <c r="T144" s="36"/>
      <c r="U144" s="39"/>
      <c r="V144" s="39"/>
      <c r="W144" s="37"/>
      <c r="X144" s="37"/>
      <c r="Y144" s="36"/>
      <c r="Z144" s="36"/>
      <c r="AA144" s="36"/>
      <c r="AB144" s="36"/>
      <c r="AC144" s="36"/>
      <c r="AD144" s="36"/>
      <c r="AE144" s="36"/>
      <c r="AF144" s="36"/>
      <c r="AG144" s="36"/>
      <c r="AH144" s="36"/>
      <c r="AI144" s="36"/>
      <c r="AJ144" s="36"/>
      <c r="AK144" s="36"/>
      <c r="AL144" s="96"/>
      <c r="AM144" s="118"/>
      <c r="AN144" s="90"/>
      <c r="AO144" s="90"/>
      <c r="AP144" s="123"/>
      <c r="AQ144" s="102"/>
      <c r="AR144" s="90"/>
      <c r="AS144" s="90"/>
      <c r="AT144" s="128"/>
      <c r="AU144" s="102"/>
      <c r="AV144" s="102"/>
      <c r="AW144" s="102"/>
      <c r="AX144" s="102"/>
      <c r="AY144" s="90"/>
      <c r="AZ144" s="102"/>
      <c r="BA144" s="102"/>
      <c r="BB144" s="103"/>
      <c r="BC144" s="103"/>
      <c r="BD144" s="103"/>
      <c r="BE144" s="102"/>
      <c r="BF144" s="102"/>
    </row>
    <row r="145" spans="1:46" x14ac:dyDescent="0.2">
      <c r="A145" s="133"/>
      <c r="B145" s="99"/>
      <c r="C145" s="99"/>
      <c r="D145" s="99"/>
      <c r="E145" s="29"/>
      <c r="F145" s="29"/>
      <c r="G145" s="29"/>
      <c r="H145" s="29"/>
      <c r="I145" s="29"/>
      <c r="J145" s="29"/>
      <c r="K145" s="30"/>
      <c r="L145" s="30"/>
      <c r="M145" s="31"/>
      <c r="N145" s="31"/>
      <c r="O145" s="29"/>
      <c r="P145" s="29"/>
      <c r="Q145" s="29"/>
      <c r="R145" s="29"/>
      <c r="S145" s="29"/>
      <c r="T145" s="29"/>
      <c r="U145" s="40"/>
      <c r="V145" s="40"/>
      <c r="W145" s="30"/>
      <c r="X145" s="30"/>
      <c r="Y145" s="29"/>
      <c r="Z145" s="29"/>
      <c r="AA145" s="29"/>
      <c r="AB145" s="29"/>
      <c r="AC145" s="29"/>
      <c r="AD145" s="29"/>
      <c r="AE145" s="29"/>
      <c r="AF145" s="29"/>
      <c r="AG145" s="29"/>
      <c r="AH145" s="29"/>
      <c r="AI145" s="29"/>
      <c r="AJ145" s="29"/>
      <c r="AK145" s="29"/>
      <c r="AM145" s="48"/>
      <c r="AT145" s="128"/>
    </row>
    <row r="146" spans="1:46" x14ac:dyDescent="0.2">
      <c r="A146" s="133"/>
      <c r="B146" s="99"/>
      <c r="C146" s="99"/>
      <c r="D146" s="99"/>
      <c r="E146" s="29"/>
      <c r="F146" s="29"/>
      <c r="G146" s="29"/>
      <c r="H146" s="29"/>
      <c r="I146" s="29"/>
      <c r="J146" s="29"/>
      <c r="K146" s="30"/>
      <c r="L146" s="30"/>
      <c r="M146" s="31"/>
      <c r="N146" s="31"/>
      <c r="O146" s="29"/>
      <c r="P146" s="29"/>
      <c r="Q146" s="29"/>
      <c r="R146" s="29"/>
      <c r="S146" s="29"/>
      <c r="T146" s="29"/>
      <c r="U146" s="40"/>
      <c r="V146" s="40"/>
      <c r="W146" s="30"/>
      <c r="X146" s="30"/>
      <c r="Y146" s="29"/>
      <c r="Z146" s="29"/>
      <c r="AA146" s="29"/>
      <c r="AB146" s="29"/>
      <c r="AC146" s="29"/>
      <c r="AD146" s="29"/>
      <c r="AE146" s="29"/>
      <c r="AF146" s="29"/>
      <c r="AG146" s="29"/>
      <c r="AH146" s="29"/>
      <c r="AI146" s="29"/>
      <c r="AJ146" s="29"/>
      <c r="AK146" s="29"/>
      <c r="AM146" s="48"/>
      <c r="AT146" s="128"/>
    </row>
    <row r="147" spans="1:46" x14ac:dyDescent="0.2">
      <c r="A147" s="133"/>
      <c r="B147" s="99"/>
      <c r="C147" s="99"/>
      <c r="D147" s="99"/>
      <c r="E147" s="29"/>
      <c r="F147" s="29"/>
      <c r="G147" s="29"/>
      <c r="H147" s="29"/>
      <c r="I147" s="29"/>
      <c r="J147" s="29"/>
      <c r="K147" s="30"/>
      <c r="L147" s="30"/>
      <c r="M147" s="31"/>
      <c r="N147" s="31"/>
      <c r="O147" s="29"/>
      <c r="P147" s="29"/>
      <c r="Q147" s="29"/>
      <c r="R147" s="29"/>
      <c r="S147" s="29"/>
      <c r="T147" s="29"/>
      <c r="U147" s="40"/>
      <c r="V147" s="40"/>
      <c r="W147" s="30"/>
      <c r="X147" s="30"/>
      <c r="Y147" s="29"/>
      <c r="Z147" s="29"/>
      <c r="AA147" s="29"/>
      <c r="AB147" s="29"/>
      <c r="AC147" s="29"/>
      <c r="AD147" s="29"/>
      <c r="AE147" s="29"/>
      <c r="AF147" s="29"/>
      <c r="AG147" s="29"/>
      <c r="AH147" s="29"/>
      <c r="AI147" s="29"/>
      <c r="AJ147" s="29"/>
      <c r="AK147" s="29"/>
      <c r="AM147" s="48"/>
      <c r="AT147" s="128"/>
    </row>
    <row r="148" spans="1:46" x14ac:dyDescent="0.2">
      <c r="A148" s="133"/>
      <c r="B148" s="99"/>
      <c r="C148" s="99"/>
      <c r="D148" s="99"/>
      <c r="E148" s="29"/>
      <c r="F148" s="29"/>
      <c r="G148" s="29"/>
      <c r="H148" s="29"/>
      <c r="I148" s="29"/>
      <c r="J148" s="29"/>
      <c r="K148" s="30"/>
      <c r="L148" s="30"/>
      <c r="M148" s="31"/>
      <c r="N148" s="31"/>
      <c r="O148" s="29"/>
      <c r="P148" s="29"/>
      <c r="Q148" s="29"/>
      <c r="R148" s="29"/>
      <c r="S148" s="29"/>
      <c r="T148" s="29"/>
      <c r="U148" s="40"/>
      <c r="V148" s="40"/>
      <c r="W148" s="30"/>
      <c r="X148" s="30"/>
      <c r="Y148" s="29"/>
      <c r="Z148" s="29"/>
      <c r="AA148" s="29"/>
      <c r="AB148" s="29"/>
      <c r="AC148" s="29"/>
      <c r="AD148" s="29"/>
      <c r="AE148" s="29"/>
      <c r="AF148" s="29"/>
      <c r="AG148" s="29"/>
      <c r="AH148" s="29"/>
      <c r="AI148" s="29"/>
      <c r="AJ148" s="29"/>
      <c r="AK148" s="29"/>
      <c r="AM148" s="48"/>
      <c r="AT148" s="128"/>
    </row>
    <row r="149" spans="1:46" x14ac:dyDescent="0.2">
      <c r="A149" s="133"/>
      <c r="B149" s="99"/>
      <c r="C149" s="99"/>
      <c r="D149" s="99"/>
      <c r="E149" s="29"/>
      <c r="F149" s="29"/>
      <c r="G149" s="29"/>
      <c r="H149" s="29"/>
      <c r="I149" s="29"/>
      <c r="J149" s="29"/>
      <c r="K149" s="30"/>
      <c r="L149" s="30"/>
      <c r="M149" s="31"/>
      <c r="N149" s="31"/>
      <c r="O149" s="29"/>
      <c r="P149" s="29"/>
      <c r="Q149" s="29"/>
      <c r="R149" s="29"/>
      <c r="S149" s="29"/>
      <c r="T149" s="29"/>
      <c r="U149" s="40"/>
      <c r="V149" s="40"/>
      <c r="W149" s="30"/>
      <c r="X149" s="30"/>
      <c r="Y149" s="29"/>
      <c r="Z149" s="29"/>
      <c r="AA149" s="29"/>
      <c r="AB149" s="29"/>
      <c r="AC149" s="29"/>
      <c r="AD149" s="29"/>
      <c r="AE149" s="29"/>
      <c r="AF149" s="29"/>
      <c r="AG149" s="29"/>
      <c r="AH149" s="29"/>
      <c r="AI149" s="29"/>
      <c r="AJ149" s="29"/>
      <c r="AK149" s="29"/>
      <c r="AM149" s="48"/>
      <c r="AT149" s="128"/>
    </row>
    <row r="150" spans="1:46" x14ac:dyDescent="0.2">
      <c r="A150" s="133"/>
      <c r="B150" s="99"/>
      <c r="C150" s="99"/>
      <c r="D150" s="99"/>
      <c r="E150" s="29"/>
      <c r="F150" s="29"/>
      <c r="G150" s="29"/>
      <c r="H150" s="29"/>
      <c r="I150" s="29"/>
      <c r="J150" s="29"/>
      <c r="K150" s="30"/>
      <c r="L150" s="30"/>
      <c r="M150" s="31"/>
      <c r="N150" s="31"/>
      <c r="O150" s="29"/>
      <c r="P150" s="29"/>
      <c r="Q150" s="29"/>
      <c r="R150" s="29"/>
      <c r="S150" s="29"/>
      <c r="T150" s="29"/>
      <c r="U150" s="40"/>
      <c r="V150" s="40"/>
      <c r="W150" s="30"/>
      <c r="X150" s="30"/>
      <c r="Y150" s="29"/>
      <c r="Z150" s="29"/>
      <c r="AA150" s="29"/>
      <c r="AB150" s="29"/>
      <c r="AC150" s="29"/>
      <c r="AD150" s="29"/>
      <c r="AE150" s="29"/>
      <c r="AF150" s="29"/>
      <c r="AG150" s="29"/>
      <c r="AH150" s="29"/>
      <c r="AI150" s="29"/>
      <c r="AJ150" s="29"/>
      <c r="AK150" s="29"/>
      <c r="AM150" s="48"/>
      <c r="AT150" s="128"/>
    </row>
    <row r="151" spans="1:46" x14ac:dyDescent="0.2">
      <c r="A151" s="133"/>
      <c r="B151" s="99"/>
      <c r="C151" s="99"/>
      <c r="D151" s="99"/>
      <c r="E151" s="29"/>
      <c r="F151" s="29"/>
      <c r="G151" s="29"/>
      <c r="H151" s="29"/>
      <c r="I151" s="29"/>
      <c r="J151" s="29"/>
      <c r="K151" s="30"/>
      <c r="L151" s="30"/>
      <c r="M151" s="31"/>
      <c r="N151" s="31"/>
      <c r="O151" s="29"/>
      <c r="P151" s="29"/>
      <c r="Q151" s="29"/>
      <c r="R151" s="29"/>
      <c r="S151" s="29"/>
      <c r="T151" s="29"/>
      <c r="U151" s="40"/>
      <c r="V151" s="40"/>
      <c r="W151" s="30"/>
      <c r="X151" s="30"/>
      <c r="Y151" s="29"/>
      <c r="Z151" s="29"/>
      <c r="AA151" s="29"/>
      <c r="AB151" s="29"/>
      <c r="AC151" s="29"/>
      <c r="AD151" s="29"/>
      <c r="AE151" s="29"/>
      <c r="AF151" s="29"/>
      <c r="AG151" s="29"/>
      <c r="AH151" s="29"/>
      <c r="AI151" s="29"/>
      <c r="AJ151" s="29"/>
      <c r="AK151" s="29"/>
      <c r="AM151" s="48"/>
      <c r="AT151" s="128"/>
    </row>
    <row r="152" spans="1:46" x14ac:dyDescent="0.2">
      <c r="A152" s="133"/>
      <c r="B152" s="99"/>
      <c r="C152" s="99"/>
      <c r="D152" s="99"/>
      <c r="E152" s="29"/>
      <c r="F152" s="29"/>
      <c r="G152" s="29"/>
      <c r="H152" s="29"/>
      <c r="I152" s="29"/>
      <c r="J152" s="29"/>
      <c r="K152" s="30"/>
      <c r="L152" s="30"/>
      <c r="M152" s="31"/>
      <c r="N152" s="31"/>
      <c r="O152" s="29"/>
      <c r="P152" s="29"/>
      <c r="Q152" s="29"/>
      <c r="R152" s="29"/>
      <c r="S152" s="29"/>
      <c r="T152" s="29"/>
      <c r="U152" s="40"/>
      <c r="V152" s="40"/>
      <c r="W152" s="30"/>
      <c r="X152" s="30"/>
      <c r="Y152" s="29"/>
      <c r="Z152" s="29"/>
      <c r="AA152" s="29"/>
      <c r="AB152" s="29"/>
      <c r="AC152" s="29"/>
      <c r="AD152" s="29"/>
      <c r="AE152" s="29"/>
      <c r="AF152" s="29"/>
      <c r="AG152" s="29"/>
      <c r="AH152" s="29"/>
      <c r="AI152" s="29"/>
      <c r="AJ152" s="29"/>
      <c r="AK152" s="29"/>
      <c r="AM152" s="48"/>
      <c r="AT152" s="128"/>
    </row>
    <row r="153" spans="1:46" x14ac:dyDescent="0.2">
      <c r="A153" s="133"/>
      <c r="B153" s="99"/>
      <c r="C153" s="99"/>
      <c r="D153" s="99"/>
      <c r="E153" s="29"/>
      <c r="F153" s="29"/>
      <c r="G153" s="29"/>
      <c r="H153" s="29"/>
      <c r="I153" s="29"/>
      <c r="J153" s="29"/>
      <c r="K153" s="30"/>
      <c r="L153" s="30"/>
      <c r="M153" s="31"/>
      <c r="N153" s="31"/>
      <c r="O153" s="29"/>
      <c r="P153" s="29"/>
      <c r="Q153" s="29"/>
      <c r="R153" s="29"/>
      <c r="S153" s="29"/>
      <c r="T153" s="29"/>
      <c r="U153" s="40"/>
      <c r="V153" s="40"/>
      <c r="W153" s="30"/>
      <c r="X153" s="30"/>
      <c r="Y153" s="29"/>
      <c r="Z153" s="29"/>
      <c r="AA153" s="29"/>
      <c r="AB153" s="29"/>
      <c r="AC153" s="29"/>
      <c r="AD153" s="29"/>
      <c r="AE153" s="29"/>
      <c r="AF153" s="29"/>
      <c r="AG153" s="29"/>
      <c r="AH153" s="29"/>
      <c r="AI153" s="29"/>
      <c r="AJ153" s="29"/>
      <c r="AK153" s="29"/>
      <c r="AM153" s="48"/>
      <c r="AT153" s="128"/>
    </row>
    <row r="154" spans="1:46" x14ac:dyDescent="0.2">
      <c r="A154" s="133"/>
      <c r="B154" s="99"/>
      <c r="C154" s="99"/>
      <c r="D154" s="99"/>
      <c r="E154" s="29"/>
      <c r="F154" s="29"/>
      <c r="G154" s="29"/>
      <c r="H154" s="29"/>
      <c r="I154" s="29"/>
      <c r="J154" s="29"/>
      <c r="K154" s="30"/>
      <c r="L154" s="30"/>
      <c r="M154" s="31"/>
      <c r="N154" s="31"/>
      <c r="O154" s="29"/>
      <c r="P154" s="29"/>
      <c r="Q154" s="29"/>
      <c r="R154" s="29"/>
      <c r="S154" s="29"/>
      <c r="T154" s="29"/>
      <c r="U154" s="40"/>
      <c r="V154" s="40"/>
      <c r="W154" s="30"/>
      <c r="X154" s="30"/>
      <c r="Y154" s="29"/>
      <c r="Z154" s="29"/>
      <c r="AA154" s="29"/>
      <c r="AB154" s="29"/>
      <c r="AC154" s="29"/>
      <c r="AD154" s="29"/>
      <c r="AE154" s="29"/>
      <c r="AF154" s="29"/>
      <c r="AG154" s="29"/>
      <c r="AH154" s="29"/>
      <c r="AI154" s="29"/>
      <c r="AJ154" s="29"/>
      <c r="AK154" s="29"/>
      <c r="AM154" s="48"/>
      <c r="AT154" s="128"/>
    </row>
    <row r="155" spans="1:46" x14ac:dyDescent="0.2">
      <c r="A155" s="133"/>
      <c r="B155" s="99"/>
      <c r="C155" s="99"/>
      <c r="D155" s="99"/>
      <c r="E155" s="29"/>
      <c r="F155" s="29"/>
      <c r="G155" s="29"/>
      <c r="H155" s="29"/>
      <c r="I155" s="29"/>
      <c r="J155" s="29"/>
      <c r="K155" s="30"/>
      <c r="L155" s="30"/>
      <c r="M155" s="31"/>
      <c r="N155" s="31"/>
      <c r="O155" s="29"/>
      <c r="P155" s="29"/>
      <c r="Q155" s="29"/>
      <c r="R155" s="29"/>
      <c r="S155" s="29"/>
      <c r="T155" s="29"/>
      <c r="U155" s="40"/>
      <c r="V155" s="40"/>
      <c r="W155" s="30"/>
      <c r="X155" s="30"/>
      <c r="Y155" s="29"/>
      <c r="Z155" s="29"/>
      <c r="AA155" s="29"/>
      <c r="AB155" s="29"/>
      <c r="AC155" s="29"/>
      <c r="AD155" s="29"/>
      <c r="AE155" s="29"/>
      <c r="AF155" s="29"/>
      <c r="AG155" s="29"/>
      <c r="AH155" s="29"/>
      <c r="AI155" s="29"/>
      <c r="AJ155" s="29"/>
      <c r="AK155" s="29"/>
      <c r="AM155" s="48"/>
      <c r="AT155" s="128"/>
    </row>
    <row r="156" spans="1:46" x14ac:dyDescent="0.2">
      <c r="A156" s="133"/>
      <c r="B156" s="99"/>
      <c r="C156" s="99"/>
      <c r="D156" s="99"/>
      <c r="E156" s="29"/>
      <c r="F156" s="29"/>
      <c r="G156" s="29"/>
      <c r="H156" s="29"/>
      <c r="I156" s="29"/>
      <c r="J156" s="29"/>
      <c r="K156" s="30"/>
      <c r="L156" s="30"/>
      <c r="M156" s="31"/>
      <c r="N156" s="31"/>
      <c r="O156" s="29"/>
      <c r="P156" s="29"/>
      <c r="Q156" s="29"/>
      <c r="R156" s="29"/>
      <c r="S156" s="29"/>
      <c r="T156" s="29"/>
      <c r="U156" s="40"/>
      <c r="V156" s="40"/>
      <c r="W156" s="30"/>
      <c r="X156" s="30"/>
      <c r="Y156" s="29"/>
      <c r="Z156" s="29"/>
      <c r="AA156" s="29"/>
      <c r="AB156" s="29"/>
      <c r="AC156" s="29"/>
      <c r="AD156" s="29"/>
      <c r="AE156" s="29"/>
      <c r="AF156" s="29"/>
      <c r="AG156" s="29"/>
      <c r="AH156" s="29"/>
      <c r="AI156" s="29"/>
      <c r="AJ156" s="29"/>
      <c r="AK156" s="29"/>
      <c r="AM156" s="48"/>
      <c r="AT156" s="128"/>
    </row>
    <row r="157" spans="1:46" x14ac:dyDescent="0.2">
      <c r="A157" s="133"/>
      <c r="B157" s="99"/>
      <c r="C157" s="99"/>
      <c r="D157" s="99"/>
      <c r="E157" s="29"/>
      <c r="F157" s="29"/>
      <c r="G157" s="29"/>
      <c r="H157" s="29"/>
      <c r="I157" s="29"/>
      <c r="J157" s="29"/>
      <c r="K157" s="30"/>
      <c r="L157" s="30"/>
      <c r="M157" s="31"/>
      <c r="N157" s="31"/>
      <c r="O157" s="29"/>
      <c r="P157" s="29"/>
      <c r="Q157" s="29"/>
      <c r="R157" s="29"/>
      <c r="S157" s="29"/>
      <c r="T157" s="29"/>
      <c r="U157" s="40"/>
      <c r="V157" s="40"/>
      <c r="W157" s="30"/>
      <c r="X157" s="30"/>
      <c r="Y157" s="29"/>
      <c r="Z157" s="29"/>
      <c r="AA157" s="29"/>
      <c r="AB157" s="29"/>
      <c r="AC157" s="29"/>
      <c r="AD157" s="29"/>
      <c r="AE157" s="29"/>
      <c r="AF157" s="29"/>
      <c r="AG157" s="29"/>
      <c r="AH157" s="29"/>
      <c r="AI157" s="29"/>
      <c r="AJ157" s="29"/>
      <c r="AK157" s="29"/>
      <c r="AM157" s="48"/>
      <c r="AT157" s="128"/>
    </row>
    <row r="158" spans="1:46" x14ac:dyDescent="0.2">
      <c r="A158" s="133"/>
      <c r="B158" s="99"/>
      <c r="C158" s="99"/>
      <c r="D158" s="99"/>
      <c r="E158" s="29"/>
      <c r="F158" s="29"/>
      <c r="G158" s="29"/>
      <c r="H158" s="29"/>
      <c r="I158" s="29"/>
      <c r="J158" s="29"/>
      <c r="K158" s="30"/>
      <c r="L158" s="30"/>
      <c r="M158" s="31"/>
      <c r="N158" s="31"/>
      <c r="O158" s="29"/>
      <c r="P158" s="29"/>
      <c r="Q158" s="29"/>
      <c r="R158" s="29"/>
      <c r="S158" s="29"/>
      <c r="T158" s="29"/>
      <c r="U158" s="40"/>
      <c r="V158" s="40"/>
      <c r="W158" s="30"/>
      <c r="X158" s="30"/>
      <c r="Y158" s="29"/>
      <c r="Z158" s="29"/>
      <c r="AA158" s="29"/>
      <c r="AB158" s="29"/>
      <c r="AC158" s="29"/>
      <c r="AD158" s="29"/>
      <c r="AE158" s="29"/>
      <c r="AF158" s="29"/>
      <c r="AG158" s="29"/>
      <c r="AH158" s="29"/>
      <c r="AI158" s="29"/>
      <c r="AJ158" s="29"/>
      <c r="AK158" s="29"/>
      <c r="AM158" s="48"/>
      <c r="AT158" s="128"/>
    </row>
    <row r="159" spans="1:46" x14ac:dyDescent="0.2">
      <c r="A159" s="133"/>
      <c r="B159" s="99"/>
      <c r="C159" s="99"/>
      <c r="D159" s="99"/>
      <c r="E159" s="29"/>
      <c r="F159" s="29"/>
      <c r="G159" s="29"/>
      <c r="H159" s="29"/>
      <c r="I159" s="29"/>
      <c r="J159" s="29"/>
      <c r="K159" s="30"/>
      <c r="L159" s="30"/>
      <c r="M159" s="31"/>
      <c r="N159" s="31"/>
      <c r="O159" s="29"/>
      <c r="P159" s="29"/>
      <c r="Q159" s="29"/>
      <c r="R159" s="29"/>
      <c r="S159" s="29"/>
      <c r="T159" s="29"/>
      <c r="U159" s="40"/>
      <c r="V159" s="40"/>
      <c r="W159" s="30"/>
      <c r="X159" s="30"/>
      <c r="Y159" s="29"/>
      <c r="Z159" s="29"/>
      <c r="AA159" s="29"/>
      <c r="AB159" s="29"/>
      <c r="AC159" s="29"/>
      <c r="AD159" s="29"/>
      <c r="AE159" s="29"/>
      <c r="AF159" s="29"/>
      <c r="AG159" s="29"/>
      <c r="AH159" s="29"/>
      <c r="AI159" s="29"/>
      <c r="AJ159" s="29"/>
      <c r="AK159" s="29"/>
      <c r="AM159" s="48"/>
      <c r="AT159" s="128"/>
    </row>
    <row r="160" spans="1:46" x14ac:dyDescent="0.2">
      <c r="A160" s="133"/>
      <c r="B160" s="99"/>
      <c r="C160" s="99"/>
      <c r="D160" s="99"/>
      <c r="E160" s="29"/>
      <c r="F160" s="29"/>
      <c r="G160" s="29"/>
      <c r="H160" s="29"/>
      <c r="I160" s="29"/>
      <c r="J160" s="29"/>
      <c r="K160" s="30"/>
      <c r="L160" s="30"/>
      <c r="M160" s="31"/>
      <c r="N160" s="31"/>
      <c r="O160" s="29"/>
      <c r="P160" s="29"/>
      <c r="Q160" s="29"/>
      <c r="R160" s="29"/>
      <c r="S160" s="29"/>
      <c r="T160" s="29"/>
      <c r="U160" s="40"/>
      <c r="V160" s="40"/>
      <c r="W160" s="30"/>
      <c r="X160" s="30"/>
      <c r="Y160" s="29"/>
      <c r="Z160" s="29"/>
      <c r="AA160" s="29"/>
      <c r="AB160" s="29"/>
      <c r="AC160" s="29"/>
      <c r="AD160" s="29"/>
      <c r="AE160" s="29"/>
      <c r="AF160" s="29"/>
      <c r="AG160" s="29"/>
      <c r="AH160" s="29"/>
      <c r="AI160" s="29"/>
      <c r="AJ160" s="29"/>
      <c r="AK160" s="29"/>
      <c r="AM160" s="48"/>
      <c r="AT160" s="128"/>
    </row>
    <row r="161" spans="1:46" x14ac:dyDescent="0.2">
      <c r="A161" s="133"/>
      <c r="B161" s="99"/>
      <c r="C161" s="99"/>
      <c r="D161" s="99"/>
      <c r="E161" s="29"/>
      <c r="F161" s="29"/>
      <c r="G161" s="29"/>
      <c r="H161" s="29"/>
      <c r="I161" s="29"/>
      <c r="J161" s="29"/>
      <c r="K161" s="30"/>
      <c r="L161" s="30"/>
      <c r="M161" s="31"/>
      <c r="N161" s="31"/>
      <c r="O161" s="29"/>
      <c r="P161" s="29"/>
      <c r="Q161" s="29"/>
      <c r="R161" s="29"/>
      <c r="S161" s="29"/>
      <c r="T161" s="29"/>
      <c r="U161" s="40"/>
      <c r="V161" s="40"/>
      <c r="W161" s="30"/>
      <c r="X161" s="30"/>
      <c r="Y161" s="29"/>
      <c r="Z161" s="29"/>
      <c r="AA161" s="29"/>
      <c r="AB161" s="29"/>
      <c r="AC161" s="29"/>
      <c r="AD161" s="29"/>
      <c r="AE161" s="29"/>
      <c r="AF161" s="29"/>
      <c r="AG161" s="29"/>
      <c r="AH161" s="29"/>
      <c r="AI161" s="29"/>
      <c r="AJ161" s="29"/>
      <c r="AK161" s="29"/>
      <c r="AM161" s="48"/>
      <c r="AT161" s="128"/>
    </row>
    <row r="162" spans="1:46" x14ac:dyDescent="0.2">
      <c r="A162" s="133"/>
      <c r="B162" s="99"/>
      <c r="C162" s="99"/>
      <c r="D162" s="99"/>
      <c r="E162" s="29"/>
      <c r="F162" s="29"/>
      <c r="G162" s="29"/>
      <c r="H162" s="29"/>
      <c r="I162" s="29"/>
      <c r="J162" s="29"/>
      <c r="K162" s="30"/>
      <c r="L162" s="30"/>
      <c r="M162" s="31"/>
      <c r="N162" s="31"/>
      <c r="O162" s="29"/>
      <c r="P162" s="29"/>
      <c r="Q162" s="29"/>
      <c r="R162" s="29"/>
      <c r="S162" s="29"/>
      <c r="T162" s="29"/>
      <c r="U162" s="40"/>
      <c r="V162" s="40"/>
      <c r="W162" s="30"/>
      <c r="X162" s="30"/>
      <c r="Y162" s="29"/>
      <c r="Z162" s="29"/>
      <c r="AA162" s="29"/>
      <c r="AB162" s="29"/>
      <c r="AC162" s="29"/>
      <c r="AD162" s="29"/>
      <c r="AE162" s="29"/>
      <c r="AF162" s="29"/>
      <c r="AG162" s="29"/>
      <c r="AH162" s="29"/>
      <c r="AI162" s="29"/>
      <c r="AJ162" s="29"/>
      <c r="AK162" s="29"/>
      <c r="AM162" s="48"/>
      <c r="AT162" s="128"/>
    </row>
    <row r="163" spans="1:46" x14ac:dyDescent="0.2">
      <c r="A163" s="133"/>
      <c r="B163" s="99"/>
      <c r="C163" s="99"/>
      <c r="D163" s="99"/>
      <c r="E163" s="29"/>
      <c r="F163" s="29"/>
      <c r="G163" s="29"/>
      <c r="H163" s="29"/>
      <c r="I163" s="29"/>
      <c r="J163" s="29"/>
      <c r="K163" s="30"/>
      <c r="L163" s="30"/>
      <c r="M163" s="31"/>
      <c r="N163" s="31"/>
      <c r="O163" s="29"/>
      <c r="P163" s="29"/>
      <c r="Q163" s="29"/>
      <c r="R163" s="29"/>
      <c r="S163" s="29"/>
      <c r="T163" s="29"/>
      <c r="U163" s="40"/>
      <c r="V163" s="40"/>
      <c r="W163" s="30"/>
      <c r="X163" s="30"/>
      <c r="Y163" s="29"/>
      <c r="Z163" s="29"/>
      <c r="AA163" s="29"/>
      <c r="AB163" s="29"/>
      <c r="AC163" s="29"/>
      <c r="AD163" s="29"/>
      <c r="AE163" s="29"/>
      <c r="AF163" s="29"/>
      <c r="AG163" s="29"/>
      <c r="AH163" s="29"/>
      <c r="AI163" s="29"/>
      <c r="AJ163" s="29"/>
      <c r="AK163" s="29"/>
      <c r="AT163" s="128"/>
    </row>
    <row r="164" spans="1:46" x14ac:dyDescent="0.2">
      <c r="A164" s="133"/>
      <c r="B164" s="99"/>
      <c r="C164" s="99"/>
      <c r="D164" s="99"/>
      <c r="E164" s="29"/>
      <c r="F164" s="29"/>
      <c r="G164" s="29"/>
      <c r="H164" s="29"/>
      <c r="I164" s="29"/>
      <c r="J164" s="29"/>
      <c r="K164" s="30"/>
      <c r="L164" s="30"/>
      <c r="M164" s="31"/>
      <c r="N164" s="31"/>
      <c r="O164" s="29"/>
      <c r="P164" s="29"/>
      <c r="Q164" s="29"/>
      <c r="R164" s="29"/>
      <c r="S164" s="29"/>
      <c r="T164" s="29"/>
      <c r="U164" s="40"/>
      <c r="V164" s="40"/>
      <c r="W164" s="30"/>
      <c r="X164" s="30"/>
      <c r="Y164" s="29"/>
      <c r="Z164" s="29"/>
      <c r="AA164" s="29"/>
      <c r="AB164" s="29"/>
      <c r="AC164" s="29"/>
      <c r="AD164" s="29"/>
      <c r="AE164" s="29"/>
      <c r="AF164" s="29"/>
      <c r="AG164" s="29"/>
      <c r="AH164" s="29"/>
      <c r="AI164" s="29"/>
      <c r="AJ164" s="29"/>
      <c r="AK164" s="29"/>
      <c r="AT164" s="128"/>
    </row>
    <row r="165" spans="1:46" x14ac:dyDescent="0.2">
      <c r="A165" s="133"/>
      <c r="B165" s="99"/>
      <c r="C165" s="99"/>
      <c r="D165" s="99"/>
      <c r="E165" s="29"/>
      <c r="F165" s="29"/>
      <c r="G165" s="29"/>
      <c r="H165" s="29"/>
      <c r="I165" s="29"/>
      <c r="J165" s="29"/>
      <c r="K165" s="30"/>
      <c r="L165" s="30"/>
      <c r="M165" s="31"/>
      <c r="N165" s="31"/>
      <c r="O165" s="29"/>
      <c r="P165" s="29"/>
      <c r="Q165" s="29"/>
      <c r="R165" s="29"/>
      <c r="S165" s="29"/>
      <c r="T165" s="29"/>
      <c r="U165" s="40"/>
      <c r="V165" s="40"/>
      <c r="W165" s="30"/>
      <c r="X165" s="30"/>
      <c r="Y165" s="29"/>
      <c r="Z165" s="29"/>
      <c r="AA165" s="29"/>
      <c r="AB165" s="29"/>
      <c r="AC165" s="29"/>
      <c r="AD165" s="29"/>
      <c r="AE165" s="29"/>
      <c r="AF165" s="29"/>
      <c r="AG165" s="29"/>
      <c r="AH165" s="29"/>
      <c r="AI165" s="29"/>
      <c r="AJ165" s="29"/>
      <c r="AK165" s="29"/>
      <c r="AT165" s="128"/>
    </row>
    <row r="166" spans="1:46" x14ac:dyDescent="0.2">
      <c r="A166" s="133"/>
      <c r="B166" s="99"/>
      <c r="C166" s="99"/>
      <c r="D166" s="99"/>
      <c r="E166" s="29"/>
      <c r="F166" s="29"/>
      <c r="G166" s="29"/>
      <c r="H166" s="29"/>
      <c r="I166" s="29"/>
      <c r="J166" s="29"/>
      <c r="K166" s="30"/>
      <c r="L166" s="30"/>
      <c r="M166" s="31"/>
      <c r="N166" s="31"/>
      <c r="O166" s="29"/>
      <c r="P166" s="29"/>
      <c r="Q166" s="29"/>
      <c r="R166" s="29"/>
      <c r="S166" s="29"/>
      <c r="T166" s="29"/>
      <c r="U166" s="40"/>
      <c r="V166" s="40"/>
      <c r="W166" s="30"/>
      <c r="X166" s="30"/>
      <c r="Y166" s="29"/>
      <c r="Z166" s="29"/>
      <c r="AA166" s="29"/>
      <c r="AB166" s="29"/>
      <c r="AC166" s="29"/>
      <c r="AD166" s="29"/>
      <c r="AE166" s="29"/>
      <c r="AF166" s="29"/>
      <c r="AG166" s="29"/>
      <c r="AH166" s="29"/>
      <c r="AI166" s="29"/>
      <c r="AJ166" s="29"/>
      <c r="AK166" s="29"/>
      <c r="AT166" s="128"/>
    </row>
    <row r="167" spans="1:46" x14ac:dyDescent="0.2">
      <c r="A167" s="133"/>
      <c r="B167" s="99"/>
      <c r="C167" s="99"/>
      <c r="D167" s="99"/>
      <c r="E167" s="29"/>
      <c r="F167" s="29"/>
      <c r="G167" s="29"/>
      <c r="H167" s="29"/>
      <c r="I167" s="29"/>
      <c r="J167" s="29"/>
      <c r="K167" s="30"/>
      <c r="L167" s="30"/>
      <c r="M167" s="31"/>
      <c r="N167" s="31"/>
      <c r="O167" s="29"/>
      <c r="P167" s="29"/>
      <c r="Q167" s="29"/>
      <c r="R167" s="29"/>
      <c r="S167" s="29"/>
      <c r="T167" s="29"/>
      <c r="U167" s="40"/>
      <c r="V167" s="40"/>
      <c r="W167" s="30"/>
      <c r="X167" s="30"/>
      <c r="Y167" s="29"/>
      <c r="Z167" s="29"/>
      <c r="AA167" s="29"/>
      <c r="AB167" s="29"/>
      <c r="AC167" s="29"/>
      <c r="AD167" s="29"/>
      <c r="AE167" s="29"/>
      <c r="AF167" s="29"/>
      <c r="AG167" s="29"/>
      <c r="AH167" s="29"/>
      <c r="AI167" s="29"/>
      <c r="AJ167" s="29"/>
      <c r="AK167" s="29"/>
      <c r="AT167" s="128"/>
    </row>
    <row r="168" spans="1:46" x14ac:dyDescent="0.2">
      <c r="A168" s="133"/>
      <c r="B168" s="99"/>
      <c r="C168" s="99"/>
      <c r="D168" s="99"/>
      <c r="E168" s="29"/>
      <c r="F168" s="29"/>
      <c r="G168" s="29"/>
      <c r="H168" s="29"/>
      <c r="I168" s="29"/>
      <c r="J168" s="29"/>
      <c r="K168" s="30"/>
      <c r="L168" s="30"/>
      <c r="M168" s="31"/>
      <c r="N168" s="31"/>
      <c r="O168" s="29"/>
      <c r="P168" s="29"/>
      <c r="Q168" s="29"/>
      <c r="R168" s="29"/>
      <c r="S168" s="29"/>
      <c r="T168" s="29"/>
      <c r="U168" s="40"/>
      <c r="V168" s="40"/>
      <c r="W168" s="30"/>
      <c r="X168" s="30"/>
      <c r="Y168" s="29"/>
      <c r="Z168" s="29"/>
      <c r="AA168" s="29"/>
      <c r="AB168" s="29"/>
      <c r="AC168" s="29"/>
      <c r="AD168" s="29"/>
      <c r="AE168" s="29"/>
      <c r="AF168" s="29"/>
      <c r="AG168" s="29"/>
      <c r="AH168" s="29"/>
      <c r="AI168" s="29"/>
      <c r="AJ168" s="29"/>
      <c r="AK168" s="29"/>
      <c r="AT168" s="128"/>
    </row>
    <row r="169" spans="1:46" x14ac:dyDescent="0.2">
      <c r="A169" s="133"/>
      <c r="B169" s="99"/>
      <c r="C169" s="99"/>
      <c r="D169" s="99"/>
      <c r="E169" s="29"/>
      <c r="F169" s="29"/>
      <c r="G169" s="29"/>
      <c r="H169" s="29"/>
      <c r="I169" s="29"/>
      <c r="J169" s="29"/>
      <c r="K169" s="30"/>
      <c r="L169" s="30"/>
      <c r="M169" s="31"/>
      <c r="N169" s="31"/>
      <c r="O169" s="29"/>
      <c r="P169" s="29"/>
      <c r="Q169" s="29"/>
      <c r="R169" s="29"/>
      <c r="S169" s="29"/>
      <c r="T169" s="29"/>
      <c r="U169" s="40"/>
      <c r="V169" s="40"/>
      <c r="W169" s="30"/>
      <c r="X169" s="30"/>
      <c r="Y169" s="29"/>
      <c r="Z169" s="29"/>
      <c r="AA169" s="29"/>
      <c r="AB169" s="29"/>
      <c r="AC169" s="29"/>
      <c r="AD169" s="29"/>
      <c r="AE169" s="29"/>
      <c r="AF169" s="29"/>
      <c r="AG169" s="29"/>
      <c r="AH169" s="29"/>
      <c r="AI169" s="29"/>
      <c r="AJ169" s="29"/>
      <c r="AK169" s="29"/>
      <c r="AT169" s="128"/>
    </row>
    <row r="170" spans="1:46" x14ac:dyDescent="0.2">
      <c r="A170" s="133"/>
      <c r="B170" s="99"/>
      <c r="C170" s="99"/>
      <c r="D170" s="99"/>
      <c r="E170" s="29"/>
      <c r="F170" s="29"/>
      <c r="G170" s="29"/>
      <c r="H170" s="29"/>
      <c r="I170" s="29"/>
      <c r="J170" s="29"/>
      <c r="K170" s="30"/>
      <c r="L170" s="30"/>
      <c r="M170" s="31"/>
      <c r="N170" s="31"/>
      <c r="O170" s="29"/>
      <c r="P170" s="29"/>
      <c r="Q170" s="29"/>
      <c r="R170" s="29"/>
      <c r="S170" s="29"/>
      <c r="T170" s="29"/>
      <c r="U170" s="40"/>
      <c r="V170" s="40"/>
      <c r="W170" s="30"/>
      <c r="X170" s="30"/>
      <c r="Y170" s="29"/>
      <c r="Z170" s="29"/>
      <c r="AA170" s="29"/>
      <c r="AB170" s="29"/>
      <c r="AC170" s="29"/>
      <c r="AD170" s="29"/>
      <c r="AE170" s="29"/>
      <c r="AF170" s="29"/>
      <c r="AG170" s="29"/>
      <c r="AH170" s="29"/>
      <c r="AI170" s="29"/>
      <c r="AJ170" s="29"/>
      <c r="AK170" s="29"/>
      <c r="AT170" s="128"/>
    </row>
    <row r="171" spans="1:46" x14ac:dyDescent="0.2">
      <c r="A171" s="133"/>
      <c r="B171" s="99"/>
      <c r="C171" s="99"/>
      <c r="D171" s="99"/>
      <c r="E171" s="29"/>
      <c r="F171" s="29"/>
      <c r="G171" s="29"/>
      <c r="H171" s="29"/>
      <c r="I171" s="29"/>
      <c r="J171" s="29"/>
      <c r="K171" s="30"/>
      <c r="L171" s="30"/>
      <c r="M171" s="31"/>
      <c r="N171" s="31"/>
      <c r="O171" s="29"/>
      <c r="P171" s="29"/>
      <c r="Q171" s="29"/>
      <c r="R171" s="29"/>
      <c r="S171" s="29"/>
      <c r="T171" s="29"/>
      <c r="U171" s="40"/>
      <c r="V171" s="40"/>
      <c r="W171" s="30"/>
      <c r="X171" s="30"/>
      <c r="Y171" s="29"/>
      <c r="Z171" s="29"/>
      <c r="AA171" s="29"/>
      <c r="AB171" s="29"/>
      <c r="AC171" s="29"/>
      <c r="AD171" s="29"/>
      <c r="AE171" s="29"/>
      <c r="AF171" s="29"/>
      <c r="AG171" s="29"/>
      <c r="AH171" s="29"/>
      <c r="AI171" s="29"/>
      <c r="AJ171" s="29"/>
      <c r="AK171" s="29"/>
      <c r="AT171" s="128"/>
    </row>
    <row r="172" spans="1:46" x14ac:dyDescent="0.2">
      <c r="A172" s="133"/>
      <c r="B172" s="99"/>
      <c r="C172" s="99"/>
      <c r="D172" s="99"/>
      <c r="E172" s="29"/>
      <c r="F172" s="29"/>
      <c r="G172" s="29"/>
      <c r="H172" s="29"/>
      <c r="I172" s="29"/>
      <c r="J172" s="29"/>
      <c r="K172" s="30"/>
      <c r="L172" s="30"/>
      <c r="M172" s="31"/>
      <c r="N172" s="31"/>
      <c r="O172" s="29"/>
      <c r="P172" s="29"/>
      <c r="Q172" s="29"/>
      <c r="R172" s="29"/>
      <c r="S172" s="29"/>
      <c r="T172" s="29"/>
      <c r="U172" s="40"/>
      <c r="V172" s="40"/>
      <c r="W172" s="30"/>
      <c r="X172" s="30"/>
      <c r="Y172" s="29"/>
      <c r="Z172" s="29"/>
      <c r="AA172" s="29"/>
      <c r="AB172" s="29"/>
      <c r="AC172" s="29"/>
      <c r="AD172" s="29"/>
      <c r="AE172" s="29"/>
      <c r="AF172" s="29"/>
      <c r="AG172" s="29"/>
      <c r="AH172" s="29"/>
      <c r="AI172" s="29"/>
      <c r="AJ172" s="29"/>
      <c r="AK172" s="29"/>
      <c r="AT172" s="128"/>
    </row>
    <row r="173" spans="1:46" x14ac:dyDescent="0.2">
      <c r="A173" s="133"/>
      <c r="B173" s="99"/>
      <c r="C173" s="99"/>
      <c r="D173" s="99"/>
      <c r="E173" s="29"/>
      <c r="F173" s="29"/>
      <c r="G173" s="29"/>
      <c r="H173" s="29"/>
      <c r="I173" s="29"/>
      <c r="J173" s="29"/>
      <c r="K173" s="30"/>
      <c r="L173" s="30"/>
      <c r="M173" s="31"/>
      <c r="N173" s="31"/>
      <c r="O173" s="29"/>
      <c r="P173" s="29"/>
      <c r="Q173" s="29"/>
      <c r="R173" s="29"/>
      <c r="S173" s="29"/>
      <c r="T173" s="29"/>
      <c r="U173" s="40"/>
      <c r="V173" s="40"/>
      <c r="W173" s="30"/>
      <c r="X173" s="30"/>
      <c r="Y173" s="29"/>
      <c r="Z173" s="29"/>
      <c r="AA173" s="29"/>
      <c r="AB173" s="29"/>
      <c r="AC173" s="29"/>
      <c r="AD173" s="29"/>
      <c r="AE173" s="29"/>
      <c r="AF173" s="29"/>
      <c r="AG173" s="29"/>
      <c r="AH173" s="29"/>
      <c r="AI173" s="29"/>
      <c r="AJ173" s="29"/>
      <c r="AK173" s="29"/>
      <c r="AT173" s="128"/>
    </row>
    <row r="174" spans="1:46" x14ac:dyDescent="0.2">
      <c r="A174" s="133"/>
      <c r="B174" s="99"/>
      <c r="C174" s="99"/>
      <c r="D174" s="99"/>
      <c r="E174" s="29"/>
      <c r="F174" s="29"/>
      <c r="G174" s="29"/>
      <c r="H174" s="29"/>
      <c r="I174" s="29"/>
      <c r="J174" s="29"/>
      <c r="K174" s="30"/>
      <c r="L174" s="30"/>
      <c r="M174" s="31"/>
      <c r="N174" s="31"/>
      <c r="O174" s="29"/>
      <c r="P174" s="29"/>
      <c r="Q174" s="29"/>
      <c r="R174" s="29"/>
      <c r="S174" s="29"/>
      <c r="T174" s="29"/>
      <c r="U174" s="40"/>
      <c r="V174" s="40"/>
      <c r="W174" s="30"/>
      <c r="X174" s="30"/>
      <c r="Y174" s="29"/>
      <c r="Z174" s="29"/>
      <c r="AA174" s="29"/>
      <c r="AB174" s="29"/>
      <c r="AC174" s="29"/>
      <c r="AD174" s="29"/>
      <c r="AE174" s="29"/>
      <c r="AF174" s="29"/>
      <c r="AG174" s="29"/>
      <c r="AH174" s="29"/>
      <c r="AI174" s="29"/>
      <c r="AJ174" s="29"/>
      <c r="AK174" s="29"/>
      <c r="AT174" s="128"/>
    </row>
    <row r="175" spans="1:46" x14ac:dyDescent="0.2">
      <c r="A175" s="133"/>
      <c r="B175" s="99"/>
      <c r="C175" s="99"/>
      <c r="D175" s="99"/>
      <c r="E175" s="29"/>
      <c r="F175" s="29"/>
      <c r="G175" s="29"/>
      <c r="H175" s="29"/>
      <c r="I175" s="29"/>
      <c r="J175" s="29"/>
      <c r="K175" s="30"/>
      <c r="L175" s="30"/>
      <c r="M175" s="31"/>
      <c r="N175" s="31"/>
      <c r="O175" s="29"/>
      <c r="P175" s="29"/>
      <c r="Q175" s="29"/>
      <c r="R175" s="29"/>
      <c r="S175" s="29"/>
      <c r="T175" s="29"/>
      <c r="U175" s="40"/>
      <c r="V175" s="40"/>
      <c r="W175" s="30"/>
      <c r="X175" s="30"/>
      <c r="Y175" s="29"/>
      <c r="Z175" s="29"/>
      <c r="AA175" s="29"/>
      <c r="AB175" s="29"/>
      <c r="AC175" s="29"/>
      <c r="AD175" s="29"/>
      <c r="AE175" s="29"/>
      <c r="AF175" s="29"/>
      <c r="AG175" s="29"/>
      <c r="AH175" s="29"/>
      <c r="AI175" s="29"/>
      <c r="AJ175" s="29"/>
      <c r="AK175" s="29"/>
      <c r="AT175" s="128"/>
    </row>
    <row r="176" spans="1:46" x14ac:dyDescent="0.2">
      <c r="A176" s="133"/>
      <c r="B176" s="99"/>
      <c r="C176" s="99"/>
      <c r="D176" s="99"/>
      <c r="E176" s="29"/>
      <c r="F176" s="29"/>
      <c r="G176" s="29"/>
      <c r="H176" s="29"/>
      <c r="I176" s="29"/>
      <c r="J176" s="29"/>
      <c r="K176" s="30"/>
      <c r="L176" s="30"/>
      <c r="M176" s="31"/>
      <c r="N176" s="31"/>
      <c r="O176" s="29"/>
      <c r="P176" s="29"/>
      <c r="Q176" s="29"/>
      <c r="R176" s="29"/>
      <c r="S176" s="29"/>
      <c r="T176" s="29"/>
      <c r="U176" s="40"/>
      <c r="V176" s="40"/>
      <c r="W176" s="30"/>
      <c r="X176" s="30"/>
      <c r="Y176" s="29"/>
      <c r="Z176" s="29"/>
      <c r="AA176" s="29"/>
      <c r="AB176" s="29"/>
      <c r="AC176" s="29"/>
      <c r="AD176" s="29"/>
      <c r="AE176" s="29"/>
      <c r="AF176" s="29"/>
      <c r="AG176" s="29"/>
      <c r="AH176" s="29"/>
      <c r="AI176" s="29"/>
      <c r="AJ176" s="29"/>
      <c r="AK176" s="29"/>
      <c r="AT176" s="128"/>
    </row>
    <row r="177" spans="1:46" x14ac:dyDescent="0.2">
      <c r="A177" s="133"/>
      <c r="B177" s="99"/>
      <c r="C177" s="99"/>
      <c r="D177" s="99"/>
      <c r="E177" s="29"/>
      <c r="F177" s="29"/>
      <c r="G177" s="29"/>
      <c r="H177" s="29"/>
      <c r="I177" s="29"/>
      <c r="J177" s="29"/>
      <c r="K177" s="30"/>
      <c r="L177" s="30"/>
      <c r="M177" s="31"/>
      <c r="N177" s="31"/>
      <c r="O177" s="29"/>
      <c r="P177" s="29"/>
      <c r="Q177" s="29"/>
      <c r="R177" s="29"/>
      <c r="S177" s="29"/>
      <c r="T177" s="29"/>
      <c r="U177" s="40"/>
      <c r="V177" s="40"/>
      <c r="W177" s="30"/>
      <c r="X177" s="30"/>
      <c r="Y177" s="29"/>
      <c r="Z177" s="29"/>
      <c r="AA177" s="29"/>
      <c r="AB177" s="29"/>
      <c r="AC177" s="29"/>
      <c r="AD177" s="29"/>
      <c r="AE177" s="29"/>
      <c r="AF177" s="29"/>
      <c r="AG177" s="29"/>
      <c r="AH177" s="29"/>
      <c r="AI177" s="29"/>
      <c r="AJ177" s="29"/>
      <c r="AK177" s="29"/>
      <c r="AT177" s="128"/>
    </row>
    <row r="178" spans="1:46" x14ac:dyDescent="0.2">
      <c r="A178" s="133"/>
      <c r="B178" s="99"/>
      <c r="C178" s="99"/>
      <c r="D178" s="99"/>
      <c r="E178" s="29"/>
      <c r="F178" s="29"/>
      <c r="G178" s="29"/>
      <c r="H178" s="29"/>
      <c r="I178" s="29"/>
      <c r="J178" s="29"/>
      <c r="K178" s="30"/>
      <c r="L178" s="30"/>
      <c r="M178" s="31"/>
      <c r="N178" s="31"/>
      <c r="O178" s="29"/>
      <c r="P178" s="29"/>
      <c r="Q178" s="29"/>
      <c r="R178" s="29"/>
      <c r="S178" s="29"/>
      <c r="T178" s="29"/>
      <c r="U178" s="40"/>
      <c r="V178" s="40"/>
      <c r="W178" s="30"/>
      <c r="X178" s="30"/>
      <c r="Y178" s="29"/>
      <c r="Z178" s="29"/>
      <c r="AA178" s="29"/>
      <c r="AB178" s="29"/>
      <c r="AC178" s="29"/>
      <c r="AD178" s="29"/>
      <c r="AE178" s="29"/>
      <c r="AF178" s="29"/>
      <c r="AG178" s="29"/>
      <c r="AH178" s="29"/>
      <c r="AI178" s="29"/>
      <c r="AJ178" s="29"/>
      <c r="AK178" s="29"/>
      <c r="AT178" s="128"/>
    </row>
    <row r="179" spans="1:46" x14ac:dyDescent="0.2">
      <c r="A179" s="133"/>
      <c r="B179" s="99"/>
      <c r="C179" s="99"/>
      <c r="D179" s="99"/>
      <c r="E179" s="29"/>
      <c r="F179" s="29"/>
      <c r="G179" s="29"/>
      <c r="H179" s="29"/>
      <c r="I179" s="29"/>
      <c r="J179" s="29"/>
      <c r="K179" s="30"/>
      <c r="L179" s="30"/>
      <c r="M179" s="31"/>
      <c r="N179" s="31"/>
      <c r="O179" s="29"/>
      <c r="P179" s="29"/>
      <c r="Q179" s="29"/>
      <c r="R179" s="29"/>
      <c r="S179" s="29"/>
      <c r="T179" s="29"/>
      <c r="U179" s="40"/>
      <c r="V179" s="40"/>
      <c r="W179" s="30"/>
      <c r="X179" s="30"/>
      <c r="Y179" s="29"/>
      <c r="Z179" s="29"/>
      <c r="AA179" s="29"/>
      <c r="AB179" s="29"/>
      <c r="AC179" s="29"/>
      <c r="AD179" s="29"/>
      <c r="AE179" s="29"/>
      <c r="AF179" s="29"/>
      <c r="AG179" s="29"/>
      <c r="AH179" s="29"/>
      <c r="AI179" s="29"/>
      <c r="AJ179" s="29"/>
      <c r="AK179" s="29"/>
      <c r="AT179" s="128"/>
    </row>
    <row r="180" spans="1:46" x14ac:dyDescent="0.2">
      <c r="A180" s="133"/>
      <c r="B180" s="99"/>
      <c r="C180" s="99"/>
      <c r="D180" s="99"/>
      <c r="E180" s="29"/>
      <c r="F180" s="29"/>
      <c r="G180" s="29"/>
      <c r="H180" s="29"/>
      <c r="I180" s="29"/>
      <c r="J180" s="29"/>
      <c r="K180" s="30"/>
      <c r="L180" s="30"/>
      <c r="M180" s="31"/>
      <c r="N180" s="31"/>
      <c r="O180" s="29"/>
      <c r="P180" s="29"/>
      <c r="Q180" s="29"/>
      <c r="R180" s="29"/>
      <c r="S180" s="29"/>
      <c r="T180" s="29"/>
      <c r="U180" s="40"/>
      <c r="V180" s="40"/>
      <c r="W180" s="30"/>
      <c r="X180" s="30"/>
      <c r="Y180" s="29"/>
      <c r="Z180" s="29"/>
      <c r="AA180" s="29"/>
      <c r="AB180" s="29"/>
      <c r="AC180" s="29"/>
      <c r="AD180" s="29"/>
      <c r="AE180" s="29"/>
      <c r="AF180" s="29"/>
      <c r="AG180" s="29"/>
      <c r="AH180" s="29"/>
      <c r="AI180" s="29"/>
      <c r="AJ180" s="29"/>
      <c r="AK180" s="29"/>
      <c r="AT180" s="128"/>
    </row>
    <row r="181" spans="1:46" x14ac:dyDescent="0.2">
      <c r="A181" s="133"/>
      <c r="B181" s="99"/>
      <c r="C181" s="99"/>
      <c r="D181" s="99"/>
      <c r="E181" s="29"/>
      <c r="F181" s="29"/>
      <c r="G181" s="29"/>
      <c r="H181" s="29"/>
      <c r="I181" s="29"/>
      <c r="J181" s="29"/>
      <c r="K181" s="30"/>
      <c r="L181" s="30"/>
      <c r="M181" s="31"/>
      <c r="N181" s="31"/>
      <c r="O181" s="29"/>
      <c r="P181" s="29"/>
      <c r="Q181" s="29"/>
      <c r="R181" s="29"/>
      <c r="S181" s="29"/>
      <c r="T181" s="29"/>
      <c r="U181" s="40"/>
      <c r="V181" s="40"/>
      <c r="W181" s="30"/>
      <c r="X181" s="30"/>
      <c r="Y181" s="29"/>
      <c r="Z181" s="29"/>
      <c r="AA181" s="29"/>
      <c r="AB181" s="29"/>
      <c r="AC181" s="29"/>
      <c r="AD181" s="29"/>
      <c r="AE181" s="29"/>
      <c r="AF181" s="29"/>
      <c r="AG181" s="29"/>
      <c r="AH181" s="29"/>
      <c r="AI181" s="29"/>
      <c r="AJ181" s="29"/>
      <c r="AK181" s="29"/>
      <c r="AT181" s="128"/>
    </row>
    <row r="182" spans="1:46" x14ac:dyDescent="0.2">
      <c r="A182" s="133"/>
      <c r="B182" s="99"/>
      <c r="C182" s="99"/>
      <c r="D182" s="99"/>
      <c r="E182" s="29"/>
      <c r="F182" s="29"/>
      <c r="G182" s="29"/>
      <c r="H182" s="29"/>
      <c r="I182" s="29"/>
      <c r="J182" s="29"/>
      <c r="K182" s="30"/>
      <c r="L182" s="30"/>
      <c r="M182" s="31"/>
      <c r="N182" s="31"/>
      <c r="O182" s="29"/>
      <c r="P182" s="29"/>
      <c r="Q182" s="29"/>
      <c r="R182" s="29"/>
      <c r="S182" s="29"/>
      <c r="T182" s="29"/>
      <c r="U182" s="40"/>
      <c r="V182" s="40"/>
      <c r="W182" s="30"/>
      <c r="X182" s="30"/>
      <c r="Y182" s="29"/>
      <c r="Z182" s="29"/>
      <c r="AA182" s="29"/>
      <c r="AB182" s="29"/>
      <c r="AC182" s="29"/>
      <c r="AD182" s="29"/>
      <c r="AE182" s="29"/>
      <c r="AF182" s="29"/>
      <c r="AG182" s="29"/>
      <c r="AH182" s="29"/>
      <c r="AI182" s="29"/>
      <c r="AJ182" s="29"/>
      <c r="AK182" s="29"/>
      <c r="AT182" s="128"/>
    </row>
    <row r="183" spans="1:46" x14ac:dyDescent="0.2">
      <c r="A183" s="133"/>
      <c r="B183" s="99"/>
      <c r="C183" s="99"/>
      <c r="D183" s="99"/>
      <c r="E183" s="29"/>
      <c r="F183" s="29"/>
      <c r="G183" s="29"/>
      <c r="H183" s="29"/>
      <c r="I183" s="29"/>
      <c r="J183" s="29"/>
      <c r="K183" s="30"/>
      <c r="L183" s="30"/>
      <c r="M183" s="31"/>
      <c r="N183" s="31"/>
      <c r="O183" s="29"/>
      <c r="P183" s="29"/>
      <c r="Q183" s="29"/>
      <c r="R183" s="29"/>
      <c r="S183" s="29"/>
      <c r="T183" s="29"/>
      <c r="U183" s="40"/>
      <c r="V183" s="40"/>
      <c r="W183" s="30"/>
      <c r="X183" s="30"/>
      <c r="Y183" s="29"/>
      <c r="Z183" s="29"/>
      <c r="AA183" s="29"/>
      <c r="AB183" s="29"/>
      <c r="AC183" s="29"/>
      <c r="AD183" s="29"/>
      <c r="AE183" s="29"/>
      <c r="AF183" s="29"/>
      <c r="AG183" s="29"/>
      <c r="AH183" s="29"/>
      <c r="AI183" s="29"/>
      <c r="AJ183" s="29"/>
      <c r="AK183" s="29"/>
      <c r="AT183" s="128"/>
    </row>
    <row r="184" spans="1:46" x14ac:dyDescent="0.2">
      <c r="A184" s="133"/>
      <c r="B184" s="99"/>
      <c r="C184" s="99"/>
      <c r="D184" s="99"/>
      <c r="E184" s="29"/>
      <c r="F184" s="29"/>
      <c r="G184" s="29"/>
      <c r="H184" s="29"/>
      <c r="I184" s="29"/>
      <c r="J184" s="29"/>
      <c r="K184" s="30"/>
      <c r="L184" s="30"/>
      <c r="M184" s="31"/>
      <c r="N184" s="31"/>
      <c r="O184" s="29"/>
      <c r="P184" s="29"/>
      <c r="Q184" s="29"/>
      <c r="R184" s="29"/>
      <c r="S184" s="29"/>
      <c r="T184" s="29"/>
      <c r="U184" s="40"/>
      <c r="V184" s="40"/>
      <c r="W184" s="30"/>
      <c r="X184" s="30"/>
      <c r="Y184" s="29"/>
      <c r="Z184" s="29"/>
      <c r="AA184" s="29"/>
      <c r="AB184" s="29"/>
      <c r="AC184" s="29"/>
      <c r="AD184" s="29"/>
      <c r="AE184" s="29"/>
      <c r="AF184" s="29"/>
      <c r="AG184" s="29"/>
      <c r="AH184" s="29"/>
      <c r="AI184" s="29"/>
      <c r="AJ184" s="29"/>
      <c r="AK184" s="29"/>
      <c r="AT184" s="128"/>
    </row>
    <row r="185" spans="1:46" x14ac:dyDescent="0.2">
      <c r="A185" s="133"/>
      <c r="B185" s="99"/>
      <c r="C185" s="99"/>
      <c r="D185" s="99"/>
      <c r="E185" s="29"/>
      <c r="F185" s="29"/>
      <c r="G185" s="29"/>
      <c r="H185" s="29"/>
      <c r="I185" s="29"/>
      <c r="J185" s="29"/>
      <c r="K185" s="30"/>
      <c r="L185" s="30"/>
      <c r="M185" s="31"/>
      <c r="N185" s="31"/>
      <c r="O185" s="29"/>
      <c r="P185" s="29"/>
      <c r="Q185" s="29"/>
      <c r="R185" s="29"/>
      <c r="S185" s="29"/>
      <c r="T185" s="29"/>
      <c r="U185" s="40"/>
      <c r="V185" s="40"/>
      <c r="W185" s="30"/>
      <c r="X185" s="30"/>
      <c r="Y185" s="29"/>
      <c r="Z185" s="29"/>
      <c r="AA185" s="29"/>
      <c r="AB185" s="29"/>
      <c r="AC185" s="29"/>
      <c r="AD185" s="29"/>
      <c r="AE185" s="29"/>
      <c r="AF185" s="29"/>
      <c r="AG185" s="29"/>
      <c r="AH185" s="29"/>
      <c r="AI185" s="29"/>
      <c r="AJ185" s="29"/>
      <c r="AK185" s="29"/>
      <c r="AT185" s="128"/>
    </row>
    <row r="186" spans="1:46" x14ac:dyDescent="0.2">
      <c r="A186" s="133"/>
      <c r="B186" s="99"/>
      <c r="C186" s="99"/>
      <c r="D186" s="99"/>
      <c r="E186" s="29"/>
      <c r="F186" s="29"/>
      <c r="G186" s="29"/>
      <c r="H186" s="29"/>
      <c r="I186" s="29"/>
      <c r="J186" s="29"/>
      <c r="K186" s="30"/>
      <c r="L186" s="30"/>
      <c r="M186" s="31"/>
      <c r="N186" s="31"/>
      <c r="O186" s="29"/>
      <c r="P186" s="29"/>
      <c r="Q186" s="29"/>
      <c r="R186" s="29"/>
      <c r="S186" s="29"/>
      <c r="T186" s="29"/>
      <c r="U186" s="40"/>
      <c r="V186" s="40"/>
      <c r="W186" s="30"/>
      <c r="X186" s="30"/>
      <c r="Y186" s="29"/>
      <c r="Z186" s="29"/>
      <c r="AA186" s="29"/>
      <c r="AB186" s="29"/>
      <c r="AC186" s="29"/>
      <c r="AD186" s="29"/>
      <c r="AE186" s="29"/>
      <c r="AF186" s="29"/>
      <c r="AG186" s="29"/>
      <c r="AH186" s="29"/>
      <c r="AI186" s="29"/>
      <c r="AJ186" s="29"/>
      <c r="AK186" s="29"/>
      <c r="AT186" s="128"/>
    </row>
    <row r="187" spans="1:46" x14ac:dyDescent="0.2">
      <c r="A187" s="133"/>
      <c r="B187" s="99"/>
      <c r="C187" s="99"/>
      <c r="D187" s="99"/>
      <c r="E187" s="29"/>
      <c r="F187" s="29"/>
      <c r="G187" s="29"/>
      <c r="H187" s="29"/>
      <c r="I187" s="29"/>
      <c r="J187" s="29"/>
      <c r="K187" s="30"/>
      <c r="L187" s="30"/>
      <c r="M187" s="31"/>
      <c r="N187" s="31"/>
      <c r="O187" s="29"/>
      <c r="P187" s="29"/>
      <c r="Q187" s="29"/>
      <c r="R187" s="29"/>
      <c r="S187" s="29"/>
      <c r="T187" s="29"/>
      <c r="U187" s="40"/>
      <c r="V187" s="40"/>
      <c r="W187" s="30"/>
      <c r="X187" s="30"/>
      <c r="Y187" s="29"/>
      <c r="Z187" s="29"/>
      <c r="AA187" s="29"/>
      <c r="AB187" s="29"/>
      <c r="AC187" s="29"/>
      <c r="AD187" s="29"/>
      <c r="AE187" s="29"/>
      <c r="AF187" s="29"/>
      <c r="AG187" s="29"/>
      <c r="AH187" s="29"/>
      <c r="AI187" s="29"/>
      <c r="AJ187" s="29"/>
      <c r="AK187" s="29"/>
      <c r="AT187" s="128"/>
    </row>
    <row r="188" spans="1:46" x14ac:dyDescent="0.2">
      <c r="A188" s="133"/>
      <c r="B188" s="99"/>
      <c r="C188" s="99"/>
      <c r="D188" s="99"/>
      <c r="E188" s="29"/>
      <c r="F188" s="29"/>
      <c r="G188" s="29"/>
      <c r="H188" s="29"/>
      <c r="I188" s="29"/>
      <c r="J188" s="29"/>
      <c r="K188" s="30"/>
      <c r="L188" s="30"/>
      <c r="M188" s="31"/>
      <c r="N188" s="31"/>
      <c r="O188" s="29"/>
      <c r="P188" s="29"/>
      <c r="Q188" s="29"/>
      <c r="R188" s="29"/>
      <c r="S188" s="29"/>
      <c r="T188" s="29"/>
      <c r="U188" s="40"/>
      <c r="V188" s="40"/>
      <c r="W188" s="30"/>
      <c r="X188" s="30"/>
      <c r="Y188" s="29"/>
      <c r="Z188" s="29"/>
      <c r="AA188" s="29"/>
      <c r="AB188" s="29"/>
      <c r="AC188" s="29"/>
      <c r="AD188" s="29"/>
      <c r="AE188" s="29"/>
      <c r="AF188" s="29"/>
      <c r="AG188" s="29"/>
      <c r="AH188" s="29"/>
      <c r="AI188" s="29"/>
      <c r="AJ188" s="29"/>
      <c r="AK188" s="29"/>
      <c r="AT188" s="128"/>
    </row>
    <row r="189" spans="1:46" x14ac:dyDescent="0.2">
      <c r="A189" s="133"/>
      <c r="B189" s="99"/>
      <c r="C189" s="99"/>
      <c r="D189" s="99"/>
      <c r="E189" s="29"/>
      <c r="F189" s="29"/>
      <c r="G189" s="29"/>
      <c r="H189" s="29"/>
      <c r="I189" s="29"/>
      <c r="J189" s="29"/>
      <c r="K189" s="30"/>
      <c r="L189" s="30"/>
      <c r="M189" s="31"/>
      <c r="N189" s="31"/>
      <c r="O189" s="29"/>
      <c r="P189" s="29"/>
      <c r="Q189" s="29"/>
      <c r="R189" s="29"/>
      <c r="S189" s="29"/>
      <c r="T189" s="29"/>
      <c r="U189" s="40"/>
      <c r="V189" s="40"/>
      <c r="W189" s="30"/>
      <c r="X189" s="30"/>
      <c r="Y189" s="29"/>
      <c r="Z189" s="29"/>
      <c r="AA189" s="29"/>
      <c r="AB189" s="29"/>
      <c r="AC189" s="29"/>
      <c r="AD189" s="29"/>
      <c r="AE189" s="29"/>
      <c r="AF189" s="29"/>
      <c r="AG189" s="29"/>
      <c r="AH189" s="29"/>
      <c r="AI189" s="29"/>
      <c r="AJ189" s="29"/>
      <c r="AK189" s="29"/>
      <c r="AT189" s="128"/>
    </row>
    <row r="190" spans="1:46" x14ac:dyDescent="0.2">
      <c r="A190" s="133"/>
      <c r="B190" s="99"/>
      <c r="C190" s="99"/>
      <c r="D190" s="99"/>
      <c r="E190" s="29"/>
      <c r="F190" s="29"/>
      <c r="G190" s="29"/>
      <c r="H190" s="29"/>
      <c r="I190" s="29"/>
      <c r="J190" s="29"/>
      <c r="K190" s="30"/>
      <c r="L190" s="30"/>
      <c r="M190" s="31"/>
      <c r="N190" s="31"/>
      <c r="O190" s="29"/>
      <c r="P190" s="29"/>
      <c r="Q190" s="29"/>
      <c r="R190" s="29"/>
      <c r="S190" s="29"/>
      <c r="T190" s="29"/>
      <c r="U190" s="40"/>
      <c r="V190" s="40"/>
      <c r="W190" s="30"/>
      <c r="X190" s="30"/>
      <c r="Y190" s="29"/>
      <c r="Z190" s="29"/>
      <c r="AA190" s="29"/>
      <c r="AB190" s="29"/>
      <c r="AC190" s="29"/>
      <c r="AD190" s="29"/>
      <c r="AE190" s="29"/>
      <c r="AF190" s="29"/>
      <c r="AG190" s="29"/>
      <c r="AH190" s="29"/>
      <c r="AI190" s="29"/>
      <c r="AJ190" s="29"/>
      <c r="AK190" s="29"/>
      <c r="AT190" s="128"/>
    </row>
    <row r="191" spans="1:46" x14ac:dyDescent="0.2">
      <c r="A191" s="133"/>
      <c r="B191" s="99"/>
      <c r="C191" s="99"/>
      <c r="D191" s="99"/>
      <c r="E191" s="29"/>
      <c r="F191" s="29"/>
      <c r="G191" s="29"/>
      <c r="H191" s="29"/>
      <c r="I191" s="29"/>
      <c r="J191" s="29"/>
      <c r="K191" s="30"/>
      <c r="L191" s="30"/>
      <c r="M191" s="31"/>
      <c r="N191" s="31"/>
      <c r="O191" s="29"/>
      <c r="P191" s="29"/>
      <c r="Q191" s="29"/>
      <c r="R191" s="29"/>
      <c r="S191" s="29"/>
      <c r="T191" s="29"/>
      <c r="U191" s="40"/>
      <c r="V191" s="40"/>
      <c r="W191" s="30"/>
      <c r="X191" s="30"/>
      <c r="Y191" s="29"/>
      <c r="Z191" s="29"/>
      <c r="AA191" s="29"/>
      <c r="AB191" s="29"/>
      <c r="AC191" s="29"/>
      <c r="AD191" s="29"/>
      <c r="AE191" s="29"/>
      <c r="AF191" s="29"/>
      <c r="AG191" s="29"/>
      <c r="AH191" s="29"/>
      <c r="AI191" s="29"/>
      <c r="AJ191" s="29"/>
      <c r="AK191" s="29"/>
      <c r="AT191" s="128"/>
    </row>
    <row r="192" spans="1:46" x14ac:dyDescent="0.2">
      <c r="A192" s="133"/>
      <c r="B192" s="99"/>
      <c r="C192" s="99"/>
      <c r="D192" s="99"/>
      <c r="E192" s="29"/>
      <c r="F192" s="29"/>
      <c r="G192" s="29"/>
      <c r="H192" s="29"/>
      <c r="I192" s="29"/>
      <c r="J192" s="29"/>
      <c r="K192" s="30"/>
      <c r="L192" s="30"/>
      <c r="M192" s="31"/>
      <c r="N192" s="31"/>
      <c r="O192" s="29"/>
      <c r="P192" s="29"/>
      <c r="Q192" s="29"/>
      <c r="R192" s="29"/>
      <c r="S192" s="29"/>
      <c r="T192" s="29"/>
      <c r="U192" s="40"/>
      <c r="V192" s="40"/>
      <c r="W192" s="30"/>
      <c r="X192" s="30"/>
      <c r="Y192" s="29"/>
      <c r="Z192" s="29"/>
      <c r="AA192" s="29"/>
      <c r="AB192" s="29"/>
      <c r="AC192" s="29"/>
      <c r="AD192" s="29"/>
      <c r="AE192" s="29"/>
      <c r="AF192" s="29"/>
      <c r="AG192" s="29"/>
      <c r="AH192" s="29"/>
      <c r="AI192" s="29"/>
      <c r="AJ192" s="29"/>
      <c r="AK192" s="29"/>
      <c r="AT192" s="128"/>
    </row>
    <row r="193" spans="1:46" x14ac:dyDescent="0.2">
      <c r="A193" s="133"/>
      <c r="B193" s="99"/>
      <c r="C193" s="99"/>
      <c r="D193" s="99"/>
      <c r="E193" s="29"/>
      <c r="F193" s="29"/>
      <c r="G193" s="29"/>
      <c r="H193" s="29"/>
      <c r="I193" s="29"/>
      <c r="J193" s="29"/>
      <c r="K193" s="30"/>
      <c r="L193" s="30"/>
      <c r="M193" s="31"/>
      <c r="N193" s="31"/>
      <c r="O193" s="29"/>
      <c r="P193" s="29"/>
      <c r="Q193" s="29"/>
      <c r="R193" s="29"/>
      <c r="S193" s="29"/>
      <c r="T193" s="29"/>
      <c r="U193" s="40"/>
      <c r="V193" s="40"/>
      <c r="W193" s="30"/>
      <c r="X193" s="30"/>
      <c r="Y193" s="29"/>
      <c r="Z193" s="29"/>
      <c r="AA193" s="29"/>
      <c r="AB193" s="29"/>
      <c r="AC193" s="29"/>
      <c r="AD193" s="29"/>
      <c r="AE193" s="29"/>
      <c r="AF193" s="29"/>
      <c r="AG193" s="29"/>
      <c r="AH193" s="29"/>
      <c r="AI193" s="29"/>
      <c r="AJ193" s="29"/>
      <c r="AK193" s="29"/>
      <c r="AT193" s="128"/>
    </row>
    <row r="194" spans="1:46" x14ac:dyDescent="0.2">
      <c r="A194" s="133"/>
      <c r="B194" s="99"/>
      <c r="C194" s="99"/>
      <c r="D194" s="99"/>
      <c r="E194" s="29"/>
      <c r="F194" s="29"/>
      <c r="G194" s="29"/>
      <c r="H194" s="29"/>
      <c r="I194" s="29"/>
      <c r="J194" s="29"/>
      <c r="K194" s="30"/>
      <c r="L194" s="30"/>
      <c r="M194" s="31"/>
      <c r="N194" s="31"/>
      <c r="O194" s="29"/>
      <c r="P194" s="29"/>
      <c r="Q194" s="29"/>
      <c r="R194" s="29"/>
      <c r="S194" s="29"/>
      <c r="T194" s="29"/>
      <c r="U194" s="40"/>
      <c r="V194" s="40"/>
      <c r="W194" s="30"/>
      <c r="X194" s="30"/>
      <c r="Y194" s="29"/>
      <c r="Z194" s="29"/>
      <c r="AA194" s="29"/>
      <c r="AB194" s="29"/>
      <c r="AC194" s="29"/>
      <c r="AD194" s="29"/>
      <c r="AE194" s="29"/>
      <c r="AF194" s="29"/>
      <c r="AG194" s="29"/>
      <c r="AH194" s="29"/>
      <c r="AI194" s="29"/>
      <c r="AJ194" s="29"/>
      <c r="AK194" s="29"/>
      <c r="AT194" s="128"/>
    </row>
    <row r="195" spans="1:46" x14ac:dyDescent="0.2">
      <c r="A195" s="133"/>
      <c r="B195" s="99"/>
      <c r="C195" s="99"/>
      <c r="D195" s="99"/>
      <c r="E195" s="29"/>
      <c r="F195" s="29"/>
      <c r="G195" s="29"/>
      <c r="H195" s="29"/>
      <c r="I195" s="29"/>
      <c r="J195" s="29"/>
      <c r="K195" s="30"/>
      <c r="L195" s="30"/>
      <c r="M195" s="31"/>
      <c r="N195" s="31"/>
      <c r="O195" s="29"/>
      <c r="P195" s="29"/>
      <c r="Q195" s="29"/>
      <c r="R195" s="29"/>
      <c r="S195" s="29"/>
      <c r="T195" s="29"/>
      <c r="U195" s="40"/>
      <c r="V195" s="40"/>
      <c r="W195" s="30"/>
      <c r="X195" s="30"/>
      <c r="Y195" s="29"/>
      <c r="Z195" s="29"/>
      <c r="AA195" s="29"/>
      <c r="AB195" s="29"/>
      <c r="AC195" s="29"/>
      <c r="AD195" s="29"/>
      <c r="AE195" s="29"/>
      <c r="AF195" s="29"/>
      <c r="AG195" s="29"/>
      <c r="AH195" s="29"/>
      <c r="AI195" s="29"/>
      <c r="AJ195" s="29"/>
      <c r="AK195" s="29"/>
      <c r="AT195" s="128"/>
    </row>
    <row r="196" spans="1:46" x14ac:dyDescent="0.2">
      <c r="A196" s="133"/>
      <c r="B196" s="99"/>
      <c r="C196" s="99"/>
      <c r="D196" s="99"/>
      <c r="E196" s="29"/>
      <c r="F196" s="29"/>
      <c r="G196" s="29"/>
      <c r="H196" s="29"/>
      <c r="I196" s="29"/>
      <c r="J196" s="29"/>
      <c r="K196" s="30"/>
      <c r="L196" s="30"/>
      <c r="M196" s="31"/>
      <c r="N196" s="31"/>
      <c r="O196" s="29"/>
      <c r="P196" s="29"/>
      <c r="Q196" s="29"/>
      <c r="R196" s="29"/>
      <c r="S196" s="29"/>
      <c r="T196" s="29"/>
      <c r="U196" s="40"/>
      <c r="V196" s="40"/>
      <c r="W196" s="30"/>
      <c r="X196" s="30"/>
      <c r="Y196" s="29"/>
      <c r="Z196" s="29"/>
      <c r="AA196" s="29"/>
      <c r="AB196" s="29"/>
      <c r="AC196" s="29"/>
      <c r="AD196" s="29"/>
      <c r="AE196" s="29"/>
      <c r="AF196" s="29"/>
      <c r="AG196" s="29"/>
      <c r="AH196" s="29"/>
      <c r="AI196" s="29"/>
      <c r="AJ196" s="29"/>
      <c r="AK196" s="29"/>
      <c r="AT196" s="128"/>
    </row>
    <row r="197" spans="1:46" x14ac:dyDescent="0.2">
      <c r="A197" s="133"/>
      <c r="B197" s="99"/>
      <c r="C197" s="99"/>
      <c r="D197" s="99"/>
      <c r="E197" s="29"/>
      <c r="F197" s="29"/>
      <c r="G197" s="29"/>
      <c r="H197" s="29"/>
      <c r="I197" s="29"/>
      <c r="J197" s="29"/>
      <c r="K197" s="30"/>
      <c r="L197" s="30"/>
      <c r="M197" s="31"/>
      <c r="N197" s="31"/>
      <c r="O197" s="29"/>
      <c r="P197" s="29"/>
      <c r="Q197" s="29"/>
      <c r="R197" s="29"/>
      <c r="S197" s="29"/>
      <c r="T197" s="29"/>
      <c r="U197" s="40"/>
      <c r="V197" s="40"/>
      <c r="W197" s="30"/>
      <c r="X197" s="30"/>
      <c r="Y197" s="29"/>
      <c r="Z197" s="29"/>
      <c r="AA197" s="29"/>
      <c r="AB197" s="29"/>
      <c r="AC197" s="29"/>
      <c r="AD197" s="29"/>
      <c r="AE197" s="29"/>
      <c r="AF197" s="29"/>
      <c r="AG197" s="29"/>
      <c r="AH197" s="29"/>
      <c r="AI197" s="29"/>
      <c r="AJ197" s="29"/>
      <c r="AK197" s="29"/>
      <c r="AT197" s="128"/>
    </row>
    <row r="198" spans="1:46" x14ac:dyDescent="0.2">
      <c r="A198" s="133"/>
      <c r="B198" s="99"/>
      <c r="C198" s="99"/>
      <c r="D198" s="99"/>
      <c r="E198" s="29"/>
      <c r="F198" s="29"/>
      <c r="G198" s="29"/>
      <c r="H198" s="29"/>
      <c r="I198" s="29"/>
      <c r="J198" s="29"/>
      <c r="K198" s="30"/>
      <c r="L198" s="30"/>
      <c r="M198" s="31"/>
      <c r="N198" s="31"/>
      <c r="O198" s="29"/>
      <c r="P198" s="29"/>
      <c r="Q198" s="29"/>
      <c r="R198" s="29"/>
      <c r="S198" s="29"/>
      <c r="T198" s="29"/>
      <c r="U198" s="40"/>
      <c r="V198" s="40"/>
      <c r="W198" s="30"/>
      <c r="X198" s="30"/>
      <c r="Y198" s="29"/>
      <c r="Z198" s="29"/>
      <c r="AA198" s="29"/>
      <c r="AB198" s="29"/>
      <c r="AC198" s="29"/>
      <c r="AD198" s="29"/>
      <c r="AE198" s="29"/>
      <c r="AF198" s="29"/>
      <c r="AG198" s="29"/>
      <c r="AH198" s="29"/>
      <c r="AI198" s="29"/>
      <c r="AJ198" s="29"/>
      <c r="AK198" s="29"/>
      <c r="AT198" s="128"/>
    </row>
    <row r="199" spans="1:46" x14ac:dyDescent="0.2">
      <c r="A199" s="133"/>
      <c r="B199" s="99"/>
      <c r="C199" s="99"/>
      <c r="D199" s="99"/>
      <c r="E199" s="29"/>
      <c r="F199" s="29"/>
      <c r="G199" s="29"/>
      <c r="H199" s="29"/>
      <c r="I199" s="29"/>
      <c r="J199" s="29"/>
      <c r="K199" s="30"/>
      <c r="L199" s="30"/>
      <c r="M199" s="31"/>
      <c r="N199" s="31"/>
      <c r="O199" s="29"/>
      <c r="P199" s="29"/>
      <c r="Q199" s="29"/>
      <c r="R199" s="29"/>
      <c r="S199" s="29"/>
      <c r="T199" s="29"/>
      <c r="U199" s="40"/>
      <c r="V199" s="40"/>
      <c r="W199" s="30"/>
      <c r="X199" s="30"/>
      <c r="Y199" s="29"/>
      <c r="Z199" s="29"/>
      <c r="AA199" s="29"/>
      <c r="AB199" s="29"/>
      <c r="AC199" s="29"/>
      <c r="AD199" s="29"/>
      <c r="AE199" s="29"/>
      <c r="AF199" s="29"/>
      <c r="AG199" s="29"/>
      <c r="AH199" s="29"/>
      <c r="AI199" s="29"/>
      <c r="AJ199" s="29"/>
      <c r="AK199" s="29"/>
      <c r="AT199" s="128"/>
    </row>
    <row r="200" spans="1:46" x14ac:dyDescent="0.2">
      <c r="A200" s="133"/>
      <c r="B200" s="99"/>
      <c r="C200" s="99"/>
      <c r="D200" s="99"/>
      <c r="E200" s="29"/>
      <c r="F200" s="29"/>
      <c r="G200" s="29"/>
      <c r="H200" s="29"/>
      <c r="I200" s="29"/>
      <c r="J200" s="29"/>
      <c r="K200" s="30"/>
      <c r="L200" s="30"/>
      <c r="M200" s="31"/>
      <c r="N200" s="31"/>
      <c r="O200" s="29"/>
      <c r="P200" s="29"/>
      <c r="Q200" s="29"/>
      <c r="R200" s="29"/>
      <c r="S200" s="29"/>
      <c r="T200" s="29"/>
      <c r="U200" s="40"/>
      <c r="V200" s="40"/>
      <c r="W200" s="30"/>
      <c r="X200" s="30"/>
      <c r="Y200" s="29"/>
      <c r="Z200" s="29"/>
      <c r="AA200" s="29"/>
      <c r="AB200" s="29"/>
      <c r="AC200" s="29"/>
      <c r="AD200" s="29"/>
      <c r="AE200" s="29"/>
      <c r="AF200" s="29"/>
      <c r="AG200" s="29"/>
      <c r="AH200" s="29"/>
      <c r="AI200" s="29"/>
      <c r="AJ200" s="29"/>
      <c r="AK200" s="29"/>
      <c r="AT200" s="128"/>
    </row>
    <row r="201" spans="1:46" x14ac:dyDescent="0.2">
      <c r="A201" s="133"/>
      <c r="B201" s="99"/>
      <c r="C201" s="99"/>
      <c r="D201" s="99"/>
      <c r="E201" s="29"/>
      <c r="F201" s="29"/>
      <c r="G201" s="29"/>
      <c r="H201" s="29"/>
      <c r="I201" s="29"/>
      <c r="J201" s="29"/>
      <c r="K201" s="30"/>
      <c r="L201" s="30"/>
      <c r="M201" s="31"/>
      <c r="N201" s="31"/>
      <c r="O201" s="29"/>
      <c r="P201" s="29"/>
      <c r="Q201" s="29"/>
      <c r="R201" s="29"/>
      <c r="S201" s="29"/>
      <c r="T201" s="29"/>
      <c r="U201" s="40"/>
      <c r="V201" s="40"/>
      <c r="W201" s="30"/>
      <c r="X201" s="30"/>
      <c r="Y201" s="29"/>
      <c r="Z201" s="29"/>
      <c r="AA201" s="29"/>
      <c r="AB201" s="29"/>
      <c r="AC201" s="29"/>
      <c r="AD201" s="29"/>
      <c r="AE201" s="29"/>
      <c r="AF201" s="29"/>
      <c r="AG201" s="29"/>
      <c r="AH201" s="29"/>
      <c r="AI201" s="29"/>
      <c r="AJ201" s="29"/>
      <c r="AK201" s="29"/>
      <c r="AT201" s="128"/>
    </row>
    <row r="202" spans="1:46" x14ac:dyDescent="0.2">
      <c r="A202" s="133"/>
      <c r="B202" s="99"/>
      <c r="C202" s="99"/>
      <c r="D202" s="99"/>
      <c r="E202" s="29"/>
      <c r="F202" s="29"/>
      <c r="G202" s="29"/>
      <c r="H202" s="29"/>
      <c r="I202" s="29"/>
      <c r="J202" s="29"/>
      <c r="K202" s="30"/>
      <c r="L202" s="30"/>
      <c r="M202" s="31"/>
      <c r="N202" s="31"/>
      <c r="O202" s="29"/>
      <c r="P202" s="29"/>
      <c r="Q202" s="29"/>
      <c r="R202" s="29"/>
      <c r="S202" s="29"/>
      <c r="T202" s="29"/>
      <c r="U202" s="40"/>
      <c r="V202" s="40"/>
      <c r="W202" s="30"/>
      <c r="X202" s="30"/>
      <c r="Y202" s="29"/>
      <c r="Z202" s="29"/>
      <c r="AA202" s="29"/>
      <c r="AB202" s="29"/>
      <c r="AC202" s="29"/>
      <c r="AD202" s="29"/>
      <c r="AE202" s="29"/>
      <c r="AF202" s="29"/>
      <c r="AG202" s="29"/>
      <c r="AH202" s="29"/>
      <c r="AI202" s="29"/>
      <c r="AJ202" s="29"/>
      <c r="AK202" s="29"/>
      <c r="AT202" s="128"/>
    </row>
    <row r="203" spans="1:46" x14ac:dyDescent="0.2">
      <c r="A203" s="133"/>
      <c r="B203" s="99"/>
      <c r="C203" s="99"/>
      <c r="D203" s="99"/>
      <c r="E203" s="29"/>
      <c r="F203" s="29"/>
      <c r="G203" s="29"/>
      <c r="H203" s="29"/>
      <c r="I203" s="29"/>
      <c r="J203" s="29"/>
      <c r="K203" s="30"/>
      <c r="L203" s="30"/>
      <c r="M203" s="31"/>
      <c r="N203" s="31"/>
      <c r="O203" s="29"/>
      <c r="P203" s="29"/>
      <c r="Q203" s="29"/>
      <c r="R203" s="29"/>
      <c r="S203" s="29"/>
      <c r="T203" s="29"/>
      <c r="U203" s="40"/>
      <c r="V203" s="40"/>
      <c r="W203" s="30"/>
      <c r="X203" s="30"/>
      <c r="Y203" s="29"/>
      <c r="Z203" s="29"/>
      <c r="AA203" s="29"/>
      <c r="AB203" s="29"/>
      <c r="AC203" s="29"/>
      <c r="AD203" s="29"/>
      <c r="AE203" s="29"/>
      <c r="AF203" s="29"/>
      <c r="AG203" s="29"/>
      <c r="AH203" s="29"/>
      <c r="AI203" s="29"/>
      <c r="AJ203" s="29"/>
      <c r="AK203" s="29"/>
      <c r="AT203" s="128"/>
    </row>
    <row r="204" spans="1:46" x14ac:dyDescent="0.2">
      <c r="A204" s="133"/>
      <c r="B204" s="99"/>
      <c r="C204" s="99"/>
      <c r="D204" s="99"/>
      <c r="E204" s="29"/>
      <c r="F204" s="29"/>
      <c r="G204" s="29"/>
      <c r="H204" s="29"/>
      <c r="I204" s="29"/>
      <c r="J204" s="29"/>
      <c r="K204" s="30"/>
      <c r="L204" s="30"/>
      <c r="M204" s="31"/>
      <c r="N204" s="31"/>
      <c r="O204" s="29"/>
      <c r="P204" s="29"/>
      <c r="Q204" s="29"/>
      <c r="R204" s="29"/>
      <c r="S204" s="29"/>
      <c r="T204" s="29"/>
      <c r="U204" s="40"/>
      <c r="V204" s="40"/>
      <c r="W204" s="30"/>
      <c r="X204" s="30"/>
      <c r="Y204" s="29"/>
      <c r="Z204" s="29"/>
      <c r="AA204" s="29"/>
      <c r="AB204" s="29"/>
      <c r="AC204" s="29"/>
      <c r="AD204" s="29"/>
      <c r="AE204" s="29"/>
      <c r="AF204" s="29"/>
      <c r="AG204" s="29"/>
      <c r="AH204" s="29"/>
      <c r="AI204" s="29"/>
      <c r="AJ204" s="29"/>
      <c r="AK204" s="29"/>
      <c r="AT204" s="128"/>
    </row>
    <row r="205" spans="1:46" x14ac:dyDescent="0.2">
      <c r="A205" s="133"/>
      <c r="B205" s="99"/>
      <c r="C205" s="99"/>
      <c r="D205" s="99"/>
      <c r="E205" s="29"/>
      <c r="F205" s="29"/>
      <c r="G205" s="29"/>
      <c r="H205" s="29"/>
      <c r="I205" s="29"/>
      <c r="J205" s="29"/>
      <c r="K205" s="30"/>
      <c r="L205" s="30"/>
      <c r="M205" s="31"/>
      <c r="N205" s="31"/>
      <c r="O205" s="29"/>
      <c r="P205" s="29"/>
      <c r="Q205" s="29"/>
      <c r="R205" s="29"/>
      <c r="S205" s="29"/>
      <c r="T205" s="29"/>
      <c r="U205" s="40"/>
      <c r="V205" s="40"/>
      <c r="W205" s="30"/>
      <c r="X205" s="30"/>
      <c r="Y205" s="29"/>
      <c r="Z205" s="29"/>
      <c r="AA205" s="29"/>
      <c r="AB205" s="29"/>
      <c r="AC205" s="29"/>
      <c r="AD205" s="29"/>
      <c r="AE205" s="29"/>
      <c r="AF205" s="29"/>
      <c r="AG205" s="29"/>
      <c r="AH205" s="29"/>
      <c r="AI205" s="29"/>
      <c r="AJ205" s="29"/>
      <c r="AK205" s="29"/>
      <c r="AT205" s="128"/>
    </row>
    <row r="206" spans="1:46" x14ac:dyDescent="0.2">
      <c r="A206" s="133"/>
      <c r="B206" s="99"/>
      <c r="C206" s="99"/>
      <c r="D206" s="99"/>
      <c r="E206" s="29"/>
      <c r="F206" s="29"/>
      <c r="G206" s="29"/>
      <c r="H206" s="29"/>
      <c r="I206" s="29"/>
      <c r="J206" s="29"/>
      <c r="K206" s="30"/>
      <c r="L206" s="30"/>
      <c r="M206" s="31"/>
      <c r="N206" s="31"/>
      <c r="O206" s="29"/>
      <c r="P206" s="29"/>
      <c r="Q206" s="29"/>
      <c r="R206" s="29"/>
      <c r="S206" s="29"/>
      <c r="T206" s="29"/>
      <c r="U206" s="40"/>
      <c r="V206" s="40"/>
      <c r="W206" s="30"/>
      <c r="X206" s="30"/>
      <c r="Y206" s="29"/>
      <c r="Z206" s="29"/>
      <c r="AA206" s="29"/>
      <c r="AB206" s="29"/>
      <c r="AC206" s="29"/>
      <c r="AD206" s="29"/>
      <c r="AE206" s="29"/>
      <c r="AF206" s="29"/>
      <c r="AG206" s="29"/>
      <c r="AH206" s="29"/>
      <c r="AI206" s="29"/>
      <c r="AJ206" s="29"/>
      <c r="AK206" s="29"/>
      <c r="AT206" s="128"/>
    </row>
    <row r="207" spans="1:46" x14ac:dyDescent="0.2">
      <c r="A207" s="133"/>
      <c r="B207" s="99"/>
      <c r="C207" s="99"/>
      <c r="D207" s="99"/>
      <c r="E207" s="29"/>
      <c r="F207" s="29"/>
      <c r="G207" s="29"/>
      <c r="H207" s="29"/>
      <c r="I207" s="29"/>
      <c r="J207" s="29"/>
      <c r="K207" s="30"/>
      <c r="L207" s="30"/>
      <c r="M207" s="31"/>
      <c r="N207" s="31"/>
      <c r="O207" s="29"/>
      <c r="P207" s="29"/>
      <c r="Q207" s="29"/>
      <c r="R207" s="29"/>
      <c r="S207" s="29"/>
      <c r="T207" s="29"/>
      <c r="U207" s="40"/>
      <c r="V207" s="40"/>
      <c r="W207" s="30"/>
      <c r="X207" s="30"/>
      <c r="Y207" s="29"/>
      <c r="Z207" s="29"/>
      <c r="AA207" s="29"/>
      <c r="AB207" s="29"/>
      <c r="AC207" s="29"/>
      <c r="AD207" s="29"/>
      <c r="AE207" s="29"/>
      <c r="AF207" s="29"/>
      <c r="AG207" s="29"/>
      <c r="AH207" s="29"/>
      <c r="AI207" s="29"/>
      <c r="AJ207" s="29"/>
      <c r="AK207" s="29"/>
      <c r="AT207" s="128"/>
    </row>
    <row r="208" spans="1:46" x14ac:dyDescent="0.2">
      <c r="A208" s="133"/>
      <c r="B208" s="99"/>
      <c r="C208" s="99"/>
      <c r="D208" s="99"/>
      <c r="E208" s="29"/>
      <c r="F208" s="29"/>
      <c r="G208" s="29"/>
      <c r="H208" s="29"/>
      <c r="I208" s="29"/>
      <c r="J208" s="29"/>
      <c r="K208" s="30"/>
      <c r="L208" s="30"/>
      <c r="M208" s="31"/>
      <c r="N208" s="31"/>
      <c r="O208" s="29"/>
      <c r="P208" s="29"/>
      <c r="Q208" s="29"/>
      <c r="R208" s="29"/>
      <c r="S208" s="29"/>
      <c r="T208" s="29"/>
      <c r="U208" s="40"/>
      <c r="V208" s="40"/>
      <c r="W208" s="30"/>
      <c r="X208" s="30"/>
      <c r="Y208" s="29"/>
      <c r="Z208" s="29"/>
      <c r="AA208" s="29"/>
      <c r="AB208" s="29"/>
      <c r="AC208" s="29"/>
      <c r="AD208" s="29"/>
      <c r="AE208" s="29"/>
      <c r="AF208" s="29"/>
      <c r="AG208" s="29"/>
      <c r="AH208" s="29"/>
      <c r="AI208" s="29"/>
      <c r="AJ208" s="29"/>
      <c r="AK208" s="29"/>
      <c r="AT208" s="128"/>
    </row>
    <row r="209" spans="1:46" x14ac:dyDescent="0.2">
      <c r="A209" s="133"/>
      <c r="B209" s="99"/>
      <c r="C209" s="99"/>
      <c r="D209" s="99"/>
      <c r="E209" s="29"/>
      <c r="F209" s="29"/>
      <c r="G209" s="29"/>
      <c r="H209" s="29"/>
      <c r="I209" s="29"/>
      <c r="J209" s="29"/>
      <c r="K209" s="30"/>
      <c r="L209" s="30"/>
      <c r="M209" s="31"/>
      <c r="N209" s="31"/>
      <c r="O209" s="29"/>
      <c r="P209" s="29"/>
      <c r="Q209" s="29"/>
      <c r="R209" s="29"/>
      <c r="S209" s="29"/>
      <c r="T209" s="29"/>
      <c r="U209" s="40"/>
      <c r="V209" s="40"/>
      <c r="W209" s="30"/>
      <c r="X209" s="30"/>
      <c r="Y209" s="29"/>
      <c r="Z209" s="29"/>
      <c r="AA209" s="29"/>
      <c r="AB209" s="29"/>
      <c r="AC209" s="29"/>
      <c r="AD209" s="29"/>
      <c r="AE209" s="29"/>
      <c r="AF209" s="29"/>
      <c r="AG209" s="29"/>
      <c r="AH209" s="29"/>
      <c r="AI209" s="29"/>
      <c r="AJ209" s="29"/>
      <c r="AK209" s="29"/>
      <c r="AT209" s="128"/>
    </row>
    <row r="210" spans="1:46" x14ac:dyDescent="0.2">
      <c r="A210" s="133"/>
      <c r="B210" s="99"/>
      <c r="C210" s="99"/>
      <c r="D210" s="99"/>
      <c r="E210" s="29"/>
      <c r="F210" s="29"/>
      <c r="G210" s="29"/>
      <c r="H210" s="29"/>
      <c r="I210" s="29"/>
      <c r="J210" s="29"/>
      <c r="K210" s="30"/>
      <c r="L210" s="30"/>
      <c r="M210" s="31"/>
      <c r="N210" s="31"/>
      <c r="O210" s="29"/>
      <c r="P210" s="29"/>
      <c r="Q210" s="29"/>
      <c r="R210" s="29"/>
      <c r="S210" s="29"/>
      <c r="T210" s="29"/>
      <c r="U210" s="40"/>
      <c r="V210" s="40"/>
      <c r="W210" s="30"/>
      <c r="X210" s="30"/>
      <c r="Y210" s="29"/>
      <c r="Z210" s="29"/>
      <c r="AA210" s="29"/>
      <c r="AB210" s="29"/>
      <c r="AC210" s="29"/>
      <c r="AD210" s="29"/>
      <c r="AE210" s="29"/>
      <c r="AF210" s="29"/>
      <c r="AG210" s="29"/>
      <c r="AH210" s="29"/>
      <c r="AI210" s="29"/>
      <c r="AJ210" s="29"/>
      <c r="AK210" s="29"/>
      <c r="AT210" s="128"/>
    </row>
    <row r="211" spans="1:46" x14ac:dyDescent="0.2">
      <c r="A211" s="133"/>
      <c r="B211" s="99"/>
      <c r="C211" s="99"/>
      <c r="D211" s="99"/>
      <c r="E211" s="29"/>
      <c r="F211" s="29"/>
      <c r="G211" s="29"/>
      <c r="H211" s="29"/>
      <c r="I211" s="29"/>
      <c r="J211" s="29"/>
      <c r="K211" s="30"/>
      <c r="L211" s="30"/>
      <c r="M211" s="31"/>
      <c r="N211" s="31"/>
      <c r="O211" s="29"/>
      <c r="P211" s="29"/>
      <c r="Q211" s="29"/>
      <c r="R211" s="29"/>
      <c r="S211" s="29"/>
      <c r="T211" s="29"/>
      <c r="U211" s="40"/>
      <c r="V211" s="40"/>
      <c r="W211" s="30"/>
      <c r="X211" s="30"/>
      <c r="Y211" s="29"/>
      <c r="Z211" s="29"/>
      <c r="AA211" s="29"/>
      <c r="AB211" s="29"/>
      <c r="AC211" s="29"/>
      <c r="AD211" s="29"/>
      <c r="AE211" s="29"/>
      <c r="AF211" s="29"/>
      <c r="AG211" s="29"/>
      <c r="AH211" s="29"/>
      <c r="AI211" s="29"/>
      <c r="AJ211" s="29"/>
      <c r="AK211" s="29"/>
      <c r="AT211" s="128"/>
    </row>
    <row r="212" spans="1:46" x14ac:dyDescent="0.2">
      <c r="A212" s="133"/>
      <c r="B212" s="99"/>
      <c r="C212" s="99"/>
      <c r="D212" s="99"/>
      <c r="E212" s="29"/>
      <c r="F212" s="29"/>
      <c r="G212" s="29"/>
      <c r="H212" s="29"/>
      <c r="I212" s="29"/>
      <c r="J212" s="29"/>
      <c r="K212" s="30"/>
      <c r="L212" s="30"/>
      <c r="M212" s="31"/>
      <c r="N212" s="31"/>
      <c r="O212" s="29"/>
      <c r="P212" s="29"/>
      <c r="Q212" s="29"/>
      <c r="R212" s="29"/>
      <c r="S212" s="29"/>
      <c r="T212" s="29"/>
      <c r="U212" s="40"/>
      <c r="V212" s="40"/>
      <c r="W212" s="30"/>
      <c r="X212" s="30"/>
      <c r="Y212" s="29"/>
      <c r="Z212" s="29"/>
      <c r="AA212" s="29"/>
      <c r="AB212" s="29"/>
      <c r="AC212" s="29"/>
      <c r="AD212" s="29"/>
      <c r="AE212" s="29"/>
      <c r="AF212" s="29"/>
      <c r="AG212" s="29"/>
      <c r="AH212" s="29"/>
      <c r="AI212" s="29"/>
      <c r="AJ212" s="29"/>
      <c r="AK212" s="29"/>
      <c r="AT212" s="128"/>
    </row>
    <row r="213" spans="1:46" x14ac:dyDescent="0.2">
      <c r="A213" s="133"/>
      <c r="B213" s="99"/>
      <c r="C213" s="99"/>
      <c r="D213" s="99"/>
      <c r="E213" s="29"/>
      <c r="F213" s="29"/>
      <c r="G213" s="29"/>
      <c r="H213" s="29"/>
      <c r="I213" s="29"/>
      <c r="J213" s="29"/>
      <c r="K213" s="30"/>
      <c r="L213" s="30"/>
      <c r="M213" s="31"/>
      <c r="N213" s="31"/>
      <c r="O213" s="29"/>
      <c r="P213" s="29"/>
      <c r="Q213" s="29"/>
      <c r="R213" s="29"/>
      <c r="S213" s="29"/>
      <c r="T213" s="29"/>
      <c r="U213" s="40"/>
      <c r="V213" s="40"/>
      <c r="W213" s="30"/>
      <c r="X213" s="30"/>
      <c r="Y213" s="29"/>
      <c r="Z213" s="29"/>
      <c r="AA213" s="29"/>
      <c r="AB213" s="29"/>
      <c r="AC213" s="29"/>
      <c r="AD213" s="29"/>
      <c r="AE213" s="29"/>
      <c r="AF213" s="29"/>
      <c r="AG213" s="29"/>
      <c r="AH213" s="29"/>
      <c r="AI213" s="29"/>
      <c r="AJ213" s="29"/>
      <c r="AK213" s="29"/>
      <c r="AT213" s="128"/>
    </row>
    <row r="214" spans="1:46" x14ac:dyDescent="0.2">
      <c r="A214" s="133"/>
      <c r="B214" s="99"/>
      <c r="C214" s="99"/>
      <c r="D214" s="99"/>
      <c r="E214" s="29"/>
      <c r="F214" s="29"/>
      <c r="G214" s="29"/>
      <c r="H214" s="29"/>
      <c r="I214" s="29"/>
      <c r="J214" s="29"/>
      <c r="K214" s="30"/>
      <c r="L214" s="30"/>
      <c r="M214" s="31"/>
      <c r="N214" s="31"/>
      <c r="O214" s="29"/>
      <c r="P214" s="29"/>
      <c r="Q214" s="29"/>
      <c r="R214" s="29"/>
      <c r="S214" s="29"/>
      <c r="T214" s="29"/>
      <c r="U214" s="40"/>
      <c r="V214" s="40"/>
      <c r="W214" s="30"/>
      <c r="X214" s="30"/>
      <c r="Y214" s="29"/>
      <c r="Z214" s="29"/>
      <c r="AA214" s="29"/>
      <c r="AB214" s="29"/>
      <c r="AC214" s="29"/>
      <c r="AD214" s="29"/>
      <c r="AE214" s="29"/>
      <c r="AF214" s="29"/>
      <c r="AG214" s="29"/>
      <c r="AH214" s="29"/>
      <c r="AI214" s="29"/>
      <c r="AJ214" s="29"/>
      <c r="AK214" s="29"/>
      <c r="AT214" s="128"/>
    </row>
    <row r="215" spans="1:46" x14ac:dyDescent="0.2">
      <c r="A215" s="133"/>
      <c r="B215" s="99"/>
      <c r="C215" s="99"/>
      <c r="D215" s="99"/>
      <c r="E215" s="29"/>
      <c r="F215" s="29"/>
      <c r="G215" s="29"/>
      <c r="H215" s="29"/>
      <c r="I215" s="29"/>
      <c r="J215" s="29"/>
      <c r="K215" s="30"/>
      <c r="L215" s="30"/>
      <c r="M215" s="31"/>
      <c r="N215" s="31"/>
      <c r="O215" s="29"/>
      <c r="P215" s="29"/>
      <c r="Q215" s="29"/>
      <c r="R215" s="29"/>
      <c r="S215" s="29"/>
      <c r="T215" s="29"/>
      <c r="U215" s="40"/>
      <c r="V215" s="40"/>
      <c r="W215" s="30"/>
      <c r="X215" s="30"/>
      <c r="Y215" s="29"/>
      <c r="Z215" s="29"/>
      <c r="AA215" s="29"/>
      <c r="AB215" s="29"/>
      <c r="AC215" s="29"/>
      <c r="AD215" s="29"/>
      <c r="AE215" s="29"/>
      <c r="AF215" s="29"/>
      <c r="AG215" s="29"/>
      <c r="AH215" s="29"/>
      <c r="AI215" s="29"/>
      <c r="AJ215" s="29"/>
      <c r="AK215" s="29"/>
      <c r="AT215" s="128"/>
    </row>
    <row r="216" spans="1:46" x14ac:dyDescent="0.2">
      <c r="A216" s="133"/>
      <c r="B216" s="99"/>
      <c r="C216" s="99"/>
      <c r="D216" s="99"/>
      <c r="E216" s="29"/>
      <c r="F216" s="29"/>
      <c r="G216" s="29"/>
      <c r="H216" s="29"/>
      <c r="I216" s="29"/>
      <c r="J216" s="29"/>
      <c r="K216" s="30"/>
      <c r="L216" s="30"/>
      <c r="M216" s="31"/>
      <c r="N216" s="31"/>
      <c r="O216" s="29"/>
      <c r="P216" s="29"/>
      <c r="Q216" s="29"/>
      <c r="R216" s="29"/>
      <c r="S216" s="29"/>
      <c r="T216" s="29"/>
      <c r="U216" s="40"/>
      <c r="V216" s="40"/>
      <c r="W216" s="30"/>
      <c r="X216" s="30"/>
      <c r="Y216" s="29"/>
      <c r="Z216" s="29"/>
      <c r="AA216" s="29"/>
      <c r="AB216" s="29"/>
      <c r="AC216" s="29"/>
      <c r="AD216" s="29"/>
      <c r="AE216" s="29"/>
      <c r="AF216" s="29"/>
      <c r="AG216" s="29"/>
      <c r="AH216" s="29"/>
      <c r="AI216" s="29"/>
      <c r="AJ216" s="29"/>
      <c r="AK216" s="29"/>
      <c r="AT216" s="128"/>
    </row>
    <row r="217" spans="1:46" x14ac:dyDescent="0.2">
      <c r="A217" s="133"/>
      <c r="B217" s="99"/>
      <c r="C217" s="99"/>
      <c r="D217" s="99"/>
      <c r="E217" s="29"/>
      <c r="F217" s="29"/>
      <c r="G217" s="29"/>
      <c r="H217" s="29"/>
      <c r="I217" s="29"/>
      <c r="J217" s="29"/>
      <c r="K217" s="30"/>
      <c r="L217" s="30"/>
      <c r="M217" s="31"/>
      <c r="N217" s="31"/>
      <c r="O217" s="29"/>
      <c r="P217" s="29"/>
      <c r="Q217" s="29"/>
      <c r="R217" s="29"/>
      <c r="S217" s="29"/>
      <c r="T217" s="29"/>
      <c r="U217" s="40"/>
      <c r="V217" s="40"/>
      <c r="W217" s="30"/>
      <c r="X217" s="30"/>
      <c r="Y217" s="29"/>
      <c r="Z217" s="29"/>
      <c r="AA217" s="29"/>
      <c r="AB217" s="29"/>
      <c r="AC217" s="29"/>
      <c r="AD217" s="29"/>
      <c r="AE217" s="29"/>
      <c r="AF217" s="29"/>
      <c r="AG217" s="29"/>
      <c r="AH217" s="29"/>
      <c r="AI217" s="29"/>
      <c r="AJ217" s="29"/>
      <c r="AK217" s="29"/>
      <c r="AT217" s="128"/>
    </row>
    <row r="218" spans="1:46" x14ac:dyDescent="0.2">
      <c r="A218" s="133"/>
      <c r="B218" s="99"/>
      <c r="C218" s="99"/>
      <c r="D218" s="99"/>
      <c r="E218" s="29"/>
      <c r="F218" s="29"/>
      <c r="G218" s="29"/>
      <c r="H218" s="29"/>
      <c r="I218" s="29"/>
      <c r="J218" s="29"/>
      <c r="K218" s="30"/>
      <c r="L218" s="30"/>
      <c r="M218" s="31"/>
      <c r="N218" s="31"/>
      <c r="O218" s="29"/>
      <c r="P218" s="29"/>
      <c r="Q218" s="29"/>
      <c r="R218" s="29"/>
      <c r="S218" s="29"/>
      <c r="T218" s="29"/>
      <c r="U218" s="40"/>
      <c r="V218" s="40"/>
      <c r="W218" s="30"/>
      <c r="X218" s="30"/>
      <c r="Y218" s="29"/>
      <c r="Z218" s="29"/>
      <c r="AA218" s="29"/>
      <c r="AB218" s="29"/>
      <c r="AC218" s="29"/>
      <c r="AD218" s="29"/>
      <c r="AE218" s="29"/>
      <c r="AF218" s="29"/>
      <c r="AG218" s="29"/>
      <c r="AH218" s="29"/>
      <c r="AI218" s="29"/>
      <c r="AJ218" s="29"/>
      <c r="AK218" s="29"/>
      <c r="AT218" s="128"/>
    </row>
    <row r="219" spans="1:46" x14ac:dyDescent="0.2">
      <c r="A219" s="133"/>
      <c r="B219" s="99"/>
      <c r="C219" s="99"/>
      <c r="D219" s="99"/>
      <c r="E219" s="29"/>
      <c r="F219" s="29"/>
      <c r="G219" s="29"/>
      <c r="H219" s="29"/>
      <c r="I219" s="29"/>
      <c r="J219" s="29"/>
      <c r="K219" s="30"/>
      <c r="L219" s="30"/>
      <c r="M219" s="31"/>
      <c r="N219" s="31"/>
      <c r="O219" s="29"/>
      <c r="P219" s="29"/>
      <c r="Q219" s="29"/>
      <c r="R219" s="29"/>
      <c r="S219" s="29"/>
      <c r="T219" s="29"/>
      <c r="U219" s="40"/>
      <c r="V219" s="40"/>
      <c r="W219" s="30"/>
      <c r="X219" s="30"/>
      <c r="Y219" s="29"/>
      <c r="Z219" s="29"/>
      <c r="AA219" s="29"/>
      <c r="AB219" s="29"/>
      <c r="AC219" s="29"/>
      <c r="AD219" s="29"/>
      <c r="AE219" s="29"/>
      <c r="AF219" s="29"/>
      <c r="AG219" s="29"/>
      <c r="AH219" s="29"/>
      <c r="AI219" s="29"/>
      <c r="AJ219" s="29"/>
      <c r="AK219" s="29"/>
      <c r="AT219" s="128"/>
    </row>
    <row r="220" spans="1:46" x14ac:dyDescent="0.2">
      <c r="A220" s="133"/>
      <c r="B220" s="99"/>
      <c r="C220" s="99"/>
      <c r="D220" s="99"/>
      <c r="E220" s="29"/>
      <c r="F220" s="29"/>
      <c r="G220" s="29"/>
      <c r="H220" s="29"/>
      <c r="I220" s="29"/>
      <c r="J220" s="29"/>
      <c r="K220" s="30"/>
      <c r="L220" s="30"/>
      <c r="M220" s="31"/>
      <c r="N220" s="31"/>
      <c r="O220" s="29"/>
      <c r="P220" s="29"/>
      <c r="Q220" s="29"/>
      <c r="R220" s="29"/>
      <c r="S220" s="29"/>
      <c r="T220" s="29"/>
      <c r="U220" s="40"/>
      <c r="V220" s="40"/>
      <c r="W220" s="30"/>
      <c r="X220" s="30"/>
      <c r="Y220" s="29"/>
      <c r="Z220" s="29"/>
      <c r="AA220" s="29"/>
      <c r="AB220" s="29"/>
      <c r="AC220" s="29"/>
      <c r="AD220" s="29"/>
      <c r="AE220" s="29"/>
      <c r="AF220" s="29"/>
      <c r="AG220" s="29"/>
      <c r="AH220" s="29"/>
      <c r="AI220" s="29"/>
      <c r="AJ220" s="29"/>
      <c r="AK220" s="29"/>
      <c r="AT220" s="128"/>
    </row>
    <row r="221" spans="1:46" x14ac:dyDescent="0.2">
      <c r="A221" s="133"/>
      <c r="B221" s="99"/>
      <c r="C221" s="99"/>
      <c r="D221" s="99"/>
      <c r="E221" s="29"/>
      <c r="F221" s="29"/>
      <c r="G221" s="29"/>
      <c r="H221" s="29"/>
      <c r="I221" s="29"/>
      <c r="J221" s="29"/>
      <c r="K221" s="30"/>
      <c r="L221" s="30"/>
      <c r="M221" s="31"/>
      <c r="N221" s="31"/>
      <c r="O221" s="29"/>
      <c r="P221" s="29"/>
      <c r="Q221" s="29"/>
      <c r="R221" s="29"/>
      <c r="S221" s="29"/>
      <c r="T221" s="29"/>
      <c r="U221" s="40"/>
      <c r="V221" s="40"/>
      <c r="W221" s="30"/>
      <c r="X221" s="30"/>
      <c r="Y221" s="29"/>
      <c r="Z221" s="29"/>
      <c r="AA221" s="29"/>
      <c r="AB221" s="29"/>
      <c r="AC221" s="29"/>
      <c r="AD221" s="29"/>
      <c r="AE221" s="29"/>
      <c r="AF221" s="29"/>
      <c r="AG221" s="29"/>
      <c r="AH221" s="29"/>
      <c r="AI221" s="29"/>
      <c r="AJ221" s="29"/>
      <c r="AK221" s="29"/>
      <c r="AT221" s="128"/>
    </row>
    <row r="222" spans="1:46" x14ac:dyDescent="0.2">
      <c r="A222" s="133"/>
      <c r="B222" s="99"/>
      <c r="C222" s="99"/>
      <c r="D222" s="99"/>
      <c r="E222" s="29"/>
      <c r="F222" s="29"/>
      <c r="G222" s="29"/>
      <c r="H222" s="29"/>
      <c r="I222" s="29"/>
      <c r="J222" s="29"/>
      <c r="K222" s="30"/>
      <c r="L222" s="30"/>
      <c r="M222" s="31"/>
      <c r="N222" s="31"/>
      <c r="O222" s="29"/>
      <c r="P222" s="29"/>
      <c r="Q222" s="29"/>
      <c r="R222" s="29"/>
      <c r="S222" s="29"/>
      <c r="T222" s="29"/>
      <c r="U222" s="40"/>
      <c r="V222" s="40"/>
      <c r="W222" s="30"/>
      <c r="X222" s="30"/>
      <c r="Y222" s="29"/>
      <c r="Z222" s="29"/>
      <c r="AA222" s="29"/>
      <c r="AB222" s="29"/>
      <c r="AC222" s="29"/>
      <c r="AD222" s="29"/>
      <c r="AE222" s="29"/>
      <c r="AF222" s="29"/>
      <c r="AG222" s="29"/>
      <c r="AH222" s="29"/>
      <c r="AI222" s="29"/>
      <c r="AJ222" s="29"/>
      <c r="AK222" s="29"/>
      <c r="AT222" s="128"/>
    </row>
    <row r="223" spans="1:46" x14ac:dyDescent="0.2">
      <c r="A223" s="133"/>
      <c r="B223" s="99"/>
      <c r="C223" s="99"/>
      <c r="D223" s="99"/>
      <c r="E223" s="29"/>
      <c r="F223" s="29"/>
      <c r="G223" s="29"/>
      <c r="H223" s="29"/>
      <c r="I223" s="29"/>
      <c r="J223" s="29"/>
      <c r="K223" s="30"/>
      <c r="L223" s="30"/>
      <c r="M223" s="31"/>
      <c r="N223" s="31"/>
      <c r="O223" s="29"/>
      <c r="P223" s="29"/>
      <c r="Q223" s="29"/>
      <c r="R223" s="29"/>
      <c r="S223" s="29"/>
      <c r="T223" s="29"/>
      <c r="U223" s="40"/>
      <c r="V223" s="40"/>
      <c r="W223" s="30"/>
      <c r="X223" s="30"/>
      <c r="Y223" s="29"/>
      <c r="Z223" s="29"/>
      <c r="AA223" s="29"/>
      <c r="AB223" s="29"/>
      <c r="AC223" s="29"/>
      <c r="AD223" s="29"/>
      <c r="AE223" s="29"/>
      <c r="AF223" s="29"/>
      <c r="AG223" s="29"/>
      <c r="AH223" s="29"/>
      <c r="AI223" s="29"/>
      <c r="AJ223" s="29"/>
      <c r="AK223" s="29"/>
      <c r="AT223" s="128"/>
    </row>
    <row r="224" spans="1:46" x14ac:dyDescent="0.2">
      <c r="A224" s="133"/>
      <c r="B224" s="99"/>
      <c r="C224" s="99"/>
      <c r="D224" s="99"/>
      <c r="E224" s="29"/>
      <c r="F224" s="29"/>
      <c r="G224" s="29"/>
      <c r="H224" s="29"/>
      <c r="I224" s="29"/>
      <c r="J224" s="29"/>
      <c r="K224" s="30"/>
      <c r="L224" s="30"/>
      <c r="M224" s="31"/>
      <c r="N224" s="31"/>
      <c r="O224" s="29"/>
      <c r="P224" s="29"/>
      <c r="Q224" s="29"/>
      <c r="R224" s="29"/>
      <c r="S224" s="29"/>
      <c r="T224" s="29"/>
      <c r="U224" s="40"/>
      <c r="V224" s="40"/>
      <c r="W224" s="30"/>
      <c r="X224" s="30"/>
      <c r="Y224" s="29"/>
      <c r="Z224" s="29"/>
      <c r="AA224" s="29"/>
      <c r="AB224" s="29"/>
      <c r="AC224" s="29"/>
      <c r="AD224" s="29"/>
      <c r="AE224" s="29"/>
      <c r="AF224" s="29"/>
      <c r="AG224" s="29"/>
      <c r="AH224" s="29"/>
      <c r="AI224" s="29"/>
      <c r="AJ224" s="29"/>
      <c r="AK224" s="29"/>
      <c r="AT224" s="128"/>
    </row>
    <row r="225" spans="1:46" x14ac:dyDescent="0.2">
      <c r="A225" s="133"/>
      <c r="B225" s="99"/>
      <c r="C225" s="99"/>
      <c r="D225" s="99"/>
      <c r="E225" s="29"/>
      <c r="F225" s="29"/>
      <c r="G225" s="29"/>
      <c r="H225" s="29"/>
      <c r="I225" s="29"/>
      <c r="J225" s="29"/>
      <c r="K225" s="30"/>
      <c r="L225" s="30"/>
      <c r="M225" s="31"/>
      <c r="N225" s="31"/>
      <c r="O225" s="29"/>
      <c r="P225" s="29"/>
      <c r="Q225" s="29"/>
      <c r="R225" s="29"/>
      <c r="S225" s="29"/>
      <c r="T225" s="29"/>
      <c r="U225" s="40"/>
      <c r="V225" s="40"/>
      <c r="W225" s="30"/>
      <c r="X225" s="30"/>
      <c r="Y225" s="29"/>
      <c r="Z225" s="29"/>
      <c r="AA225" s="29"/>
      <c r="AB225" s="29"/>
      <c r="AC225" s="29"/>
      <c r="AD225" s="29"/>
      <c r="AE225" s="29"/>
      <c r="AF225" s="29"/>
      <c r="AG225" s="29"/>
      <c r="AH225" s="29"/>
      <c r="AI225" s="29"/>
      <c r="AJ225" s="29"/>
      <c r="AK225" s="29"/>
      <c r="AT225" s="128"/>
    </row>
    <row r="226" spans="1:46" x14ac:dyDescent="0.2">
      <c r="A226" s="133"/>
      <c r="B226" s="99"/>
      <c r="C226" s="99"/>
      <c r="D226" s="99"/>
      <c r="E226" s="29"/>
      <c r="F226" s="29"/>
      <c r="G226" s="29"/>
      <c r="H226" s="29"/>
      <c r="I226" s="29"/>
      <c r="J226" s="29"/>
      <c r="K226" s="30"/>
      <c r="L226" s="30"/>
      <c r="M226" s="31"/>
      <c r="N226" s="31"/>
      <c r="O226" s="29"/>
      <c r="P226" s="29"/>
      <c r="Q226" s="29"/>
      <c r="R226" s="29"/>
      <c r="S226" s="29"/>
      <c r="T226" s="29"/>
      <c r="U226" s="40"/>
      <c r="V226" s="40"/>
      <c r="W226" s="30"/>
      <c r="X226" s="30"/>
      <c r="Y226" s="29"/>
      <c r="Z226" s="29"/>
      <c r="AA226" s="29"/>
      <c r="AB226" s="29"/>
      <c r="AC226" s="29"/>
      <c r="AD226" s="29"/>
      <c r="AE226" s="29"/>
      <c r="AF226" s="29"/>
      <c r="AG226" s="29"/>
      <c r="AH226" s="29"/>
      <c r="AI226" s="29"/>
      <c r="AJ226" s="29"/>
      <c r="AK226" s="29"/>
      <c r="AT226" s="194" t="e">
        <f t="shared" ref="AT226:AT254" si="9">AS226/AR226</f>
        <v>#DIV/0!</v>
      </c>
    </row>
    <row r="227" spans="1:46" x14ac:dyDescent="0.2">
      <c r="A227" s="133"/>
      <c r="B227" s="99"/>
      <c r="C227" s="99"/>
      <c r="D227" s="99"/>
      <c r="E227" s="29"/>
      <c r="F227" s="29"/>
      <c r="G227" s="29"/>
      <c r="H227" s="29"/>
      <c r="I227" s="29"/>
      <c r="J227" s="29"/>
      <c r="K227" s="30"/>
      <c r="L227" s="30"/>
      <c r="M227" s="31"/>
      <c r="N227" s="31"/>
      <c r="O227" s="29"/>
      <c r="P227" s="29"/>
      <c r="Q227" s="29"/>
      <c r="R227" s="29"/>
      <c r="S227" s="29"/>
      <c r="T227" s="29"/>
      <c r="U227" s="40"/>
      <c r="V227" s="40"/>
      <c r="W227" s="30"/>
      <c r="X227" s="30"/>
      <c r="Y227" s="29"/>
      <c r="Z227" s="29"/>
      <c r="AA227" s="29"/>
      <c r="AB227" s="29"/>
      <c r="AC227" s="29"/>
      <c r="AD227" s="29"/>
      <c r="AE227" s="29"/>
      <c r="AF227" s="29"/>
      <c r="AG227" s="29"/>
      <c r="AH227" s="29"/>
      <c r="AI227" s="29"/>
      <c r="AJ227" s="29"/>
      <c r="AK227" s="29"/>
      <c r="AT227" s="194" t="e">
        <f t="shared" si="9"/>
        <v>#DIV/0!</v>
      </c>
    </row>
    <row r="228" spans="1:46" x14ac:dyDescent="0.2">
      <c r="A228" s="133"/>
      <c r="B228" s="99"/>
      <c r="C228" s="99"/>
      <c r="D228" s="99"/>
      <c r="E228" s="29"/>
      <c r="F228" s="29"/>
      <c r="G228" s="29"/>
      <c r="H228" s="29"/>
      <c r="I228" s="29"/>
      <c r="J228" s="29"/>
      <c r="K228" s="30"/>
      <c r="L228" s="30"/>
      <c r="M228" s="31"/>
      <c r="N228" s="31"/>
      <c r="O228" s="29"/>
      <c r="P228" s="29"/>
      <c r="Q228" s="29"/>
      <c r="R228" s="29"/>
      <c r="S228" s="29"/>
      <c r="T228" s="29"/>
      <c r="U228" s="40"/>
      <c r="V228" s="40"/>
      <c r="W228" s="30"/>
      <c r="X228" s="30"/>
      <c r="Y228" s="29"/>
      <c r="Z228" s="29"/>
      <c r="AA228" s="29"/>
      <c r="AB228" s="29"/>
      <c r="AC228" s="29"/>
      <c r="AD228" s="29"/>
      <c r="AE228" s="29"/>
      <c r="AF228" s="29"/>
      <c r="AG228" s="29"/>
      <c r="AH228" s="29"/>
      <c r="AI228" s="29"/>
      <c r="AJ228" s="29"/>
      <c r="AK228" s="29"/>
      <c r="AT228" s="194" t="e">
        <f t="shared" si="9"/>
        <v>#DIV/0!</v>
      </c>
    </row>
    <row r="229" spans="1:46" x14ac:dyDescent="0.2">
      <c r="A229" s="133"/>
      <c r="B229" s="99"/>
      <c r="C229" s="99"/>
      <c r="D229" s="99"/>
      <c r="E229" s="29"/>
      <c r="F229" s="29"/>
      <c r="G229" s="29"/>
      <c r="H229" s="29"/>
      <c r="I229" s="29"/>
      <c r="J229" s="29"/>
      <c r="K229" s="30"/>
      <c r="L229" s="30"/>
      <c r="M229" s="31"/>
      <c r="N229" s="31"/>
      <c r="O229" s="29"/>
      <c r="P229" s="29"/>
      <c r="Q229" s="29"/>
      <c r="R229" s="29"/>
      <c r="S229" s="29"/>
      <c r="T229" s="29"/>
      <c r="U229" s="40"/>
      <c r="V229" s="40"/>
      <c r="W229" s="30"/>
      <c r="X229" s="30"/>
      <c r="Y229" s="29"/>
      <c r="Z229" s="29"/>
      <c r="AA229" s="29"/>
      <c r="AB229" s="29"/>
      <c r="AC229" s="29"/>
      <c r="AD229" s="29"/>
      <c r="AE229" s="29"/>
      <c r="AF229" s="29"/>
      <c r="AG229" s="29"/>
      <c r="AH229" s="29"/>
      <c r="AI229" s="29"/>
      <c r="AJ229" s="29"/>
      <c r="AK229" s="29"/>
      <c r="AT229" s="194" t="e">
        <f t="shared" si="9"/>
        <v>#DIV/0!</v>
      </c>
    </row>
    <row r="230" spans="1:46" x14ac:dyDescent="0.2">
      <c r="A230" s="133"/>
      <c r="B230" s="99"/>
      <c r="C230" s="99"/>
      <c r="D230" s="99"/>
      <c r="E230" s="29"/>
      <c r="F230" s="29"/>
      <c r="G230" s="29"/>
      <c r="H230" s="29"/>
      <c r="I230" s="29"/>
      <c r="J230" s="29"/>
      <c r="K230" s="30"/>
      <c r="L230" s="30"/>
      <c r="M230" s="31"/>
      <c r="N230" s="31"/>
      <c r="O230" s="29"/>
      <c r="P230" s="29"/>
      <c r="Q230" s="29"/>
      <c r="R230" s="29"/>
      <c r="S230" s="29"/>
      <c r="T230" s="29"/>
      <c r="U230" s="40"/>
      <c r="V230" s="40"/>
      <c r="W230" s="30"/>
      <c r="X230" s="30"/>
      <c r="Y230" s="29"/>
      <c r="Z230" s="29"/>
      <c r="AA230" s="29"/>
      <c r="AB230" s="29"/>
      <c r="AC230" s="29"/>
      <c r="AD230" s="29"/>
      <c r="AE230" s="29"/>
      <c r="AF230" s="29"/>
      <c r="AG230" s="29"/>
      <c r="AH230" s="29"/>
      <c r="AI230" s="29"/>
      <c r="AJ230" s="29"/>
      <c r="AK230" s="29"/>
      <c r="AT230" s="194" t="e">
        <f t="shared" si="9"/>
        <v>#DIV/0!</v>
      </c>
    </row>
    <row r="231" spans="1:46" x14ac:dyDescent="0.2">
      <c r="A231" s="133"/>
      <c r="B231" s="99"/>
      <c r="C231" s="99"/>
      <c r="D231" s="99"/>
      <c r="E231" s="29"/>
      <c r="F231" s="29"/>
      <c r="G231" s="29"/>
      <c r="H231" s="29"/>
      <c r="I231" s="29"/>
      <c r="J231" s="29"/>
      <c r="K231" s="30"/>
      <c r="L231" s="30"/>
      <c r="M231" s="31"/>
      <c r="N231" s="31"/>
      <c r="O231" s="29"/>
      <c r="P231" s="29"/>
      <c r="Q231" s="29"/>
      <c r="R231" s="29"/>
      <c r="S231" s="29"/>
      <c r="T231" s="29"/>
      <c r="U231" s="40"/>
      <c r="V231" s="40"/>
      <c r="W231" s="30"/>
      <c r="X231" s="30"/>
      <c r="Y231" s="29"/>
      <c r="Z231" s="29"/>
      <c r="AA231" s="29"/>
      <c r="AB231" s="29"/>
      <c r="AC231" s="29"/>
      <c r="AD231" s="29"/>
      <c r="AE231" s="29"/>
      <c r="AF231" s="29"/>
      <c r="AG231" s="29"/>
      <c r="AH231" s="29"/>
      <c r="AI231" s="29"/>
      <c r="AJ231" s="29"/>
      <c r="AK231" s="29"/>
      <c r="AT231" s="194" t="e">
        <f t="shared" si="9"/>
        <v>#DIV/0!</v>
      </c>
    </row>
    <row r="232" spans="1:46" x14ac:dyDescent="0.2">
      <c r="A232" s="133"/>
      <c r="B232" s="99"/>
      <c r="C232" s="99"/>
      <c r="D232" s="99"/>
      <c r="E232" s="29"/>
      <c r="F232" s="29"/>
      <c r="G232" s="29"/>
      <c r="H232" s="29"/>
      <c r="I232" s="29"/>
      <c r="J232" s="29"/>
      <c r="K232" s="30"/>
      <c r="L232" s="30"/>
      <c r="M232" s="31"/>
      <c r="N232" s="31"/>
      <c r="O232" s="29"/>
      <c r="P232" s="29"/>
      <c r="Q232" s="29"/>
      <c r="R232" s="29"/>
      <c r="S232" s="29"/>
      <c r="T232" s="29"/>
      <c r="U232" s="40"/>
      <c r="V232" s="40"/>
      <c r="W232" s="30"/>
      <c r="X232" s="30"/>
      <c r="Y232" s="29"/>
      <c r="Z232" s="29"/>
      <c r="AA232" s="29"/>
      <c r="AB232" s="29"/>
      <c r="AC232" s="29"/>
      <c r="AD232" s="29"/>
      <c r="AE232" s="29"/>
      <c r="AF232" s="29"/>
      <c r="AG232" s="29"/>
      <c r="AH232" s="29"/>
      <c r="AI232" s="29"/>
      <c r="AJ232" s="29"/>
      <c r="AK232" s="29"/>
      <c r="AT232" s="194" t="e">
        <f t="shared" si="9"/>
        <v>#DIV/0!</v>
      </c>
    </row>
    <row r="233" spans="1:46" x14ac:dyDescent="0.2">
      <c r="A233" s="133"/>
      <c r="B233" s="99"/>
      <c r="C233" s="99"/>
      <c r="D233" s="99"/>
      <c r="E233" s="29"/>
      <c r="F233" s="29"/>
      <c r="G233" s="29"/>
      <c r="H233" s="29"/>
      <c r="I233" s="29"/>
      <c r="J233" s="29"/>
      <c r="K233" s="30"/>
      <c r="L233" s="30"/>
      <c r="M233" s="31"/>
      <c r="N233" s="31"/>
      <c r="O233" s="29"/>
      <c r="P233" s="29"/>
      <c r="Q233" s="29"/>
      <c r="R233" s="29"/>
      <c r="S233" s="29"/>
      <c r="T233" s="29"/>
      <c r="U233" s="40"/>
      <c r="V233" s="40"/>
      <c r="W233" s="30"/>
      <c r="X233" s="30"/>
      <c r="Y233" s="29"/>
      <c r="Z233" s="29"/>
      <c r="AA233" s="29"/>
      <c r="AB233" s="29"/>
      <c r="AC233" s="29"/>
      <c r="AD233" s="29"/>
      <c r="AE233" s="29"/>
      <c r="AF233" s="29"/>
      <c r="AG233" s="29"/>
      <c r="AH233" s="29"/>
      <c r="AI233" s="29"/>
      <c r="AJ233" s="29"/>
      <c r="AK233" s="29"/>
      <c r="AT233" s="194" t="e">
        <f t="shared" si="9"/>
        <v>#DIV/0!</v>
      </c>
    </row>
    <row r="234" spans="1:46" x14ac:dyDescent="0.2">
      <c r="A234" s="133"/>
      <c r="B234" s="99"/>
      <c r="C234" s="99"/>
      <c r="D234" s="99"/>
      <c r="E234" s="29"/>
      <c r="F234" s="29"/>
      <c r="G234" s="29"/>
      <c r="H234" s="29"/>
      <c r="I234" s="29"/>
      <c r="J234" s="29"/>
      <c r="K234" s="30"/>
      <c r="L234" s="30"/>
      <c r="M234" s="31"/>
      <c r="N234" s="31"/>
      <c r="O234" s="29"/>
      <c r="P234" s="29"/>
      <c r="Q234" s="29"/>
      <c r="R234" s="29"/>
      <c r="S234" s="29"/>
      <c r="T234" s="29"/>
      <c r="U234" s="40"/>
      <c r="V234" s="40"/>
      <c r="W234" s="30"/>
      <c r="X234" s="30"/>
      <c r="Y234" s="29"/>
      <c r="Z234" s="29"/>
      <c r="AA234" s="29"/>
      <c r="AB234" s="29"/>
      <c r="AC234" s="29"/>
      <c r="AD234" s="29"/>
      <c r="AE234" s="29"/>
      <c r="AF234" s="29"/>
      <c r="AG234" s="29"/>
      <c r="AH234" s="29"/>
      <c r="AI234" s="29"/>
      <c r="AJ234" s="29"/>
      <c r="AK234" s="29"/>
      <c r="AT234" s="194" t="e">
        <f t="shared" si="9"/>
        <v>#DIV/0!</v>
      </c>
    </row>
    <row r="235" spans="1:46" x14ac:dyDescent="0.2">
      <c r="A235" s="133"/>
      <c r="B235" s="99"/>
      <c r="C235" s="99"/>
      <c r="D235" s="99"/>
      <c r="E235" s="29"/>
      <c r="F235" s="29"/>
      <c r="G235" s="29"/>
      <c r="H235" s="29"/>
      <c r="I235" s="29"/>
      <c r="J235" s="29"/>
      <c r="K235" s="30"/>
      <c r="L235" s="30"/>
      <c r="M235" s="31"/>
      <c r="N235" s="31"/>
      <c r="O235" s="29"/>
      <c r="P235" s="29"/>
      <c r="Q235" s="29"/>
      <c r="R235" s="29"/>
      <c r="S235" s="29"/>
      <c r="T235" s="29"/>
      <c r="U235" s="40"/>
      <c r="V235" s="40"/>
      <c r="W235" s="30"/>
      <c r="X235" s="30"/>
      <c r="Y235" s="29"/>
      <c r="Z235" s="29"/>
      <c r="AA235" s="29"/>
      <c r="AB235" s="29"/>
      <c r="AC235" s="29"/>
      <c r="AD235" s="29"/>
      <c r="AE235" s="29"/>
      <c r="AF235" s="29"/>
      <c r="AG235" s="29"/>
      <c r="AH235" s="29"/>
      <c r="AI235" s="29"/>
      <c r="AJ235" s="29"/>
      <c r="AK235" s="29"/>
      <c r="AT235" s="194" t="e">
        <f t="shared" si="9"/>
        <v>#DIV/0!</v>
      </c>
    </row>
    <row r="236" spans="1:46" x14ac:dyDescent="0.2">
      <c r="A236" s="133"/>
      <c r="B236" s="99"/>
      <c r="C236" s="99"/>
      <c r="D236" s="99"/>
      <c r="E236" s="29"/>
      <c r="F236" s="29"/>
      <c r="G236" s="29"/>
      <c r="H236" s="29"/>
      <c r="I236" s="29"/>
      <c r="J236" s="29"/>
      <c r="K236" s="30"/>
      <c r="L236" s="30"/>
      <c r="M236" s="31"/>
      <c r="N236" s="31"/>
      <c r="O236" s="29"/>
      <c r="P236" s="29"/>
      <c r="Q236" s="29"/>
      <c r="R236" s="29"/>
      <c r="S236" s="29"/>
      <c r="T236" s="29"/>
      <c r="U236" s="40"/>
      <c r="V236" s="40"/>
      <c r="W236" s="30"/>
      <c r="X236" s="30"/>
      <c r="Y236" s="29"/>
      <c r="Z236" s="29"/>
      <c r="AA236" s="29"/>
      <c r="AB236" s="29"/>
      <c r="AC236" s="29"/>
      <c r="AD236" s="29"/>
      <c r="AE236" s="29"/>
      <c r="AF236" s="29"/>
      <c r="AG236" s="29"/>
      <c r="AH236" s="29"/>
      <c r="AI236" s="29"/>
      <c r="AJ236" s="29"/>
      <c r="AK236" s="29"/>
      <c r="AT236" s="194" t="e">
        <f t="shared" si="9"/>
        <v>#DIV/0!</v>
      </c>
    </row>
    <row r="237" spans="1:46" x14ac:dyDescent="0.2">
      <c r="A237" s="133"/>
      <c r="B237" s="99"/>
      <c r="C237" s="99"/>
      <c r="D237" s="99"/>
      <c r="E237" s="29"/>
      <c r="F237" s="29"/>
      <c r="G237" s="29"/>
      <c r="H237" s="29"/>
      <c r="I237" s="29"/>
      <c r="J237" s="29"/>
      <c r="K237" s="30"/>
      <c r="L237" s="30"/>
      <c r="M237" s="31"/>
      <c r="N237" s="31"/>
      <c r="O237" s="29"/>
      <c r="P237" s="29"/>
      <c r="Q237" s="29"/>
      <c r="R237" s="29"/>
      <c r="S237" s="29"/>
      <c r="T237" s="29"/>
      <c r="U237" s="40"/>
      <c r="V237" s="40"/>
      <c r="W237" s="30"/>
      <c r="X237" s="30"/>
      <c r="Y237" s="29"/>
      <c r="Z237" s="29"/>
      <c r="AA237" s="29"/>
      <c r="AB237" s="29"/>
      <c r="AC237" s="29"/>
      <c r="AD237" s="29"/>
      <c r="AE237" s="29"/>
      <c r="AF237" s="29"/>
      <c r="AG237" s="29"/>
      <c r="AH237" s="29"/>
      <c r="AI237" s="29"/>
      <c r="AJ237" s="29"/>
      <c r="AK237" s="29"/>
      <c r="AT237" s="194" t="e">
        <f t="shared" si="9"/>
        <v>#DIV/0!</v>
      </c>
    </row>
    <row r="238" spans="1:46" x14ac:dyDescent="0.2">
      <c r="A238" s="133"/>
      <c r="B238" s="99"/>
      <c r="C238" s="99"/>
      <c r="D238" s="99"/>
      <c r="E238" s="29"/>
      <c r="F238" s="29"/>
      <c r="G238" s="29"/>
      <c r="H238" s="29"/>
      <c r="I238" s="29"/>
      <c r="J238" s="29"/>
      <c r="K238" s="30"/>
      <c r="L238" s="30"/>
      <c r="M238" s="31"/>
      <c r="N238" s="31"/>
      <c r="O238" s="29"/>
      <c r="P238" s="29"/>
      <c r="Q238" s="29"/>
      <c r="R238" s="29"/>
      <c r="S238" s="29"/>
      <c r="T238" s="29"/>
      <c r="U238" s="40"/>
      <c r="V238" s="40"/>
      <c r="W238" s="30"/>
      <c r="X238" s="30"/>
      <c r="Y238" s="29"/>
      <c r="Z238" s="29"/>
      <c r="AA238" s="29"/>
      <c r="AB238" s="29"/>
      <c r="AC238" s="29"/>
      <c r="AD238" s="29"/>
      <c r="AE238" s="29"/>
      <c r="AF238" s="29"/>
      <c r="AG238" s="29"/>
      <c r="AH238" s="29"/>
      <c r="AI238" s="29"/>
      <c r="AJ238" s="29"/>
      <c r="AK238" s="29"/>
      <c r="AT238" s="194" t="e">
        <f t="shared" si="9"/>
        <v>#DIV/0!</v>
      </c>
    </row>
    <row r="239" spans="1:46" x14ac:dyDescent="0.2">
      <c r="A239" s="133"/>
      <c r="B239" s="99"/>
      <c r="C239" s="99"/>
      <c r="D239" s="99"/>
      <c r="E239" s="29"/>
      <c r="F239" s="29"/>
      <c r="G239" s="29"/>
      <c r="H239" s="29"/>
      <c r="I239" s="29"/>
      <c r="J239" s="29"/>
      <c r="K239" s="30"/>
      <c r="L239" s="30"/>
      <c r="M239" s="31"/>
      <c r="N239" s="31"/>
      <c r="O239" s="29"/>
      <c r="P239" s="29"/>
      <c r="Q239" s="29"/>
      <c r="R239" s="29"/>
      <c r="S239" s="29"/>
      <c r="T239" s="29"/>
      <c r="U239" s="40"/>
      <c r="V239" s="40"/>
      <c r="W239" s="30"/>
      <c r="X239" s="30"/>
      <c r="Y239" s="29"/>
      <c r="Z239" s="29"/>
      <c r="AA239" s="29"/>
      <c r="AB239" s="29"/>
      <c r="AC239" s="29"/>
      <c r="AD239" s="29"/>
      <c r="AE239" s="29"/>
      <c r="AF239" s="29"/>
      <c r="AG239" s="29"/>
      <c r="AH239" s="29"/>
      <c r="AI239" s="29"/>
      <c r="AJ239" s="29"/>
      <c r="AK239" s="29"/>
      <c r="AT239" s="194" t="e">
        <f t="shared" si="9"/>
        <v>#DIV/0!</v>
      </c>
    </row>
    <row r="240" spans="1:46" x14ac:dyDescent="0.2">
      <c r="A240" s="133"/>
      <c r="B240" s="99"/>
      <c r="C240" s="99"/>
      <c r="D240" s="99"/>
      <c r="E240" s="29"/>
      <c r="F240" s="29"/>
      <c r="G240" s="29"/>
      <c r="H240" s="29"/>
      <c r="I240" s="29"/>
      <c r="J240" s="29"/>
      <c r="K240" s="30"/>
      <c r="L240" s="30"/>
      <c r="M240" s="31"/>
      <c r="N240" s="31"/>
      <c r="O240" s="29"/>
      <c r="P240" s="29"/>
      <c r="Q240" s="29"/>
      <c r="R240" s="29"/>
      <c r="S240" s="29"/>
      <c r="T240" s="29"/>
      <c r="U240" s="40"/>
      <c r="V240" s="40"/>
      <c r="W240" s="30"/>
      <c r="X240" s="30"/>
      <c r="Y240" s="29"/>
      <c r="Z240" s="29"/>
      <c r="AA240" s="29"/>
      <c r="AB240" s="29"/>
      <c r="AC240" s="29"/>
      <c r="AD240" s="29"/>
      <c r="AE240" s="29"/>
      <c r="AF240" s="29"/>
      <c r="AG240" s="29"/>
      <c r="AH240" s="29"/>
      <c r="AI240" s="29"/>
      <c r="AJ240" s="29"/>
      <c r="AK240" s="29"/>
      <c r="AT240" s="194" t="e">
        <f t="shared" si="9"/>
        <v>#DIV/0!</v>
      </c>
    </row>
    <row r="241" spans="1:46" x14ac:dyDescent="0.2">
      <c r="A241" s="133"/>
      <c r="B241" s="99"/>
      <c r="C241" s="99"/>
      <c r="D241" s="99"/>
      <c r="E241" s="29"/>
      <c r="F241" s="29"/>
      <c r="G241" s="29"/>
      <c r="H241" s="29"/>
      <c r="I241" s="29"/>
      <c r="J241" s="29"/>
      <c r="K241" s="30"/>
      <c r="L241" s="30"/>
      <c r="M241" s="31"/>
      <c r="N241" s="31"/>
      <c r="O241" s="29"/>
      <c r="P241" s="29"/>
      <c r="Q241" s="29"/>
      <c r="R241" s="29"/>
      <c r="S241" s="29"/>
      <c r="T241" s="29"/>
      <c r="U241" s="40"/>
      <c r="V241" s="40"/>
      <c r="W241" s="30"/>
      <c r="X241" s="30"/>
      <c r="Y241" s="29"/>
      <c r="Z241" s="29"/>
      <c r="AA241" s="29"/>
      <c r="AB241" s="29"/>
      <c r="AC241" s="29"/>
      <c r="AD241" s="29"/>
      <c r="AE241" s="29"/>
      <c r="AF241" s="29"/>
      <c r="AG241" s="29"/>
      <c r="AH241" s="29"/>
      <c r="AI241" s="29"/>
      <c r="AJ241" s="29"/>
      <c r="AK241" s="29"/>
      <c r="AT241" s="194" t="e">
        <f t="shared" si="9"/>
        <v>#DIV/0!</v>
      </c>
    </row>
    <row r="242" spans="1:46" x14ac:dyDescent="0.2">
      <c r="A242" s="133"/>
      <c r="B242" s="99"/>
      <c r="C242" s="99"/>
      <c r="D242" s="99"/>
      <c r="E242" s="29"/>
      <c r="F242" s="29"/>
      <c r="G242" s="29"/>
      <c r="H242" s="29"/>
      <c r="I242" s="29"/>
      <c r="J242" s="29"/>
      <c r="K242" s="30"/>
      <c r="L242" s="30"/>
      <c r="M242" s="31"/>
      <c r="N242" s="31"/>
      <c r="O242" s="29"/>
      <c r="P242" s="29"/>
      <c r="Q242" s="29"/>
      <c r="R242" s="29"/>
      <c r="S242" s="29"/>
      <c r="T242" s="29"/>
      <c r="U242" s="40"/>
      <c r="V242" s="40"/>
      <c r="W242" s="30"/>
      <c r="X242" s="30"/>
      <c r="Y242" s="29"/>
      <c r="Z242" s="29"/>
      <c r="AA242" s="29"/>
      <c r="AB242" s="29"/>
      <c r="AC242" s="29"/>
      <c r="AD242" s="29"/>
      <c r="AE242" s="29"/>
      <c r="AF242" s="29"/>
      <c r="AG242" s="29"/>
      <c r="AH242" s="29"/>
      <c r="AI242" s="29"/>
      <c r="AJ242" s="29"/>
      <c r="AK242" s="29"/>
      <c r="AT242" s="194" t="e">
        <f t="shared" si="9"/>
        <v>#DIV/0!</v>
      </c>
    </row>
    <row r="243" spans="1:46" x14ac:dyDescent="0.2">
      <c r="A243" s="133"/>
      <c r="B243" s="99"/>
      <c r="C243" s="99"/>
      <c r="D243" s="99"/>
      <c r="E243" s="29"/>
      <c r="F243" s="29"/>
      <c r="G243" s="29"/>
      <c r="H243" s="29"/>
      <c r="I243" s="29"/>
      <c r="J243" s="29"/>
      <c r="K243" s="30"/>
      <c r="L243" s="30"/>
      <c r="M243" s="31"/>
      <c r="N243" s="31"/>
      <c r="O243" s="29"/>
      <c r="P243" s="29"/>
      <c r="Q243" s="29"/>
      <c r="R243" s="29"/>
      <c r="S243" s="29"/>
      <c r="T243" s="29"/>
      <c r="U243" s="40"/>
      <c r="V243" s="40"/>
      <c r="W243" s="30"/>
      <c r="X243" s="30"/>
      <c r="Y243" s="29"/>
      <c r="Z243" s="29"/>
      <c r="AA243" s="29"/>
      <c r="AB243" s="29"/>
      <c r="AC243" s="29"/>
      <c r="AD243" s="29"/>
      <c r="AE243" s="29"/>
      <c r="AF243" s="29"/>
      <c r="AG243" s="29"/>
      <c r="AH243" s="29"/>
      <c r="AI243" s="29"/>
      <c r="AJ243" s="29"/>
      <c r="AK243" s="29"/>
      <c r="AT243" s="194" t="e">
        <f t="shared" si="9"/>
        <v>#DIV/0!</v>
      </c>
    </row>
    <row r="244" spans="1:46" x14ac:dyDescent="0.2">
      <c r="A244" s="133"/>
      <c r="B244" s="99"/>
      <c r="C244" s="99"/>
      <c r="D244" s="99"/>
      <c r="E244" s="29"/>
      <c r="F244" s="29"/>
      <c r="G244" s="29"/>
      <c r="H244" s="29"/>
      <c r="I244" s="29"/>
      <c r="J244" s="29"/>
      <c r="K244" s="30"/>
      <c r="L244" s="30"/>
      <c r="M244" s="31"/>
      <c r="N244" s="31"/>
      <c r="O244" s="29"/>
      <c r="P244" s="29"/>
      <c r="Q244" s="29"/>
      <c r="R244" s="29"/>
      <c r="S244" s="29"/>
      <c r="T244" s="29"/>
      <c r="U244" s="40"/>
      <c r="V244" s="40"/>
      <c r="W244" s="30"/>
      <c r="X244" s="30"/>
      <c r="Y244" s="29"/>
      <c r="Z244" s="29"/>
      <c r="AA244" s="29"/>
      <c r="AB244" s="29"/>
      <c r="AC244" s="29"/>
      <c r="AD244" s="29"/>
      <c r="AE244" s="29"/>
      <c r="AF244" s="29"/>
      <c r="AG244" s="29"/>
      <c r="AH244" s="29"/>
      <c r="AI244" s="29"/>
      <c r="AJ244" s="29"/>
      <c r="AK244" s="29"/>
      <c r="AT244" s="194" t="e">
        <f t="shared" si="9"/>
        <v>#DIV/0!</v>
      </c>
    </row>
    <row r="245" spans="1:46" x14ac:dyDescent="0.2">
      <c r="A245" s="133"/>
      <c r="B245" s="99"/>
      <c r="C245" s="99"/>
      <c r="D245" s="99"/>
      <c r="E245" s="29"/>
      <c r="F245" s="29"/>
      <c r="G245" s="29"/>
      <c r="H245" s="29"/>
      <c r="I245" s="29"/>
      <c r="J245" s="29"/>
      <c r="K245" s="30"/>
      <c r="L245" s="30"/>
      <c r="M245" s="31"/>
      <c r="N245" s="31"/>
      <c r="O245" s="29"/>
      <c r="P245" s="29"/>
      <c r="Q245" s="29"/>
      <c r="R245" s="29"/>
      <c r="S245" s="29"/>
      <c r="T245" s="29"/>
      <c r="U245" s="40"/>
      <c r="V245" s="40"/>
      <c r="W245" s="30"/>
      <c r="X245" s="30"/>
      <c r="Y245" s="29"/>
      <c r="Z245" s="29"/>
      <c r="AA245" s="29"/>
      <c r="AB245" s="29"/>
      <c r="AC245" s="29"/>
      <c r="AD245" s="29"/>
      <c r="AE245" s="29"/>
      <c r="AF245" s="29"/>
      <c r="AG245" s="29"/>
      <c r="AH245" s="29"/>
      <c r="AI245" s="29"/>
      <c r="AJ245" s="29"/>
      <c r="AK245" s="29"/>
      <c r="AT245" s="194" t="e">
        <f t="shared" si="9"/>
        <v>#DIV/0!</v>
      </c>
    </row>
    <row r="246" spans="1:46" x14ac:dyDescent="0.2">
      <c r="A246" s="133"/>
      <c r="B246" s="99"/>
      <c r="C246" s="99"/>
      <c r="D246" s="99"/>
      <c r="E246" s="29"/>
      <c r="F246" s="29"/>
      <c r="G246" s="29"/>
      <c r="H246" s="29"/>
      <c r="I246" s="29"/>
      <c r="J246" s="29"/>
      <c r="K246" s="30"/>
      <c r="L246" s="30"/>
      <c r="M246" s="31"/>
      <c r="N246" s="31"/>
      <c r="O246" s="29"/>
      <c r="P246" s="29"/>
      <c r="Q246" s="29"/>
      <c r="R246" s="29"/>
      <c r="S246" s="29"/>
      <c r="T246" s="29"/>
      <c r="U246" s="40"/>
      <c r="V246" s="40"/>
      <c r="W246" s="30"/>
      <c r="X246" s="30"/>
      <c r="Y246" s="29"/>
      <c r="Z246" s="29"/>
      <c r="AA246" s="29"/>
      <c r="AB246" s="29"/>
      <c r="AC246" s="29"/>
      <c r="AD246" s="29"/>
      <c r="AE246" s="29"/>
      <c r="AF246" s="29"/>
      <c r="AG246" s="29"/>
      <c r="AH246" s="29"/>
      <c r="AI246" s="29"/>
      <c r="AJ246" s="29"/>
      <c r="AK246" s="29"/>
      <c r="AT246" s="194" t="e">
        <f t="shared" si="9"/>
        <v>#DIV/0!</v>
      </c>
    </row>
    <row r="247" spans="1:46" x14ac:dyDescent="0.2">
      <c r="A247" s="133"/>
      <c r="B247" s="99"/>
      <c r="C247" s="99"/>
      <c r="D247" s="99"/>
      <c r="E247" s="29"/>
      <c r="F247" s="29"/>
      <c r="G247" s="29"/>
      <c r="H247" s="29"/>
      <c r="I247" s="29"/>
      <c r="J247" s="29"/>
      <c r="K247" s="30"/>
      <c r="L247" s="30"/>
      <c r="M247" s="31"/>
      <c r="N247" s="31"/>
      <c r="O247" s="29"/>
      <c r="P247" s="29"/>
      <c r="Q247" s="29"/>
      <c r="R247" s="29"/>
      <c r="S247" s="29"/>
      <c r="T247" s="29"/>
      <c r="U247" s="40"/>
      <c r="V247" s="40"/>
      <c r="W247" s="30"/>
      <c r="X247" s="30"/>
      <c r="Y247" s="29"/>
      <c r="Z247" s="29"/>
      <c r="AA247" s="29"/>
      <c r="AB247" s="29"/>
      <c r="AC247" s="29"/>
      <c r="AD247" s="29"/>
      <c r="AE247" s="29"/>
      <c r="AF247" s="29"/>
      <c r="AG247" s="29"/>
      <c r="AH247" s="29"/>
      <c r="AI247" s="29"/>
      <c r="AJ247" s="29"/>
      <c r="AK247" s="29"/>
      <c r="AT247" s="194" t="e">
        <f t="shared" si="9"/>
        <v>#DIV/0!</v>
      </c>
    </row>
    <row r="248" spans="1:46" x14ac:dyDescent="0.2">
      <c r="A248" s="133"/>
      <c r="B248" s="99"/>
      <c r="C248" s="99"/>
      <c r="D248" s="99"/>
      <c r="E248" s="29"/>
      <c r="F248" s="29"/>
      <c r="G248" s="29"/>
      <c r="H248" s="29"/>
      <c r="I248" s="29"/>
      <c r="J248" s="29"/>
      <c r="K248" s="30"/>
      <c r="L248" s="30"/>
      <c r="M248" s="31"/>
      <c r="N248" s="31"/>
      <c r="O248" s="29"/>
      <c r="P248" s="29"/>
      <c r="Q248" s="29"/>
      <c r="R248" s="29"/>
      <c r="S248" s="29"/>
      <c r="T248" s="29"/>
      <c r="U248" s="40"/>
      <c r="V248" s="40"/>
      <c r="W248" s="30"/>
      <c r="X248" s="30"/>
      <c r="Y248" s="29"/>
      <c r="Z248" s="29"/>
      <c r="AA248" s="29"/>
      <c r="AB248" s="29"/>
      <c r="AC248" s="29"/>
      <c r="AD248" s="29"/>
      <c r="AE248" s="29"/>
      <c r="AF248" s="29"/>
      <c r="AG248" s="29"/>
      <c r="AH248" s="29"/>
      <c r="AI248" s="29"/>
      <c r="AJ248" s="29"/>
      <c r="AK248" s="29"/>
      <c r="AT248" s="194" t="e">
        <f t="shared" si="9"/>
        <v>#DIV/0!</v>
      </c>
    </row>
    <row r="249" spans="1:46" x14ac:dyDescent="0.2">
      <c r="A249" s="133"/>
      <c r="B249" s="99"/>
      <c r="C249" s="99"/>
      <c r="D249" s="99"/>
      <c r="E249" s="29"/>
      <c r="F249" s="29"/>
      <c r="G249" s="29"/>
      <c r="H249" s="29"/>
      <c r="I249" s="29"/>
      <c r="J249" s="29"/>
      <c r="K249" s="30"/>
      <c r="L249" s="30"/>
      <c r="M249" s="31"/>
      <c r="N249" s="31"/>
      <c r="O249" s="29"/>
      <c r="P249" s="29"/>
      <c r="Q249" s="29"/>
      <c r="R249" s="29"/>
      <c r="S249" s="29"/>
      <c r="T249" s="29"/>
      <c r="U249" s="40"/>
      <c r="V249" s="40"/>
      <c r="W249" s="30"/>
      <c r="X249" s="30"/>
      <c r="Y249" s="29"/>
      <c r="Z249" s="29"/>
      <c r="AA249" s="29"/>
      <c r="AB249" s="29"/>
      <c r="AC249" s="29"/>
      <c r="AD249" s="29"/>
      <c r="AE249" s="29"/>
      <c r="AF249" s="29"/>
      <c r="AG249" s="29"/>
      <c r="AH249" s="29"/>
      <c r="AI249" s="29"/>
      <c r="AJ249" s="29"/>
      <c r="AK249" s="29"/>
      <c r="AT249" s="194" t="e">
        <f t="shared" si="9"/>
        <v>#DIV/0!</v>
      </c>
    </row>
    <row r="250" spans="1:46" x14ac:dyDescent="0.2">
      <c r="A250" s="133"/>
      <c r="B250" s="99"/>
      <c r="C250" s="99"/>
      <c r="D250" s="99"/>
      <c r="E250" s="29"/>
      <c r="F250" s="29"/>
      <c r="G250" s="29"/>
      <c r="H250" s="29"/>
      <c r="I250" s="29"/>
      <c r="J250" s="29"/>
      <c r="K250" s="30"/>
      <c r="L250" s="30"/>
      <c r="M250" s="31"/>
      <c r="N250" s="31"/>
      <c r="O250" s="29"/>
      <c r="P250" s="29"/>
      <c r="Q250" s="29"/>
      <c r="R250" s="29"/>
      <c r="S250" s="29"/>
      <c r="T250" s="29"/>
      <c r="U250" s="40"/>
      <c r="V250" s="40"/>
      <c r="W250" s="30"/>
      <c r="X250" s="30"/>
      <c r="Y250" s="29"/>
      <c r="Z250" s="29"/>
      <c r="AA250" s="29"/>
      <c r="AB250" s="29"/>
      <c r="AC250" s="29"/>
      <c r="AD250" s="29"/>
      <c r="AE250" s="29"/>
      <c r="AF250" s="29"/>
      <c r="AG250" s="29"/>
      <c r="AH250" s="29"/>
      <c r="AI250" s="29"/>
      <c r="AJ250" s="29"/>
      <c r="AK250" s="29"/>
      <c r="AT250" s="194" t="e">
        <f t="shared" si="9"/>
        <v>#DIV/0!</v>
      </c>
    </row>
    <row r="251" spans="1:46" x14ac:dyDescent="0.2">
      <c r="A251" s="133"/>
      <c r="B251" s="99"/>
      <c r="C251" s="99"/>
      <c r="D251" s="99"/>
      <c r="E251" s="29"/>
      <c r="F251" s="29"/>
      <c r="G251" s="29"/>
      <c r="H251" s="29"/>
      <c r="I251" s="29"/>
      <c r="J251" s="29"/>
      <c r="K251" s="30"/>
      <c r="L251" s="30"/>
      <c r="M251" s="31"/>
      <c r="N251" s="31"/>
      <c r="O251" s="29"/>
      <c r="P251" s="29"/>
      <c r="Q251" s="29"/>
      <c r="R251" s="29"/>
      <c r="S251" s="29"/>
      <c r="T251" s="29"/>
      <c r="U251" s="40"/>
      <c r="V251" s="40"/>
      <c r="W251" s="30"/>
      <c r="X251" s="30"/>
      <c r="Y251" s="29"/>
      <c r="Z251" s="29"/>
      <c r="AA251" s="29"/>
      <c r="AB251" s="29"/>
      <c r="AC251" s="29"/>
      <c r="AD251" s="29"/>
      <c r="AE251" s="29"/>
      <c r="AF251" s="29"/>
      <c r="AG251" s="29"/>
      <c r="AH251" s="29"/>
      <c r="AI251" s="29"/>
      <c r="AJ251" s="29"/>
      <c r="AK251" s="29"/>
      <c r="AT251" s="194" t="e">
        <f t="shared" si="9"/>
        <v>#DIV/0!</v>
      </c>
    </row>
    <row r="252" spans="1:46" x14ac:dyDescent="0.2">
      <c r="A252" s="133"/>
      <c r="B252" s="99"/>
      <c r="C252" s="99"/>
      <c r="D252" s="99"/>
      <c r="E252" s="29"/>
      <c r="F252" s="29"/>
      <c r="G252" s="29"/>
      <c r="H252" s="29"/>
      <c r="I252" s="29"/>
      <c r="J252" s="29"/>
      <c r="K252" s="30"/>
      <c r="L252" s="30"/>
      <c r="M252" s="31"/>
      <c r="N252" s="31"/>
      <c r="O252" s="29"/>
      <c r="P252" s="29"/>
      <c r="Q252" s="29"/>
      <c r="R252" s="29"/>
      <c r="S252" s="29"/>
      <c r="T252" s="29"/>
      <c r="U252" s="40"/>
      <c r="V252" s="40"/>
      <c r="W252" s="30"/>
      <c r="X252" s="30"/>
      <c r="Y252" s="29"/>
      <c r="Z252" s="29"/>
      <c r="AA252" s="29"/>
      <c r="AB252" s="29"/>
      <c r="AC252" s="29"/>
      <c r="AD252" s="29"/>
      <c r="AE252" s="29"/>
      <c r="AF252" s="29"/>
      <c r="AG252" s="29"/>
      <c r="AH252" s="29"/>
      <c r="AI252" s="29"/>
      <c r="AJ252" s="29"/>
      <c r="AK252" s="29"/>
      <c r="AT252" s="194" t="e">
        <f t="shared" si="9"/>
        <v>#DIV/0!</v>
      </c>
    </row>
    <row r="253" spans="1:46" x14ac:dyDescent="0.2">
      <c r="A253" s="133"/>
      <c r="B253" s="99"/>
      <c r="C253" s="99"/>
      <c r="D253" s="99"/>
      <c r="E253" s="29"/>
      <c r="F253" s="29"/>
      <c r="G253" s="29"/>
      <c r="H253" s="29"/>
      <c r="I253" s="29"/>
      <c r="J253" s="29"/>
      <c r="K253" s="30"/>
      <c r="L253" s="30"/>
      <c r="M253" s="31"/>
      <c r="N253" s="31"/>
      <c r="O253" s="29"/>
      <c r="P253" s="29"/>
      <c r="Q253" s="29"/>
      <c r="R253" s="29"/>
      <c r="S253" s="29"/>
      <c r="T253" s="29"/>
      <c r="U253" s="40"/>
      <c r="V253" s="40"/>
      <c r="W253" s="30"/>
      <c r="X253" s="30"/>
      <c r="Y253" s="29"/>
      <c r="Z253" s="29"/>
      <c r="AA253" s="29"/>
      <c r="AB253" s="29"/>
      <c r="AC253" s="29"/>
      <c r="AD253" s="29"/>
      <c r="AE253" s="29"/>
      <c r="AF253" s="29"/>
      <c r="AG253" s="29"/>
      <c r="AH253" s="29"/>
      <c r="AI253" s="29"/>
      <c r="AJ253" s="29"/>
      <c r="AK253" s="29"/>
      <c r="AT253" s="194" t="e">
        <f t="shared" si="9"/>
        <v>#DIV/0!</v>
      </c>
    </row>
    <row r="254" spans="1:46" x14ac:dyDescent="0.2">
      <c r="A254" s="133"/>
      <c r="B254" s="99"/>
      <c r="C254" s="99"/>
      <c r="D254" s="99"/>
      <c r="E254" s="29"/>
      <c r="F254" s="29"/>
      <c r="G254" s="29"/>
      <c r="H254" s="29"/>
      <c r="I254" s="29"/>
      <c r="J254" s="29"/>
      <c r="K254" s="30"/>
      <c r="L254" s="30"/>
      <c r="M254" s="31"/>
      <c r="N254" s="31"/>
      <c r="O254" s="29"/>
      <c r="P254" s="29"/>
      <c r="Q254" s="29"/>
      <c r="R254" s="29"/>
      <c r="S254" s="29"/>
      <c r="T254" s="29"/>
      <c r="U254" s="40"/>
      <c r="V254" s="40"/>
      <c r="W254" s="30"/>
      <c r="X254" s="30"/>
      <c r="Y254" s="29"/>
      <c r="Z254" s="29"/>
      <c r="AA254" s="29"/>
      <c r="AB254" s="29"/>
      <c r="AC254" s="29"/>
      <c r="AD254" s="29"/>
      <c r="AE254" s="29"/>
      <c r="AF254" s="29"/>
      <c r="AG254" s="29"/>
      <c r="AH254" s="29"/>
      <c r="AI254" s="29"/>
      <c r="AJ254" s="29"/>
      <c r="AK254" s="29"/>
      <c r="AT254" s="194" t="e">
        <f t="shared" si="9"/>
        <v>#DIV/0!</v>
      </c>
    </row>
    <row r="255" spans="1:46" x14ac:dyDescent="0.2">
      <c r="A255" s="133"/>
      <c r="B255" s="99"/>
      <c r="C255" s="99"/>
      <c r="D255" s="99"/>
      <c r="E255" s="29"/>
      <c r="F255" s="29"/>
      <c r="G255" s="29"/>
      <c r="H255" s="29"/>
      <c r="I255" s="29"/>
      <c r="J255" s="29"/>
      <c r="K255" s="30"/>
      <c r="L255" s="30"/>
      <c r="M255" s="31"/>
      <c r="N255" s="31"/>
      <c r="O255" s="29"/>
      <c r="P255" s="29"/>
      <c r="Q255" s="29"/>
      <c r="R255" s="29"/>
      <c r="S255" s="29"/>
      <c r="T255" s="29"/>
      <c r="U255" s="40"/>
      <c r="V255" s="40"/>
      <c r="W255" s="30"/>
      <c r="X255" s="30"/>
      <c r="Y255" s="29"/>
      <c r="Z255" s="29"/>
      <c r="AA255" s="29"/>
      <c r="AB255" s="29"/>
      <c r="AC255" s="29"/>
      <c r="AD255" s="29"/>
      <c r="AE255" s="29"/>
      <c r="AF255" s="29"/>
      <c r="AG255" s="29"/>
      <c r="AH255" s="29"/>
      <c r="AI255" s="29"/>
      <c r="AJ255" s="29"/>
      <c r="AK255" s="29"/>
    </row>
    <row r="256" spans="1:46" x14ac:dyDescent="0.2">
      <c r="A256" s="133"/>
      <c r="B256" s="99"/>
      <c r="C256" s="99"/>
      <c r="D256" s="99"/>
      <c r="E256" s="29"/>
      <c r="F256" s="29"/>
      <c r="G256" s="29"/>
      <c r="H256" s="29"/>
      <c r="I256" s="29"/>
      <c r="J256" s="29"/>
      <c r="K256" s="30"/>
      <c r="L256" s="30"/>
      <c r="M256" s="31"/>
      <c r="N256" s="31"/>
      <c r="O256" s="29"/>
      <c r="P256" s="29"/>
      <c r="Q256" s="29"/>
      <c r="R256" s="29"/>
      <c r="S256" s="29"/>
      <c r="T256" s="29"/>
      <c r="U256" s="40"/>
      <c r="V256" s="40"/>
      <c r="W256" s="30"/>
      <c r="X256" s="30"/>
      <c r="Y256" s="29"/>
      <c r="Z256" s="29"/>
      <c r="AA256" s="29"/>
      <c r="AB256" s="29"/>
      <c r="AC256" s="29"/>
      <c r="AD256" s="29"/>
      <c r="AE256" s="29"/>
      <c r="AF256" s="29"/>
      <c r="AG256" s="29"/>
      <c r="AH256" s="29"/>
      <c r="AI256" s="29"/>
      <c r="AJ256" s="29"/>
      <c r="AK256" s="29"/>
    </row>
    <row r="257" spans="1:37" x14ac:dyDescent="0.2">
      <c r="A257" s="133"/>
      <c r="B257" s="99"/>
      <c r="C257" s="99"/>
      <c r="D257" s="99"/>
      <c r="E257" s="29"/>
      <c r="F257" s="29"/>
      <c r="G257" s="29"/>
      <c r="H257" s="29"/>
      <c r="I257" s="29"/>
      <c r="J257" s="29"/>
      <c r="K257" s="30"/>
      <c r="L257" s="30"/>
      <c r="M257" s="31"/>
      <c r="N257" s="31"/>
      <c r="O257" s="29"/>
      <c r="P257" s="29"/>
      <c r="Q257" s="29"/>
      <c r="R257" s="29"/>
      <c r="S257" s="29"/>
      <c r="T257" s="29"/>
      <c r="U257" s="40"/>
      <c r="V257" s="40"/>
      <c r="W257" s="30"/>
      <c r="X257" s="30"/>
      <c r="Y257" s="29"/>
      <c r="Z257" s="29"/>
      <c r="AA257" s="29"/>
      <c r="AB257" s="29"/>
      <c r="AC257" s="29"/>
      <c r="AD257" s="29"/>
      <c r="AE257" s="29"/>
      <c r="AF257" s="29"/>
      <c r="AG257" s="29"/>
      <c r="AH257" s="29"/>
      <c r="AI257" s="29"/>
      <c r="AJ257" s="29"/>
      <c r="AK257" s="29"/>
    </row>
    <row r="258" spans="1:37" x14ac:dyDescent="0.2">
      <c r="A258" s="133"/>
      <c r="B258" s="99"/>
      <c r="C258" s="99"/>
      <c r="D258" s="99"/>
      <c r="E258" s="29"/>
      <c r="F258" s="29"/>
      <c r="G258" s="29"/>
      <c r="H258" s="29"/>
      <c r="I258" s="29"/>
      <c r="J258" s="29"/>
      <c r="K258" s="30"/>
      <c r="L258" s="30"/>
      <c r="M258" s="31"/>
      <c r="N258" s="31"/>
      <c r="O258" s="29"/>
      <c r="P258" s="29"/>
      <c r="Q258" s="29"/>
      <c r="R258" s="29"/>
      <c r="S258" s="29"/>
      <c r="T258" s="29"/>
      <c r="U258" s="40"/>
      <c r="V258" s="40"/>
      <c r="W258" s="30"/>
      <c r="X258" s="30"/>
      <c r="Y258" s="29"/>
      <c r="Z258" s="29"/>
      <c r="AA258" s="29"/>
      <c r="AB258" s="29"/>
      <c r="AC258" s="29"/>
      <c r="AD258" s="29"/>
      <c r="AE258" s="29"/>
      <c r="AF258" s="29"/>
      <c r="AG258" s="29"/>
      <c r="AH258" s="29"/>
      <c r="AI258" s="29"/>
      <c r="AJ258" s="29"/>
      <c r="AK258" s="29"/>
    </row>
    <row r="259" spans="1:37" x14ac:dyDescent="0.2">
      <c r="A259" s="133"/>
      <c r="B259" s="99"/>
      <c r="C259" s="99"/>
      <c r="D259" s="99"/>
      <c r="E259" s="29"/>
      <c r="F259" s="29"/>
      <c r="G259" s="29"/>
      <c r="H259" s="29"/>
      <c r="I259" s="29"/>
      <c r="J259" s="29"/>
      <c r="K259" s="30"/>
      <c r="L259" s="30"/>
      <c r="M259" s="31"/>
      <c r="N259" s="31"/>
      <c r="O259" s="29"/>
      <c r="P259" s="29"/>
      <c r="Q259" s="29"/>
      <c r="R259" s="29"/>
      <c r="S259" s="29"/>
      <c r="T259" s="29"/>
      <c r="U259" s="40"/>
      <c r="V259" s="40"/>
      <c r="W259" s="30"/>
      <c r="X259" s="30"/>
      <c r="Y259" s="29"/>
      <c r="Z259" s="29"/>
      <c r="AA259" s="29"/>
      <c r="AB259" s="29"/>
      <c r="AC259" s="29"/>
      <c r="AD259" s="29"/>
      <c r="AE259" s="29"/>
      <c r="AF259" s="29"/>
      <c r="AG259" s="29"/>
      <c r="AH259" s="29"/>
      <c r="AI259" s="29"/>
      <c r="AJ259" s="29"/>
      <c r="AK259" s="29"/>
    </row>
    <row r="260" spans="1:37" x14ac:dyDescent="0.2">
      <c r="A260" s="133"/>
      <c r="J260" s="28"/>
      <c r="K260" s="32"/>
      <c r="L260" s="32"/>
      <c r="O260" s="28"/>
      <c r="P260" s="28"/>
    </row>
    <row r="261" spans="1:37" x14ac:dyDescent="0.2">
      <c r="A261" s="133"/>
      <c r="J261" s="28"/>
      <c r="K261" s="32"/>
      <c r="L261" s="32"/>
      <c r="O261" s="28"/>
      <c r="P261" s="28"/>
    </row>
    <row r="262" spans="1:37" x14ac:dyDescent="0.2">
      <c r="A262" s="133"/>
      <c r="J262" s="28"/>
      <c r="K262" s="32"/>
      <c r="L262" s="32"/>
      <c r="O262" s="28"/>
      <c r="P262" s="28"/>
    </row>
    <row r="263" spans="1:37" x14ac:dyDescent="0.2">
      <c r="A263" s="133"/>
      <c r="J263" s="28"/>
      <c r="K263" s="32"/>
      <c r="L263" s="32"/>
      <c r="O263" s="28"/>
      <c r="P263" s="28"/>
    </row>
    <row r="264" spans="1:37" x14ac:dyDescent="0.2">
      <c r="A264" s="133"/>
      <c r="J264" s="28"/>
      <c r="K264" s="32"/>
      <c r="L264" s="32"/>
      <c r="O264" s="28"/>
      <c r="P264" s="28"/>
    </row>
    <row r="265" spans="1:37" x14ac:dyDescent="0.2">
      <c r="A265" s="133"/>
      <c r="J265" s="28"/>
      <c r="K265" s="32"/>
      <c r="L265" s="32"/>
      <c r="O265" s="28"/>
      <c r="P265" s="28"/>
    </row>
    <row r="266" spans="1:37" x14ac:dyDescent="0.2">
      <c r="A266" s="133"/>
      <c r="J266" s="28"/>
      <c r="K266" s="32"/>
      <c r="L266" s="32"/>
      <c r="O266" s="28"/>
      <c r="P266" s="28"/>
    </row>
    <row r="267" spans="1:37" x14ac:dyDescent="0.2">
      <c r="A267" s="133"/>
      <c r="J267" s="28"/>
      <c r="K267" s="32"/>
      <c r="L267" s="32"/>
      <c r="O267" s="28"/>
      <c r="P267" s="28"/>
    </row>
    <row r="268" spans="1:37" x14ac:dyDescent="0.2">
      <c r="A268" s="133"/>
      <c r="J268" s="28"/>
      <c r="K268" s="32"/>
      <c r="L268" s="32"/>
      <c r="O268" s="28"/>
      <c r="P268" s="28"/>
    </row>
    <row r="269" spans="1:37" x14ac:dyDescent="0.2">
      <c r="A269" s="133"/>
      <c r="J269" s="28"/>
      <c r="K269" s="32"/>
      <c r="L269" s="32"/>
      <c r="O269" s="28"/>
      <c r="P269" s="28"/>
    </row>
    <row r="270" spans="1:37" x14ac:dyDescent="0.2">
      <c r="A270" s="133"/>
      <c r="J270" s="28"/>
      <c r="K270" s="32"/>
      <c r="L270" s="32"/>
      <c r="O270" s="28"/>
      <c r="P270" s="28"/>
    </row>
    <row r="271" spans="1:37" x14ac:dyDescent="0.2">
      <c r="A271" s="133"/>
      <c r="J271" s="28"/>
      <c r="K271" s="32"/>
      <c r="L271" s="32"/>
      <c r="O271" s="28"/>
      <c r="P271" s="28"/>
    </row>
    <row r="272" spans="1:37" x14ac:dyDescent="0.2">
      <c r="A272" s="133"/>
      <c r="J272" s="28"/>
      <c r="K272" s="32"/>
      <c r="L272" s="32"/>
      <c r="O272" s="28"/>
      <c r="P272" s="28"/>
    </row>
    <row r="273" spans="1:16" x14ac:dyDescent="0.2">
      <c r="A273" s="133"/>
      <c r="J273" s="28"/>
      <c r="K273" s="32"/>
      <c r="L273" s="32"/>
      <c r="O273" s="28"/>
      <c r="P273" s="28"/>
    </row>
    <row r="274" spans="1:16" x14ac:dyDescent="0.2">
      <c r="A274" s="133"/>
      <c r="J274" s="28"/>
      <c r="K274" s="32"/>
      <c r="L274" s="32"/>
      <c r="O274" s="28"/>
      <c r="P274" s="28"/>
    </row>
    <row r="275" spans="1:16" x14ac:dyDescent="0.2">
      <c r="A275" s="133"/>
      <c r="J275" s="28"/>
      <c r="K275" s="32"/>
      <c r="L275" s="32"/>
      <c r="O275" s="28"/>
      <c r="P275" s="28"/>
    </row>
    <row r="276" spans="1:16" x14ac:dyDescent="0.2">
      <c r="A276" s="133"/>
      <c r="J276" s="28"/>
      <c r="K276" s="32"/>
      <c r="L276" s="32"/>
      <c r="O276" s="28"/>
      <c r="P276" s="28"/>
    </row>
    <row r="277" spans="1:16" x14ac:dyDescent="0.2">
      <c r="A277" s="133"/>
      <c r="J277" s="28"/>
      <c r="K277" s="32"/>
      <c r="L277" s="32"/>
      <c r="O277" s="28"/>
      <c r="P277" s="28"/>
    </row>
    <row r="278" spans="1:16" x14ac:dyDescent="0.2">
      <c r="A278" s="133"/>
      <c r="J278" s="28"/>
      <c r="K278" s="32"/>
      <c r="L278" s="32"/>
      <c r="O278" s="28"/>
      <c r="P278" s="28"/>
    </row>
    <row r="279" spans="1:16" x14ac:dyDescent="0.2">
      <c r="A279" s="133"/>
      <c r="J279" s="28"/>
      <c r="K279" s="32"/>
      <c r="L279" s="32"/>
      <c r="O279" s="28"/>
      <c r="P279" s="28"/>
    </row>
    <row r="280" spans="1:16" x14ac:dyDescent="0.2">
      <c r="A280" s="133"/>
      <c r="J280" s="28"/>
      <c r="K280" s="32"/>
      <c r="L280" s="32"/>
      <c r="O280" s="28"/>
      <c r="P280" s="28"/>
    </row>
    <row r="281" spans="1:16" x14ac:dyDescent="0.2">
      <c r="A281" s="133"/>
      <c r="J281" s="28"/>
      <c r="K281" s="32"/>
      <c r="L281" s="32"/>
      <c r="O281" s="28"/>
      <c r="P281" s="28"/>
    </row>
    <row r="282" spans="1:16" x14ac:dyDescent="0.2">
      <c r="A282" s="133"/>
      <c r="J282" s="28"/>
      <c r="K282" s="32"/>
      <c r="L282" s="32"/>
      <c r="O282" s="28"/>
      <c r="P282" s="28"/>
    </row>
    <row r="283" spans="1:16" x14ac:dyDescent="0.2">
      <c r="A283" s="133"/>
      <c r="J283" s="28"/>
      <c r="K283" s="32"/>
      <c r="L283" s="32"/>
      <c r="O283" s="28"/>
      <c r="P283" s="28"/>
    </row>
    <row r="284" spans="1:16" x14ac:dyDescent="0.2">
      <c r="A284" s="133"/>
      <c r="J284" s="28"/>
      <c r="K284" s="32"/>
      <c r="L284" s="32"/>
      <c r="O284" s="28"/>
      <c r="P284" s="28"/>
    </row>
    <row r="285" spans="1:16" x14ac:dyDescent="0.2">
      <c r="A285" s="133"/>
      <c r="J285" s="28"/>
      <c r="K285" s="32"/>
      <c r="L285" s="32"/>
      <c r="O285" s="28"/>
      <c r="P285" s="28"/>
    </row>
    <row r="286" spans="1:16" x14ac:dyDescent="0.2">
      <c r="A286" s="133"/>
      <c r="J286" s="28"/>
      <c r="K286" s="32"/>
      <c r="L286" s="32"/>
      <c r="O286" s="28"/>
      <c r="P286" s="28"/>
    </row>
    <row r="287" spans="1:16" x14ac:dyDescent="0.2">
      <c r="A287" s="133"/>
      <c r="J287" s="28"/>
      <c r="K287" s="32"/>
      <c r="L287" s="32"/>
      <c r="O287" s="28"/>
      <c r="P287" s="28"/>
    </row>
    <row r="288" spans="1:16" x14ac:dyDescent="0.2">
      <c r="A288" s="133"/>
      <c r="J288" s="28"/>
      <c r="K288" s="32"/>
      <c r="L288" s="32"/>
      <c r="O288" s="28"/>
      <c r="P288" s="28"/>
    </row>
    <row r="289" spans="1:16" x14ac:dyDescent="0.2">
      <c r="A289" s="133"/>
      <c r="J289" s="28"/>
      <c r="K289" s="32"/>
      <c r="L289" s="32"/>
      <c r="O289" s="28"/>
      <c r="P289" s="28"/>
    </row>
    <row r="290" spans="1:16" x14ac:dyDescent="0.2">
      <c r="A290" s="133"/>
      <c r="J290" s="28"/>
      <c r="K290" s="32"/>
      <c r="L290" s="32"/>
      <c r="O290" s="28"/>
      <c r="P290" s="28"/>
    </row>
    <row r="291" spans="1:16" x14ac:dyDescent="0.2">
      <c r="A291" s="133"/>
      <c r="J291" s="28"/>
      <c r="K291" s="32"/>
      <c r="L291" s="32"/>
      <c r="O291" s="28"/>
      <c r="P291" s="28"/>
    </row>
    <row r="292" spans="1:16" x14ac:dyDescent="0.2">
      <c r="A292" s="133"/>
      <c r="J292" s="28"/>
      <c r="K292" s="32"/>
      <c r="L292" s="32"/>
      <c r="O292" s="28"/>
      <c r="P292" s="28"/>
    </row>
    <row r="293" spans="1:16" x14ac:dyDescent="0.2">
      <c r="A293" s="133"/>
      <c r="J293" s="28"/>
      <c r="K293" s="32"/>
      <c r="L293" s="32"/>
      <c r="O293" s="28"/>
      <c r="P293" s="28"/>
    </row>
    <row r="294" spans="1:16" x14ac:dyDescent="0.2">
      <c r="A294" s="133"/>
      <c r="J294" s="28"/>
      <c r="K294" s="32"/>
      <c r="L294" s="32"/>
      <c r="O294" s="28"/>
      <c r="P294" s="28"/>
    </row>
    <row r="295" spans="1:16" x14ac:dyDescent="0.2">
      <c r="A295" s="133"/>
      <c r="J295" s="28"/>
      <c r="K295" s="32"/>
      <c r="L295" s="32"/>
      <c r="O295" s="28"/>
      <c r="P295" s="28"/>
    </row>
    <row r="296" spans="1:16" x14ac:dyDescent="0.2">
      <c r="A296" s="133"/>
      <c r="J296" s="28"/>
      <c r="K296" s="32"/>
      <c r="L296" s="32"/>
      <c r="O296" s="28"/>
      <c r="P296" s="28"/>
    </row>
    <row r="297" spans="1:16" x14ac:dyDescent="0.2">
      <c r="A297" s="133"/>
      <c r="J297" s="28"/>
      <c r="K297" s="32"/>
      <c r="L297" s="32"/>
      <c r="O297" s="28"/>
      <c r="P297" s="28"/>
    </row>
    <row r="298" spans="1:16" x14ac:dyDescent="0.2">
      <c r="A298" s="133"/>
      <c r="J298" s="28"/>
      <c r="K298" s="32"/>
      <c r="L298" s="32"/>
      <c r="O298" s="28"/>
      <c r="P298" s="28"/>
    </row>
    <row r="299" spans="1:16" x14ac:dyDescent="0.2">
      <c r="A299" s="133"/>
      <c r="J299" s="28"/>
      <c r="K299" s="32"/>
      <c r="L299" s="32"/>
      <c r="O299" s="28"/>
      <c r="P299" s="28"/>
    </row>
    <row r="300" spans="1:16" x14ac:dyDescent="0.2">
      <c r="A300" s="133"/>
      <c r="J300" s="28"/>
      <c r="K300" s="32"/>
      <c r="L300" s="32"/>
      <c r="O300" s="28"/>
      <c r="P300" s="28"/>
    </row>
    <row r="301" spans="1:16" x14ac:dyDescent="0.2">
      <c r="A301" s="133"/>
      <c r="J301" s="28"/>
      <c r="K301" s="32"/>
      <c r="L301" s="32"/>
      <c r="O301" s="28"/>
      <c r="P301" s="28"/>
    </row>
    <row r="302" spans="1:16" x14ac:dyDescent="0.2">
      <c r="A302" s="133"/>
      <c r="J302" s="28"/>
      <c r="K302" s="32"/>
      <c r="L302" s="32"/>
      <c r="O302" s="28"/>
      <c r="P302" s="28"/>
    </row>
    <row r="303" spans="1:16" x14ac:dyDescent="0.2">
      <c r="A303" s="133"/>
      <c r="J303" s="28"/>
      <c r="K303" s="32"/>
      <c r="L303" s="32"/>
      <c r="O303" s="28"/>
      <c r="P303" s="28"/>
    </row>
    <row r="304" spans="1:16" x14ac:dyDescent="0.2">
      <c r="A304" s="133"/>
      <c r="J304" s="28"/>
      <c r="K304" s="32"/>
      <c r="L304" s="32"/>
      <c r="O304" s="28"/>
      <c r="P304" s="28"/>
    </row>
    <row r="305" spans="1:16" x14ac:dyDescent="0.2">
      <c r="A305" s="133"/>
      <c r="J305" s="28"/>
      <c r="K305" s="32"/>
      <c r="L305" s="32"/>
      <c r="O305" s="28"/>
      <c r="P305" s="28"/>
    </row>
    <row r="306" spans="1:16" x14ac:dyDescent="0.2">
      <c r="A306" s="133"/>
      <c r="J306" s="28"/>
      <c r="K306" s="32"/>
      <c r="L306" s="32"/>
      <c r="O306" s="28"/>
      <c r="P306" s="28"/>
    </row>
    <row r="307" spans="1:16" x14ac:dyDescent="0.2">
      <c r="A307" s="133"/>
      <c r="J307" s="28"/>
      <c r="K307" s="32"/>
      <c r="L307" s="32"/>
      <c r="O307" s="28"/>
      <c r="P307" s="28"/>
    </row>
    <row r="308" spans="1:16" x14ac:dyDescent="0.2">
      <c r="A308" s="133"/>
      <c r="J308" s="28"/>
      <c r="K308" s="32"/>
      <c r="L308" s="32"/>
      <c r="O308" s="28"/>
      <c r="P308" s="28"/>
    </row>
    <row r="309" spans="1:16" x14ac:dyDescent="0.2">
      <c r="A309" s="133"/>
      <c r="J309" s="28"/>
      <c r="K309" s="32"/>
      <c r="L309" s="32"/>
      <c r="O309" s="28"/>
      <c r="P309" s="28"/>
    </row>
    <row r="310" spans="1:16" x14ac:dyDescent="0.2">
      <c r="A310" s="133"/>
      <c r="J310" s="28"/>
      <c r="K310" s="32"/>
      <c r="L310" s="32"/>
      <c r="O310" s="28"/>
      <c r="P310" s="28"/>
    </row>
    <row r="311" spans="1:16" x14ac:dyDescent="0.2">
      <c r="A311" s="133"/>
      <c r="J311" s="28"/>
      <c r="K311" s="32"/>
      <c r="L311" s="32"/>
      <c r="O311" s="28"/>
      <c r="P311" s="28"/>
    </row>
    <row r="312" spans="1:16" x14ac:dyDescent="0.2">
      <c r="A312" s="133"/>
      <c r="J312" s="28"/>
      <c r="K312" s="32"/>
      <c r="L312" s="32"/>
      <c r="O312" s="28"/>
      <c r="P312" s="28"/>
    </row>
    <row r="313" spans="1:16" x14ac:dyDescent="0.2">
      <c r="A313" s="133"/>
      <c r="J313" s="28"/>
      <c r="K313" s="32"/>
      <c r="L313" s="32"/>
      <c r="O313" s="28"/>
      <c r="P313" s="28"/>
    </row>
    <row r="314" spans="1:16" x14ac:dyDescent="0.2">
      <c r="A314" s="133"/>
      <c r="J314" s="28"/>
      <c r="K314" s="32"/>
      <c r="L314" s="32"/>
      <c r="O314" s="28"/>
      <c r="P314" s="28"/>
    </row>
    <row r="315" spans="1:16" x14ac:dyDescent="0.2">
      <c r="A315" s="133"/>
      <c r="J315" s="28"/>
      <c r="K315" s="32"/>
      <c r="L315" s="32"/>
      <c r="O315" s="28"/>
      <c r="P315" s="28"/>
    </row>
    <row r="316" spans="1:16" x14ac:dyDescent="0.2">
      <c r="A316" s="133"/>
      <c r="J316" s="28"/>
      <c r="K316" s="32"/>
      <c r="L316" s="32"/>
      <c r="O316" s="28"/>
      <c r="P316" s="28"/>
    </row>
    <row r="317" spans="1:16" x14ac:dyDescent="0.2">
      <c r="A317" s="133"/>
      <c r="J317" s="28"/>
      <c r="K317" s="32"/>
      <c r="L317" s="32"/>
      <c r="O317" s="28"/>
      <c r="P317" s="28"/>
    </row>
    <row r="318" spans="1:16" x14ac:dyDescent="0.2">
      <c r="A318" s="133"/>
      <c r="J318" s="28"/>
      <c r="K318" s="32"/>
      <c r="L318" s="32"/>
      <c r="O318" s="28"/>
      <c r="P318" s="28"/>
    </row>
    <row r="319" spans="1:16" x14ac:dyDescent="0.2">
      <c r="A319" s="133"/>
      <c r="J319" s="28"/>
      <c r="K319" s="32"/>
      <c r="L319" s="32"/>
      <c r="O319" s="28"/>
      <c r="P319" s="28"/>
    </row>
    <row r="320" spans="1:16" x14ac:dyDescent="0.2">
      <c r="A320" s="133"/>
      <c r="J320" s="28"/>
      <c r="K320" s="32"/>
      <c r="L320" s="32"/>
      <c r="O320" s="28"/>
      <c r="P320" s="28"/>
    </row>
    <row r="321" spans="1:16" x14ac:dyDescent="0.2">
      <c r="A321" s="133"/>
      <c r="J321" s="28"/>
      <c r="K321" s="32"/>
      <c r="L321" s="32"/>
      <c r="O321" s="28"/>
      <c r="P321" s="28"/>
    </row>
    <row r="322" spans="1:16" x14ac:dyDescent="0.2">
      <c r="A322" s="133"/>
      <c r="J322" s="28"/>
      <c r="K322" s="32"/>
      <c r="L322" s="32"/>
      <c r="O322" s="28"/>
      <c r="P322" s="28"/>
    </row>
    <row r="323" spans="1:16" x14ac:dyDescent="0.2">
      <c r="A323" s="133"/>
      <c r="J323" s="28"/>
      <c r="K323" s="32"/>
      <c r="L323" s="32"/>
      <c r="O323" s="28"/>
      <c r="P323" s="28"/>
    </row>
    <row r="324" spans="1:16" x14ac:dyDescent="0.2">
      <c r="A324" s="133"/>
      <c r="J324" s="28"/>
      <c r="K324" s="32"/>
      <c r="L324" s="32"/>
      <c r="O324" s="28"/>
      <c r="P324" s="28"/>
    </row>
    <row r="325" spans="1:16" x14ac:dyDescent="0.2">
      <c r="A325" s="133"/>
      <c r="J325" s="28"/>
      <c r="K325" s="32"/>
      <c r="L325" s="32"/>
      <c r="O325" s="28"/>
      <c r="P325" s="28"/>
    </row>
    <row r="326" spans="1:16" x14ac:dyDescent="0.2">
      <c r="A326" s="133"/>
      <c r="J326" s="28"/>
      <c r="K326" s="32"/>
      <c r="L326" s="32"/>
      <c r="O326" s="28"/>
      <c r="P326" s="28"/>
    </row>
    <row r="327" spans="1:16" x14ac:dyDescent="0.2">
      <c r="A327" s="133"/>
      <c r="J327" s="28"/>
      <c r="K327" s="32"/>
      <c r="L327" s="32"/>
      <c r="O327" s="28"/>
      <c r="P327" s="28"/>
    </row>
    <row r="328" spans="1:16" x14ac:dyDescent="0.2">
      <c r="A328" s="133"/>
      <c r="J328" s="28"/>
      <c r="K328" s="32"/>
      <c r="L328" s="32"/>
      <c r="O328" s="28"/>
      <c r="P328" s="28"/>
    </row>
    <row r="329" spans="1:16" x14ac:dyDescent="0.2">
      <c r="A329" s="133"/>
      <c r="J329" s="28"/>
      <c r="K329" s="32"/>
      <c r="L329" s="32"/>
      <c r="O329" s="28"/>
      <c r="P329" s="28"/>
    </row>
    <row r="330" spans="1:16" x14ac:dyDescent="0.2">
      <c r="A330" s="133"/>
      <c r="J330" s="28"/>
      <c r="K330" s="32"/>
      <c r="L330" s="32"/>
      <c r="O330" s="28"/>
      <c r="P330" s="28"/>
    </row>
    <row r="331" spans="1:16" x14ac:dyDescent="0.2">
      <c r="A331" s="133"/>
      <c r="J331" s="28"/>
      <c r="K331" s="32"/>
      <c r="L331" s="32"/>
      <c r="O331" s="28"/>
      <c r="P331" s="28"/>
    </row>
    <row r="332" spans="1:16" x14ac:dyDescent="0.2">
      <c r="A332" s="133"/>
      <c r="J332" s="28"/>
      <c r="K332" s="32"/>
      <c r="L332" s="32"/>
      <c r="O332" s="28"/>
      <c r="P332" s="28"/>
    </row>
    <row r="333" spans="1:16" x14ac:dyDescent="0.2">
      <c r="A333" s="133"/>
      <c r="J333" s="28"/>
      <c r="K333" s="32"/>
      <c r="L333" s="32"/>
      <c r="O333" s="28"/>
      <c r="P333" s="28"/>
    </row>
    <row r="334" spans="1:16" x14ac:dyDescent="0.2">
      <c r="A334" s="133"/>
      <c r="J334" s="28"/>
      <c r="K334" s="32"/>
      <c r="L334" s="32"/>
      <c r="O334" s="28"/>
      <c r="P334" s="28"/>
    </row>
    <row r="335" spans="1:16" x14ac:dyDescent="0.2">
      <c r="A335" s="133"/>
      <c r="J335" s="28"/>
      <c r="K335" s="32"/>
      <c r="L335" s="32"/>
      <c r="O335" s="28"/>
      <c r="P335" s="28"/>
    </row>
    <row r="336" spans="1:16" x14ac:dyDescent="0.2">
      <c r="A336" s="133"/>
      <c r="J336" s="28"/>
      <c r="K336" s="32"/>
      <c r="L336" s="32"/>
      <c r="O336" s="28"/>
      <c r="P336" s="28"/>
    </row>
    <row r="337" spans="1:16" x14ac:dyDescent="0.2">
      <c r="A337" s="133"/>
      <c r="J337" s="28"/>
      <c r="K337" s="32"/>
      <c r="L337" s="32"/>
      <c r="O337" s="28"/>
      <c r="P337" s="28"/>
    </row>
    <row r="338" spans="1:16" x14ac:dyDescent="0.2">
      <c r="A338" s="133"/>
      <c r="J338" s="28"/>
      <c r="K338" s="32"/>
      <c r="L338" s="32"/>
      <c r="O338" s="28"/>
      <c r="P338" s="28"/>
    </row>
    <row r="339" spans="1:16" x14ac:dyDescent="0.2">
      <c r="A339" s="133"/>
      <c r="J339" s="28"/>
      <c r="K339" s="32"/>
      <c r="L339" s="32"/>
      <c r="O339" s="28"/>
      <c r="P339" s="28"/>
    </row>
    <row r="340" spans="1:16" x14ac:dyDescent="0.2">
      <c r="A340" s="133"/>
      <c r="J340" s="28"/>
      <c r="K340" s="32"/>
      <c r="L340" s="32"/>
      <c r="O340" s="28"/>
      <c r="P340" s="28"/>
    </row>
    <row r="341" spans="1:16" x14ac:dyDescent="0.2">
      <c r="A341" s="133"/>
      <c r="J341" s="28"/>
      <c r="K341" s="32"/>
      <c r="L341" s="32"/>
      <c r="O341" s="28"/>
      <c r="P341" s="28"/>
    </row>
    <row r="342" spans="1:16" x14ac:dyDescent="0.2">
      <c r="A342" s="133"/>
      <c r="J342" s="28"/>
      <c r="K342" s="32"/>
      <c r="L342" s="32"/>
      <c r="O342" s="28"/>
      <c r="P342" s="28"/>
    </row>
    <row r="343" spans="1:16" x14ac:dyDescent="0.2">
      <c r="A343" s="133"/>
      <c r="J343" s="28"/>
      <c r="K343" s="32"/>
      <c r="L343" s="32"/>
      <c r="O343" s="28"/>
      <c r="P343" s="28"/>
    </row>
    <row r="344" spans="1:16" x14ac:dyDescent="0.2">
      <c r="A344" s="133"/>
      <c r="J344" s="28"/>
      <c r="K344" s="32"/>
      <c r="L344" s="32"/>
      <c r="O344" s="28"/>
      <c r="P344" s="28"/>
    </row>
    <row r="345" spans="1:16" x14ac:dyDescent="0.2">
      <c r="A345" s="133"/>
      <c r="J345" s="28"/>
      <c r="K345" s="32"/>
      <c r="L345" s="32"/>
      <c r="O345" s="28"/>
      <c r="P345" s="28"/>
    </row>
    <row r="346" spans="1:16" x14ac:dyDescent="0.2">
      <c r="A346" s="133"/>
      <c r="J346" s="28"/>
      <c r="K346" s="32"/>
      <c r="L346" s="32"/>
      <c r="O346" s="28"/>
      <c r="P346" s="28"/>
    </row>
    <row r="347" spans="1:16" x14ac:dyDescent="0.2">
      <c r="A347" s="133"/>
      <c r="J347" s="28"/>
      <c r="K347" s="32"/>
      <c r="L347" s="32"/>
      <c r="O347" s="28"/>
      <c r="P347" s="28"/>
    </row>
    <row r="348" spans="1:16" x14ac:dyDescent="0.2">
      <c r="A348" s="133"/>
      <c r="J348" s="28"/>
      <c r="K348" s="32"/>
      <c r="L348" s="32"/>
      <c r="O348" s="28"/>
      <c r="P348" s="28"/>
    </row>
    <row r="349" spans="1:16" x14ac:dyDescent="0.2">
      <c r="A349" s="133"/>
      <c r="J349" s="28"/>
      <c r="K349" s="32"/>
      <c r="L349" s="32"/>
      <c r="O349" s="28"/>
      <c r="P349" s="28"/>
    </row>
    <row r="350" spans="1:16" x14ac:dyDescent="0.2">
      <c r="A350" s="133"/>
      <c r="J350" s="28"/>
      <c r="K350" s="32"/>
      <c r="L350" s="32"/>
      <c r="O350" s="28"/>
      <c r="P350" s="28"/>
    </row>
    <row r="351" spans="1:16" x14ac:dyDescent="0.2">
      <c r="A351" s="133"/>
      <c r="J351" s="28"/>
      <c r="K351" s="32"/>
      <c r="L351" s="32"/>
      <c r="O351" s="28"/>
      <c r="P351" s="28"/>
    </row>
    <row r="352" spans="1:16" x14ac:dyDescent="0.2">
      <c r="A352" s="133"/>
      <c r="J352" s="28"/>
      <c r="K352" s="32"/>
      <c r="L352" s="32"/>
      <c r="O352" s="28"/>
      <c r="P352" s="28"/>
    </row>
    <row r="353" spans="1:16" x14ac:dyDescent="0.2">
      <c r="A353" s="133"/>
      <c r="J353" s="28"/>
      <c r="K353" s="32"/>
      <c r="L353" s="32"/>
      <c r="O353" s="28"/>
      <c r="P353" s="28"/>
    </row>
    <row r="354" spans="1:16" x14ac:dyDescent="0.2">
      <c r="A354" s="133"/>
      <c r="J354" s="28"/>
      <c r="K354" s="32"/>
      <c r="L354" s="32"/>
      <c r="O354" s="28"/>
      <c r="P354" s="28"/>
    </row>
    <row r="355" spans="1:16" x14ac:dyDescent="0.2">
      <c r="A355" s="133"/>
      <c r="J355" s="28"/>
      <c r="K355" s="32"/>
      <c r="L355" s="32"/>
      <c r="O355" s="28"/>
      <c r="P355" s="28"/>
    </row>
    <row r="356" spans="1:16" x14ac:dyDescent="0.2">
      <c r="A356" s="133"/>
      <c r="J356" s="28"/>
      <c r="K356" s="32"/>
      <c r="L356" s="32"/>
      <c r="O356" s="28"/>
      <c r="P356" s="28"/>
    </row>
    <row r="357" spans="1:16" x14ac:dyDescent="0.2">
      <c r="A357" s="133"/>
      <c r="J357" s="28"/>
      <c r="K357" s="32"/>
      <c r="L357" s="32"/>
      <c r="O357" s="28"/>
      <c r="P357" s="28"/>
    </row>
    <row r="358" spans="1:16" x14ac:dyDescent="0.2">
      <c r="A358" s="133"/>
      <c r="J358" s="28"/>
      <c r="K358" s="32"/>
      <c r="L358" s="32"/>
      <c r="O358" s="28"/>
      <c r="P358" s="28"/>
    </row>
    <row r="359" spans="1:16" x14ac:dyDescent="0.2">
      <c r="A359" s="133"/>
      <c r="J359" s="28"/>
      <c r="K359" s="32"/>
      <c r="L359" s="32"/>
      <c r="O359" s="28"/>
      <c r="P359" s="28"/>
    </row>
    <row r="360" spans="1:16" x14ac:dyDescent="0.2">
      <c r="A360" s="133"/>
      <c r="J360" s="28"/>
      <c r="K360" s="32"/>
      <c r="L360" s="32"/>
      <c r="O360" s="28"/>
      <c r="P360" s="28"/>
    </row>
    <row r="361" spans="1:16" x14ac:dyDescent="0.2">
      <c r="A361" s="133"/>
      <c r="J361" s="28"/>
      <c r="K361" s="32"/>
      <c r="L361" s="32"/>
      <c r="O361" s="28"/>
      <c r="P361" s="28"/>
    </row>
    <row r="362" spans="1:16" x14ac:dyDescent="0.2">
      <c r="A362" s="133"/>
      <c r="J362" s="28"/>
      <c r="K362" s="32"/>
      <c r="L362" s="32"/>
      <c r="O362" s="28"/>
      <c r="P362" s="28"/>
    </row>
    <row r="363" spans="1:16" x14ac:dyDescent="0.2">
      <c r="A363" s="133"/>
      <c r="J363" s="28"/>
      <c r="K363" s="32"/>
      <c r="L363" s="32"/>
      <c r="O363" s="28"/>
      <c r="P363" s="28"/>
    </row>
    <row r="364" spans="1:16" x14ac:dyDescent="0.2">
      <c r="A364" s="133"/>
      <c r="J364" s="28"/>
      <c r="K364" s="32"/>
      <c r="L364" s="32"/>
      <c r="O364" s="28"/>
      <c r="P364" s="28"/>
    </row>
    <row r="365" spans="1:16" x14ac:dyDescent="0.2">
      <c r="A365" s="133"/>
      <c r="J365" s="28"/>
      <c r="K365" s="32"/>
      <c r="L365" s="32"/>
      <c r="O365" s="28"/>
      <c r="P365" s="28"/>
    </row>
    <row r="366" spans="1:16" x14ac:dyDescent="0.2">
      <c r="A366" s="133"/>
      <c r="J366" s="28"/>
      <c r="K366" s="32"/>
      <c r="L366" s="32"/>
      <c r="O366" s="28"/>
      <c r="P366" s="28"/>
    </row>
    <row r="367" spans="1:16" x14ac:dyDescent="0.2">
      <c r="A367" s="133"/>
      <c r="J367" s="28"/>
      <c r="K367" s="32"/>
      <c r="L367" s="32"/>
      <c r="O367" s="28"/>
      <c r="P367" s="28"/>
    </row>
    <row r="368" spans="1:16" x14ac:dyDescent="0.2">
      <c r="A368" s="133"/>
      <c r="J368" s="28"/>
      <c r="K368" s="32"/>
      <c r="L368" s="32"/>
      <c r="O368" s="28"/>
      <c r="P368" s="28"/>
    </row>
    <row r="369" spans="1:16" x14ac:dyDescent="0.2">
      <c r="A369" s="133"/>
      <c r="J369" s="28"/>
      <c r="K369" s="32"/>
      <c r="L369" s="32"/>
      <c r="O369" s="28"/>
      <c r="P369" s="28"/>
    </row>
    <row r="370" spans="1:16" x14ac:dyDescent="0.2">
      <c r="A370" s="133"/>
      <c r="J370" s="28"/>
      <c r="K370" s="32"/>
      <c r="L370" s="32"/>
      <c r="O370" s="28"/>
      <c r="P370" s="28"/>
    </row>
    <row r="371" spans="1:16" x14ac:dyDescent="0.2">
      <c r="A371" s="133"/>
      <c r="J371" s="28"/>
      <c r="K371" s="32"/>
      <c r="L371" s="32"/>
      <c r="O371" s="28"/>
      <c r="P371" s="28"/>
    </row>
    <row r="372" spans="1:16" x14ac:dyDescent="0.2">
      <c r="A372" s="133"/>
      <c r="J372" s="28"/>
      <c r="K372" s="32"/>
      <c r="L372" s="32"/>
      <c r="O372" s="28"/>
      <c r="P372" s="28"/>
    </row>
    <row r="373" spans="1:16" x14ac:dyDescent="0.2">
      <c r="A373" s="133"/>
      <c r="J373" s="28"/>
      <c r="K373" s="32"/>
      <c r="L373" s="32"/>
      <c r="O373" s="28"/>
      <c r="P373" s="28"/>
    </row>
    <row r="374" spans="1:16" x14ac:dyDescent="0.2">
      <c r="A374" s="133"/>
      <c r="J374" s="28"/>
      <c r="K374" s="32"/>
      <c r="L374" s="32"/>
      <c r="O374" s="28"/>
      <c r="P374" s="28"/>
    </row>
    <row r="375" spans="1:16" x14ac:dyDescent="0.2">
      <c r="A375" s="133"/>
      <c r="J375" s="28"/>
      <c r="K375" s="32"/>
      <c r="L375" s="32"/>
      <c r="O375" s="28"/>
      <c r="P375" s="28"/>
    </row>
    <row r="376" spans="1:16" x14ac:dyDescent="0.2">
      <c r="A376" s="133"/>
      <c r="J376" s="28"/>
      <c r="K376" s="32"/>
      <c r="L376" s="32"/>
      <c r="O376" s="28"/>
      <c r="P376" s="28"/>
    </row>
    <row r="377" spans="1:16" x14ac:dyDescent="0.2">
      <c r="A377" s="133"/>
      <c r="J377" s="28"/>
      <c r="K377" s="32"/>
      <c r="L377" s="32"/>
      <c r="O377" s="28"/>
      <c r="P377" s="28"/>
    </row>
    <row r="378" spans="1:16" x14ac:dyDescent="0.2">
      <c r="A378" s="133"/>
      <c r="J378" s="28"/>
      <c r="K378" s="32"/>
      <c r="L378" s="32"/>
      <c r="O378" s="28"/>
      <c r="P378" s="28"/>
    </row>
    <row r="379" spans="1:16" x14ac:dyDescent="0.2">
      <c r="A379" s="133"/>
      <c r="J379" s="28"/>
      <c r="K379" s="32"/>
      <c r="L379" s="32"/>
      <c r="O379" s="28"/>
      <c r="P379" s="28"/>
    </row>
    <row r="380" spans="1:16" x14ac:dyDescent="0.2">
      <c r="A380" s="133"/>
      <c r="J380" s="28"/>
      <c r="K380" s="32"/>
      <c r="L380" s="32"/>
      <c r="O380" s="28"/>
      <c r="P380" s="28"/>
    </row>
    <row r="381" spans="1:16" x14ac:dyDescent="0.2">
      <c r="A381" s="133"/>
      <c r="J381" s="28"/>
      <c r="K381" s="32"/>
      <c r="L381" s="32"/>
      <c r="O381" s="28"/>
      <c r="P381" s="28"/>
    </row>
    <row r="382" spans="1:16" x14ac:dyDescent="0.2">
      <c r="A382" s="133"/>
      <c r="J382" s="28"/>
      <c r="K382" s="32"/>
      <c r="L382" s="32"/>
      <c r="O382" s="28"/>
      <c r="P382" s="28"/>
    </row>
    <row r="383" spans="1:16" x14ac:dyDescent="0.2">
      <c r="A383" s="133"/>
      <c r="J383" s="28"/>
      <c r="K383" s="32"/>
      <c r="L383" s="32"/>
      <c r="O383" s="28"/>
      <c r="P383" s="28"/>
    </row>
    <row r="384" spans="1:16" x14ac:dyDescent="0.2">
      <c r="A384" s="133"/>
      <c r="J384" s="28"/>
      <c r="K384" s="32"/>
      <c r="L384" s="32"/>
      <c r="O384" s="28"/>
      <c r="P384" s="28"/>
    </row>
    <row r="385" spans="1:16" x14ac:dyDescent="0.2">
      <c r="A385" s="133"/>
      <c r="J385" s="28"/>
      <c r="K385" s="32"/>
      <c r="L385" s="32"/>
      <c r="O385" s="28"/>
      <c r="P385" s="28"/>
    </row>
    <row r="386" spans="1:16" x14ac:dyDescent="0.2">
      <c r="A386" s="133"/>
      <c r="J386" s="28"/>
      <c r="K386" s="32"/>
      <c r="L386" s="32"/>
      <c r="O386" s="28"/>
      <c r="P386" s="28"/>
    </row>
    <row r="387" spans="1:16" x14ac:dyDescent="0.2">
      <c r="A387" s="133"/>
      <c r="J387" s="28"/>
      <c r="K387" s="32"/>
      <c r="L387" s="32"/>
      <c r="O387" s="28"/>
      <c r="P387" s="28"/>
    </row>
    <row r="388" spans="1:16" x14ac:dyDescent="0.2">
      <c r="A388" s="133"/>
      <c r="J388" s="28"/>
      <c r="K388" s="32"/>
      <c r="L388" s="32"/>
      <c r="O388" s="28"/>
      <c r="P388" s="28"/>
    </row>
    <row r="389" spans="1:16" x14ac:dyDescent="0.2">
      <c r="A389" s="133"/>
      <c r="J389" s="28"/>
      <c r="K389" s="32"/>
      <c r="L389" s="32"/>
      <c r="O389" s="28"/>
      <c r="P389" s="28"/>
    </row>
    <row r="390" spans="1:16" x14ac:dyDescent="0.2">
      <c r="A390" s="133"/>
      <c r="J390" s="28"/>
      <c r="K390" s="32"/>
      <c r="L390" s="32"/>
      <c r="O390" s="28"/>
      <c r="P390" s="28"/>
    </row>
    <row r="391" spans="1:16" x14ac:dyDescent="0.2">
      <c r="A391" s="133"/>
      <c r="J391" s="28"/>
      <c r="K391" s="32"/>
      <c r="L391" s="32"/>
      <c r="O391" s="28"/>
      <c r="P391" s="28"/>
    </row>
    <row r="392" spans="1:16" x14ac:dyDescent="0.2">
      <c r="A392" s="133"/>
      <c r="J392" s="28"/>
      <c r="K392" s="32"/>
      <c r="L392" s="32"/>
      <c r="O392" s="28"/>
      <c r="P392" s="28"/>
    </row>
    <row r="393" spans="1:16" x14ac:dyDescent="0.2">
      <c r="A393" s="133"/>
      <c r="J393" s="28"/>
      <c r="K393" s="32"/>
      <c r="L393" s="32"/>
      <c r="O393" s="28"/>
      <c r="P393" s="28"/>
    </row>
    <row r="394" spans="1:16" x14ac:dyDescent="0.2">
      <c r="A394" s="133"/>
      <c r="J394" s="28"/>
      <c r="K394" s="32"/>
      <c r="L394" s="32"/>
      <c r="O394" s="28"/>
      <c r="P394" s="28"/>
    </row>
    <row r="395" spans="1:16" x14ac:dyDescent="0.2">
      <c r="A395" s="133"/>
      <c r="J395" s="28"/>
      <c r="K395" s="32"/>
      <c r="L395" s="32"/>
      <c r="O395" s="28"/>
      <c r="P395" s="28"/>
    </row>
    <row r="396" spans="1:16" x14ac:dyDescent="0.2">
      <c r="A396" s="133"/>
      <c r="J396" s="28"/>
      <c r="K396" s="32"/>
      <c r="L396" s="32"/>
      <c r="O396" s="28"/>
      <c r="P396" s="28"/>
    </row>
    <row r="397" spans="1:16" x14ac:dyDescent="0.2">
      <c r="A397" s="133"/>
      <c r="J397" s="28"/>
      <c r="K397" s="32"/>
      <c r="L397" s="32"/>
      <c r="O397" s="28"/>
      <c r="P397" s="28"/>
    </row>
    <row r="398" spans="1:16" x14ac:dyDescent="0.2">
      <c r="A398" s="133"/>
      <c r="J398" s="28"/>
      <c r="K398" s="32"/>
      <c r="L398" s="32"/>
      <c r="O398" s="28"/>
      <c r="P398" s="28"/>
    </row>
    <row r="399" spans="1:16" x14ac:dyDescent="0.2">
      <c r="A399" s="133"/>
      <c r="J399" s="28"/>
      <c r="K399" s="32"/>
      <c r="L399" s="32"/>
      <c r="O399" s="28"/>
      <c r="P399" s="28"/>
    </row>
    <row r="400" spans="1:16" x14ac:dyDescent="0.2">
      <c r="A400" s="133"/>
      <c r="J400" s="28"/>
      <c r="K400" s="32"/>
      <c r="L400" s="32"/>
      <c r="O400" s="28"/>
      <c r="P400" s="28"/>
    </row>
    <row r="401" spans="1:16" x14ac:dyDescent="0.2">
      <c r="A401" s="133"/>
      <c r="J401" s="28"/>
      <c r="K401" s="32"/>
      <c r="L401" s="32"/>
      <c r="O401" s="28"/>
      <c r="P401" s="28"/>
    </row>
    <row r="402" spans="1:16" x14ac:dyDescent="0.2">
      <c r="A402" s="133"/>
      <c r="J402" s="28"/>
      <c r="K402" s="32"/>
      <c r="L402" s="32"/>
      <c r="O402" s="28"/>
      <c r="P402" s="28"/>
    </row>
    <row r="403" spans="1:16" x14ac:dyDescent="0.2">
      <c r="A403" s="133"/>
      <c r="J403" s="28"/>
      <c r="K403" s="32"/>
      <c r="L403" s="32"/>
      <c r="O403" s="28"/>
      <c r="P403" s="28"/>
    </row>
    <row r="404" spans="1:16" x14ac:dyDescent="0.2">
      <c r="A404" s="133"/>
      <c r="J404" s="28"/>
      <c r="K404" s="32"/>
      <c r="L404" s="32"/>
      <c r="O404" s="28"/>
      <c r="P404" s="28"/>
    </row>
    <row r="405" spans="1:16" x14ac:dyDescent="0.2">
      <c r="A405" s="133"/>
      <c r="J405" s="28"/>
      <c r="K405" s="32"/>
      <c r="L405" s="32"/>
      <c r="O405" s="28"/>
      <c r="P405" s="28"/>
    </row>
    <row r="406" spans="1:16" x14ac:dyDescent="0.2">
      <c r="A406" s="133"/>
      <c r="J406" s="28"/>
      <c r="K406" s="32"/>
      <c r="L406" s="32"/>
      <c r="O406" s="28"/>
      <c r="P406" s="28"/>
    </row>
    <row r="407" spans="1:16" x14ac:dyDescent="0.2">
      <c r="A407" s="133"/>
      <c r="J407" s="28"/>
      <c r="K407" s="32"/>
      <c r="L407" s="32"/>
      <c r="O407" s="28"/>
      <c r="P407" s="28"/>
    </row>
    <row r="408" spans="1:16" x14ac:dyDescent="0.2">
      <c r="A408" s="133"/>
      <c r="J408" s="28"/>
      <c r="K408" s="32"/>
      <c r="L408" s="32"/>
      <c r="O408" s="28"/>
      <c r="P408" s="28"/>
    </row>
    <row r="409" spans="1:16" x14ac:dyDescent="0.2">
      <c r="A409" s="133"/>
      <c r="J409" s="28"/>
      <c r="K409" s="32"/>
      <c r="L409" s="32"/>
      <c r="O409" s="28"/>
      <c r="P409" s="28"/>
    </row>
    <row r="410" spans="1:16" x14ac:dyDescent="0.2">
      <c r="A410" s="133"/>
      <c r="J410" s="28"/>
      <c r="K410" s="32"/>
      <c r="L410" s="32"/>
      <c r="O410" s="28"/>
      <c r="P410" s="28"/>
    </row>
    <row r="411" spans="1:16" x14ac:dyDescent="0.2">
      <c r="A411" s="133"/>
      <c r="J411" s="28"/>
      <c r="K411" s="32"/>
      <c r="L411" s="32"/>
      <c r="O411" s="28"/>
      <c r="P411" s="28"/>
    </row>
    <row r="412" spans="1:16" x14ac:dyDescent="0.2">
      <c r="A412" s="133"/>
      <c r="J412" s="28"/>
      <c r="K412" s="32"/>
      <c r="L412" s="32"/>
      <c r="O412" s="28"/>
      <c r="P412" s="28"/>
    </row>
    <row r="413" spans="1:16" x14ac:dyDescent="0.2">
      <c r="A413" s="133"/>
      <c r="J413" s="28"/>
      <c r="K413" s="32"/>
      <c r="L413" s="32"/>
      <c r="O413" s="28"/>
      <c r="P413" s="28"/>
    </row>
    <row r="414" spans="1:16" x14ac:dyDescent="0.2">
      <c r="A414" s="133"/>
      <c r="J414" s="28"/>
      <c r="K414" s="32"/>
      <c r="L414" s="32"/>
      <c r="O414" s="28"/>
      <c r="P414" s="28"/>
    </row>
    <row r="415" spans="1:16" x14ac:dyDescent="0.2">
      <c r="A415" s="133"/>
      <c r="J415" s="28"/>
      <c r="K415" s="32"/>
      <c r="L415" s="32"/>
      <c r="O415" s="28"/>
      <c r="P415" s="28"/>
    </row>
    <row r="416" spans="1:16" x14ac:dyDescent="0.2">
      <c r="A416" s="133"/>
      <c r="J416" s="28"/>
      <c r="K416" s="32"/>
      <c r="L416" s="32"/>
      <c r="O416" s="28"/>
      <c r="P416" s="28"/>
    </row>
    <row r="417" spans="1:145" x14ac:dyDescent="0.2">
      <c r="A417" s="133"/>
      <c r="J417" s="28"/>
      <c r="K417" s="32"/>
      <c r="L417" s="32"/>
      <c r="O417" s="28"/>
      <c r="P417" s="28"/>
    </row>
    <row r="418" spans="1:145" x14ac:dyDescent="0.2">
      <c r="A418" s="133"/>
      <c r="J418" s="28"/>
      <c r="K418" s="32"/>
      <c r="L418" s="32"/>
      <c r="O418" s="28"/>
      <c r="P418" s="28"/>
    </row>
    <row r="419" spans="1:145" x14ac:dyDescent="0.2">
      <c r="A419" s="133"/>
      <c r="J419" s="28"/>
      <c r="K419" s="32"/>
      <c r="L419" s="32"/>
      <c r="O419" s="28"/>
      <c r="P419" s="28"/>
    </row>
    <row r="420" spans="1:145" x14ac:dyDescent="0.2">
      <c r="A420" s="133"/>
      <c r="J420" s="28"/>
      <c r="K420" s="32"/>
      <c r="L420" s="32"/>
      <c r="O420" s="28"/>
      <c r="P420" s="28"/>
    </row>
    <row r="421" spans="1:145" s="44" customFormat="1" x14ac:dyDescent="0.2">
      <c r="A421" s="133"/>
      <c r="B421" s="100"/>
      <c r="C421" s="100"/>
      <c r="D421" s="100"/>
      <c r="K421" s="48"/>
      <c r="L421" s="48"/>
      <c r="O421" s="45"/>
      <c r="P421" s="45"/>
      <c r="U421" s="41"/>
      <c r="V421" s="41"/>
      <c r="W421" s="54"/>
      <c r="X421" s="54"/>
      <c r="AH421" s="61"/>
      <c r="AL421" s="97"/>
      <c r="AM421" s="32"/>
      <c r="AN421" s="32"/>
      <c r="AO421" s="32"/>
      <c r="AP421" s="122"/>
      <c r="AQ421" s="101"/>
      <c r="AR421" s="32"/>
      <c r="AS421" s="32"/>
      <c r="AT421" s="28"/>
      <c r="AU421" s="101"/>
      <c r="AV421" s="101"/>
      <c r="AW421" s="101"/>
      <c r="AX421" s="101"/>
      <c r="AY421" s="32"/>
      <c r="AZ421" s="101"/>
      <c r="BA421" s="101"/>
      <c r="BB421" s="104"/>
      <c r="BC421" s="104"/>
      <c r="BD421" s="104"/>
      <c r="BE421" s="101"/>
      <c r="BF421" s="101"/>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row>
    <row r="422" spans="1:145" s="44" customFormat="1" x14ac:dyDescent="0.2">
      <c r="A422" s="133"/>
      <c r="B422" s="100"/>
      <c r="C422" s="100"/>
      <c r="D422" s="100"/>
      <c r="K422" s="48"/>
      <c r="L422" s="48"/>
      <c r="O422" s="45"/>
      <c r="P422" s="45"/>
      <c r="U422" s="41"/>
      <c r="V422" s="41"/>
      <c r="W422" s="54"/>
      <c r="X422" s="54"/>
      <c r="AH422" s="61"/>
      <c r="AL422" s="97"/>
      <c r="AM422" s="32"/>
      <c r="AN422" s="32"/>
      <c r="AO422" s="32"/>
      <c r="AP422" s="122"/>
      <c r="AQ422" s="101"/>
      <c r="AR422" s="32"/>
      <c r="AS422" s="32"/>
      <c r="AT422" s="28"/>
      <c r="AU422" s="101"/>
      <c r="AV422" s="101"/>
      <c r="AW422" s="101"/>
      <c r="AX422" s="101"/>
      <c r="AY422" s="32"/>
      <c r="AZ422" s="101"/>
      <c r="BA422" s="101"/>
      <c r="BB422" s="104"/>
      <c r="BC422" s="104"/>
      <c r="BD422" s="104"/>
      <c r="BE422" s="101"/>
      <c r="BF422" s="101"/>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row>
    <row r="423" spans="1:145" s="44" customFormat="1" x14ac:dyDescent="0.2">
      <c r="A423" s="133"/>
      <c r="B423" s="100"/>
      <c r="C423" s="100"/>
      <c r="D423" s="100"/>
      <c r="K423" s="48"/>
      <c r="L423" s="48"/>
      <c r="O423" s="45"/>
      <c r="P423" s="45"/>
      <c r="U423" s="41"/>
      <c r="V423" s="41"/>
      <c r="W423" s="54"/>
      <c r="X423" s="54"/>
      <c r="AH423" s="61"/>
      <c r="AL423" s="97"/>
      <c r="AM423" s="32"/>
      <c r="AN423" s="32"/>
      <c r="AO423" s="32"/>
      <c r="AP423" s="122"/>
      <c r="AQ423" s="101"/>
      <c r="AR423" s="32"/>
      <c r="AS423" s="32"/>
      <c r="AT423" s="28"/>
      <c r="AU423" s="101"/>
      <c r="AV423" s="101"/>
      <c r="AW423" s="101"/>
      <c r="AX423" s="101"/>
      <c r="AY423" s="32"/>
      <c r="AZ423" s="101"/>
      <c r="BA423" s="101"/>
      <c r="BB423" s="104"/>
      <c r="BC423" s="104"/>
      <c r="BD423" s="104"/>
      <c r="BE423" s="101"/>
      <c r="BF423" s="101"/>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row>
    <row r="424" spans="1:145" s="44" customFormat="1" x14ac:dyDescent="0.2">
      <c r="A424" s="133"/>
      <c r="B424" s="100"/>
      <c r="C424" s="100"/>
      <c r="D424" s="100"/>
      <c r="K424" s="48"/>
      <c r="L424" s="48"/>
      <c r="O424" s="45"/>
      <c r="P424" s="45"/>
      <c r="U424" s="41"/>
      <c r="V424" s="41"/>
      <c r="W424" s="54"/>
      <c r="X424" s="54"/>
      <c r="AH424" s="61"/>
      <c r="AL424" s="97"/>
      <c r="AM424" s="32"/>
      <c r="AN424" s="32"/>
      <c r="AO424" s="32"/>
      <c r="AP424" s="122"/>
      <c r="AQ424" s="101"/>
      <c r="AR424" s="32"/>
      <c r="AS424" s="32"/>
      <c r="AT424" s="28"/>
      <c r="AU424" s="101"/>
      <c r="AV424" s="101"/>
      <c r="AW424" s="101"/>
      <c r="AX424" s="101"/>
      <c r="AY424" s="32"/>
      <c r="AZ424" s="101"/>
      <c r="BA424" s="101"/>
      <c r="BB424" s="104"/>
      <c r="BC424" s="104"/>
      <c r="BD424" s="104"/>
      <c r="BE424" s="101"/>
      <c r="BF424" s="101"/>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row>
    <row r="425" spans="1:145" s="44" customFormat="1" x14ac:dyDescent="0.2">
      <c r="A425" s="133"/>
      <c r="B425" s="100"/>
      <c r="C425" s="100"/>
      <c r="D425" s="100"/>
      <c r="K425" s="48"/>
      <c r="L425" s="48"/>
      <c r="O425" s="45"/>
      <c r="P425" s="45"/>
      <c r="U425" s="41"/>
      <c r="V425" s="41"/>
      <c r="W425" s="54"/>
      <c r="X425" s="54"/>
      <c r="AH425" s="61"/>
      <c r="AL425" s="97"/>
      <c r="AM425" s="32"/>
      <c r="AN425" s="32"/>
      <c r="AO425" s="32"/>
      <c r="AP425" s="122"/>
      <c r="AQ425" s="101"/>
      <c r="AR425" s="32"/>
      <c r="AS425" s="32"/>
      <c r="AT425" s="28"/>
      <c r="AU425" s="101"/>
      <c r="AV425" s="101"/>
      <c r="AW425" s="101"/>
      <c r="AX425" s="101"/>
      <c r="AY425" s="32"/>
      <c r="AZ425" s="101"/>
      <c r="BA425" s="101"/>
      <c r="BB425" s="104"/>
      <c r="BC425" s="104"/>
      <c r="BD425" s="104"/>
      <c r="BE425" s="101"/>
      <c r="BF425" s="101"/>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row>
    <row r="426" spans="1:145" s="44" customFormat="1" x14ac:dyDescent="0.2">
      <c r="A426" s="133"/>
      <c r="B426" s="100"/>
      <c r="C426" s="100"/>
      <c r="D426" s="100"/>
      <c r="K426" s="48"/>
      <c r="L426" s="48"/>
      <c r="O426" s="45"/>
      <c r="P426" s="45"/>
      <c r="U426" s="41"/>
      <c r="V426" s="41"/>
      <c r="W426" s="54"/>
      <c r="X426" s="54"/>
      <c r="AH426" s="61"/>
      <c r="AL426" s="97"/>
      <c r="AM426" s="32"/>
      <c r="AN426" s="32"/>
      <c r="AO426" s="32"/>
      <c r="AP426" s="122"/>
      <c r="AQ426" s="101"/>
      <c r="AR426" s="32"/>
      <c r="AS426" s="32"/>
      <c r="AT426" s="28"/>
      <c r="AU426" s="101"/>
      <c r="AV426" s="101"/>
      <c r="AW426" s="101"/>
      <c r="AX426" s="101"/>
      <c r="AY426" s="32"/>
      <c r="AZ426" s="101"/>
      <c r="BA426" s="101"/>
      <c r="BB426" s="104"/>
      <c r="BC426" s="104"/>
      <c r="BD426" s="104"/>
      <c r="BE426" s="101"/>
      <c r="BF426" s="101"/>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row>
    <row r="427" spans="1:145" s="44" customFormat="1" x14ac:dyDescent="0.2">
      <c r="A427" s="133"/>
      <c r="B427" s="100"/>
      <c r="C427" s="100"/>
      <c r="D427" s="100"/>
      <c r="K427" s="48"/>
      <c r="L427" s="48"/>
      <c r="O427" s="45"/>
      <c r="P427" s="45"/>
      <c r="U427" s="41"/>
      <c r="V427" s="41"/>
      <c r="W427" s="54"/>
      <c r="X427" s="54"/>
      <c r="AH427" s="61"/>
      <c r="AL427" s="97"/>
      <c r="AM427" s="32"/>
      <c r="AN427" s="32"/>
      <c r="AO427" s="32"/>
      <c r="AP427" s="122"/>
      <c r="AQ427" s="101"/>
      <c r="AR427" s="32"/>
      <c r="AS427" s="32"/>
      <c r="AT427" s="28"/>
      <c r="AU427" s="101"/>
      <c r="AV427" s="101"/>
      <c r="AW427" s="101"/>
      <c r="AX427" s="101"/>
      <c r="AY427" s="32"/>
      <c r="AZ427" s="101"/>
      <c r="BA427" s="101"/>
      <c r="BB427" s="104"/>
      <c r="BC427" s="104"/>
      <c r="BD427" s="104"/>
      <c r="BE427" s="101"/>
      <c r="BF427" s="101"/>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row>
    <row r="428" spans="1:145" s="44" customFormat="1" x14ac:dyDescent="0.2">
      <c r="A428" s="133"/>
      <c r="B428" s="100"/>
      <c r="C428" s="100"/>
      <c r="D428" s="100"/>
      <c r="K428" s="48"/>
      <c r="L428" s="48"/>
      <c r="O428" s="45"/>
      <c r="P428" s="45"/>
      <c r="U428" s="41"/>
      <c r="V428" s="41"/>
      <c r="W428" s="54"/>
      <c r="X428" s="54"/>
      <c r="AH428" s="61"/>
      <c r="AL428" s="97"/>
      <c r="AM428" s="32"/>
      <c r="AN428" s="32"/>
      <c r="AO428" s="32"/>
      <c r="AP428" s="122"/>
      <c r="AQ428" s="101"/>
      <c r="AR428" s="32"/>
      <c r="AS428" s="32"/>
      <c r="AT428" s="28"/>
      <c r="AU428" s="101"/>
      <c r="AV428" s="101"/>
      <c r="AW428" s="101"/>
      <c r="AX428" s="101"/>
      <c r="AY428" s="32"/>
      <c r="AZ428" s="101"/>
      <c r="BA428" s="101"/>
      <c r="BB428" s="104"/>
      <c r="BC428" s="104"/>
      <c r="BD428" s="104"/>
      <c r="BE428" s="101"/>
      <c r="BF428" s="101"/>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row>
    <row r="429" spans="1:145" s="44" customFormat="1" x14ac:dyDescent="0.2">
      <c r="A429" s="133"/>
      <c r="B429" s="100"/>
      <c r="C429" s="100"/>
      <c r="D429" s="100"/>
      <c r="K429" s="48"/>
      <c r="L429" s="48"/>
      <c r="O429" s="45"/>
      <c r="P429" s="45"/>
      <c r="U429" s="41"/>
      <c r="V429" s="41"/>
      <c r="W429" s="54"/>
      <c r="X429" s="54"/>
      <c r="AH429" s="61"/>
      <c r="AL429" s="97"/>
      <c r="AM429" s="32"/>
      <c r="AN429" s="32"/>
      <c r="AO429" s="32"/>
      <c r="AP429" s="122"/>
      <c r="AQ429" s="101"/>
      <c r="AR429" s="32"/>
      <c r="AS429" s="32"/>
      <c r="AT429" s="28"/>
      <c r="AU429" s="101"/>
      <c r="AV429" s="101"/>
      <c r="AW429" s="101"/>
      <c r="AX429" s="101"/>
      <c r="AY429" s="32"/>
      <c r="AZ429" s="101"/>
      <c r="BA429" s="101"/>
      <c r="BB429" s="104"/>
      <c r="BC429" s="104"/>
      <c r="BD429" s="104"/>
      <c r="BE429" s="101"/>
      <c r="BF429" s="101"/>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row>
    <row r="430" spans="1:145" s="44" customFormat="1" x14ac:dyDescent="0.2">
      <c r="A430" s="133"/>
      <c r="B430" s="100"/>
      <c r="C430" s="100"/>
      <c r="D430" s="100"/>
      <c r="K430" s="48"/>
      <c r="L430" s="48"/>
      <c r="O430" s="45"/>
      <c r="P430" s="45"/>
      <c r="U430" s="41"/>
      <c r="V430" s="41"/>
      <c r="W430" s="54"/>
      <c r="X430" s="54"/>
      <c r="AH430" s="61"/>
      <c r="AL430" s="97"/>
      <c r="AM430" s="32"/>
      <c r="AN430" s="32"/>
      <c r="AO430" s="32"/>
      <c r="AP430" s="122"/>
      <c r="AQ430" s="101"/>
      <c r="AR430" s="32"/>
      <c r="AS430" s="32"/>
      <c r="AT430" s="28"/>
      <c r="AU430" s="101"/>
      <c r="AV430" s="101"/>
      <c r="AW430" s="101"/>
      <c r="AX430" s="101"/>
      <c r="AY430" s="32"/>
      <c r="AZ430" s="101"/>
      <c r="BA430" s="101"/>
      <c r="BB430" s="104"/>
      <c r="BC430" s="104"/>
      <c r="BD430" s="104"/>
      <c r="BE430" s="101"/>
      <c r="BF430" s="101"/>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row>
    <row r="431" spans="1:145" s="44" customFormat="1" x14ac:dyDescent="0.2">
      <c r="A431" s="133"/>
      <c r="B431" s="100"/>
      <c r="C431" s="100"/>
      <c r="D431" s="100"/>
      <c r="K431" s="48"/>
      <c r="L431" s="48"/>
      <c r="O431" s="45"/>
      <c r="P431" s="45"/>
      <c r="U431" s="41"/>
      <c r="V431" s="41"/>
      <c r="W431" s="54"/>
      <c r="X431" s="54"/>
      <c r="AH431" s="61"/>
      <c r="AL431" s="97"/>
      <c r="AM431" s="32"/>
      <c r="AN431" s="32"/>
      <c r="AO431" s="32"/>
      <c r="AP431" s="122"/>
      <c r="AQ431" s="101"/>
      <c r="AR431" s="32"/>
      <c r="AS431" s="32"/>
      <c r="AT431" s="28"/>
      <c r="AU431" s="101"/>
      <c r="AV431" s="101"/>
      <c r="AW431" s="101"/>
      <c r="AX431" s="101"/>
      <c r="AY431" s="32"/>
      <c r="AZ431" s="101"/>
      <c r="BA431" s="101"/>
      <c r="BB431" s="104"/>
      <c r="BC431" s="104"/>
      <c r="BD431" s="104"/>
      <c r="BE431" s="101"/>
      <c r="BF431" s="101"/>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row>
    <row r="432" spans="1:145" s="44" customFormat="1" x14ac:dyDescent="0.2">
      <c r="A432" s="133"/>
      <c r="B432" s="100"/>
      <c r="C432" s="100"/>
      <c r="D432" s="100"/>
      <c r="K432" s="48"/>
      <c r="L432" s="48"/>
      <c r="O432" s="45"/>
      <c r="P432" s="45"/>
      <c r="U432" s="41"/>
      <c r="V432" s="41"/>
      <c r="W432" s="54"/>
      <c r="X432" s="54"/>
      <c r="AH432" s="61"/>
      <c r="AL432" s="97"/>
      <c r="AM432" s="32"/>
      <c r="AN432" s="32"/>
      <c r="AO432" s="32"/>
      <c r="AP432" s="122"/>
      <c r="AQ432" s="101"/>
      <c r="AR432" s="32"/>
      <c r="AS432" s="32"/>
      <c r="AT432" s="28"/>
      <c r="AU432" s="101"/>
      <c r="AV432" s="101"/>
      <c r="AW432" s="101"/>
      <c r="AX432" s="101"/>
      <c r="AY432" s="32"/>
      <c r="AZ432" s="101"/>
      <c r="BA432" s="101"/>
      <c r="BB432" s="104"/>
      <c r="BC432" s="104"/>
      <c r="BD432" s="104"/>
      <c r="BE432" s="101"/>
      <c r="BF432" s="101"/>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row>
    <row r="433" spans="1:145" s="44" customFormat="1" x14ac:dyDescent="0.2">
      <c r="A433" s="133"/>
      <c r="B433" s="100"/>
      <c r="C433" s="100"/>
      <c r="D433" s="100"/>
      <c r="K433" s="48"/>
      <c r="L433" s="48"/>
      <c r="O433" s="45"/>
      <c r="P433" s="45"/>
      <c r="U433" s="41"/>
      <c r="V433" s="41"/>
      <c r="W433" s="54"/>
      <c r="X433" s="54"/>
      <c r="AH433" s="61"/>
      <c r="AL433" s="97"/>
      <c r="AM433" s="32"/>
      <c r="AN433" s="32"/>
      <c r="AO433" s="32"/>
      <c r="AP433" s="122"/>
      <c r="AQ433" s="101"/>
      <c r="AR433" s="32"/>
      <c r="AS433" s="32"/>
      <c r="AT433" s="28"/>
      <c r="AU433" s="101"/>
      <c r="AV433" s="101"/>
      <c r="AW433" s="101"/>
      <c r="AX433" s="101"/>
      <c r="AY433" s="32"/>
      <c r="AZ433" s="101"/>
      <c r="BA433" s="101"/>
      <c r="BB433" s="104"/>
      <c r="BC433" s="104"/>
      <c r="BD433" s="104"/>
      <c r="BE433" s="101"/>
      <c r="BF433" s="101"/>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row>
    <row r="434" spans="1:145" s="44" customFormat="1" x14ac:dyDescent="0.2">
      <c r="A434" s="133"/>
      <c r="B434" s="100"/>
      <c r="C434" s="100"/>
      <c r="D434" s="100"/>
      <c r="K434" s="48"/>
      <c r="L434" s="48"/>
      <c r="O434" s="45"/>
      <c r="P434" s="45"/>
      <c r="U434" s="41"/>
      <c r="V434" s="41"/>
      <c r="W434" s="54"/>
      <c r="X434" s="54"/>
      <c r="AH434" s="61"/>
      <c r="AL434" s="97"/>
      <c r="AM434" s="32"/>
      <c r="AN434" s="32"/>
      <c r="AO434" s="32"/>
      <c r="AP434" s="122"/>
      <c r="AQ434" s="101"/>
      <c r="AR434" s="32"/>
      <c r="AS434" s="32"/>
      <c r="AT434" s="28"/>
      <c r="AU434" s="101"/>
      <c r="AV434" s="101"/>
      <c r="AW434" s="101"/>
      <c r="AX434" s="101"/>
      <c r="AY434" s="32"/>
      <c r="AZ434" s="101"/>
      <c r="BA434" s="101"/>
      <c r="BB434" s="104"/>
      <c r="BC434" s="104"/>
      <c r="BD434" s="104"/>
      <c r="BE434" s="101"/>
      <c r="BF434" s="101"/>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row>
    <row r="435" spans="1:145" s="44" customFormat="1" x14ac:dyDescent="0.2">
      <c r="A435" s="133"/>
      <c r="B435" s="100"/>
      <c r="C435" s="100"/>
      <c r="D435" s="100"/>
      <c r="K435" s="48"/>
      <c r="L435" s="48"/>
      <c r="O435" s="45"/>
      <c r="P435" s="45"/>
      <c r="U435" s="41"/>
      <c r="V435" s="41"/>
      <c r="W435" s="54"/>
      <c r="X435" s="54"/>
      <c r="AH435" s="61"/>
      <c r="AL435" s="97"/>
      <c r="AM435" s="32"/>
      <c r="AN435" s="32"/>
      <c r="AO435" s="32"/>
      <c r="AP435" s="122"/>
      <c r="AQ435" s="101"/>
      <c r="AR435" s="32"/>
      <c r="AS435" s="32"/>
      <c r="AT435" s="28"/>
      <c r="AU435" s="101"/>
      <c r="AV435" s="101"/>
      <c r="AW435" s="101"/>
      <c r="AX435" s="101"/>
      <c r="AY435" s="32"/>
      <c r="AZ435" s="101"/>
      <c r="BA435" s="101"/>
      <c r="BB435" s="104"/>
      <c r="BC435" s="104"/>
      <c r="BD435" s="104"/>
      <c r="BE435" s="101"/>
      <c r="BF435" s="101"/>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row>
    <row r="436" spans="1:145" s="44" customFormat="1" x14ac:dyDescent="0.2">
      <c r="A436" s="133"/>
      <c r="B436" s="100"/>
      <c r="C436" s="100"/>
      <c r="D436" s="100"/>
      <c r="K436" s="48"/>
      <c r="L436" s="48"/>
      <c r="O436" s="45"/>
      <c r="P436" s="45"/>
      <c r="U436" s="41"/>
      <c r="V436" s="41"/>
      <c r="W436" s="54"/>
      <c r="X436" s="54"/>
      <c r="AH436" s="61"/>
      <c r="AL436" s="97"/>
      <c r="AM436" s="32"/>
      <c r="AN436" s="32"/>
      <c r="AO436" s="32"/>
      <c r="AP436" s="122"/>
      <c r="AQ436" s="101"/>
      <c r="AR436" s="32"/>
      <c r="AS436" s="32"/>
      <c r="AT436" s="28"/>
      <c r="AU436" s="101"/>
      <c r="AV436" s="101"/>
      <c r="AW436" s="101"/>
      <c r="AX436" s="101"/>
      <c r="AY436" s="32"/>
      <c r="AZ436" s="101"/>
      <c r="BA436" s="101"/>
      <c r="BB436" s="104"/>
      <c r="BC436" s="104"/>
      <c r="BD436" s="104"/>
      <c r="BE436" s="101"/>
      <c r="BF436" s="101"/>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row>
    <row r="437" spans="1:145" s="44" customFormat="1" x14ac:dyDescent="0.2">
      <c r="A437" s="133"/>
      <c r="B437" s="100"/>
      <c r="C437" s="100"/>
      <c r="D437" s="100"/>
      <c r="K437" s="48"/>
      <c r="L437" s="48"/>
      <c r="O437" s="45"/>
      <c r="P437" s="45"/>
      <c r="U437" s="41"/>
      <c r="V437" s="41"/>
      <c r="W437" s="54"/>
      <c r="X437" s="54"/>
      <c r="AH437" s="61"/>
      <c r="AL437" s="97"/>
      <c r="AM437" s="32"/>
      <c r="AN437" s="32"/>
      <c r="AO437" s="32"/>
      <c r="AP437" s="122"/>
      <c r="AQ437" s="101"/>
      <c r="AR437" s="32"/>
      <c r="AS437" s="32"/>
      <c r="AT437" s="28"/>
      <c r="AU437" s="101"/>
      <c r="AV437" s="101"/>
      <c r="AW437" s="101"/>
      <c r="AX437" s="101"/>
      <c r="AY437" s="32"/>
      <c r="AZ437" s="101"/>
      <c r="BA437" s="101"/>
      <c r="BB437" s="104"/>
      <c r="BC437" s="104"/>
      <c r="BD437" s="104"/>
      <c r="BE437" s="101"/>
      <c r="BF437" s="101"/>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row>
    <row r="438" spans="1:145" s="44" customFormat="1" x14ac:dyDescent="0.2">
      <c r="A438" s="133"/>
      <c r="B438" s="100"/>
      <c r="C438" s="100"/>
      <c r="D438" s="100"/>
      <c r="K438" s="48"/>
      <c r="L438" s="48"/>
      <c r="O438" s="45"/>
      <c r="P438" s="45"/>
      <c r="U438" s="41"/>
      <c r="V438" s="41"/>
      <c r="W438" s="54"/>
      <c r="X438" s="54"/>
      <c r="AH438" s="61"/>
      <c r="AL438" s="97"/>
      <c r="AM438" s="32"/>
      <c r="AN438" s="32"/>
      <c r="AO438" s="32"/>
      <c r="AP438" s="122"/>
      <c r="AQ438" s="101"/>
      <c r="AR438" s="32"/>
      <c r="AS438" s="32"/>
      <c r="AT438" s="28"/>
      <c r="AU438" s="101"/>
      <c r="AV438" s="101"/>
      <c r="AW438" s="101"/>
      <c r="AX438" s="101"/>
      <c r="AY438" s="32"/>
      <c r="AZ438" s="101"/>
      <c r="BA438" s="101"/>
      <c r="BB438" s="104"/>
      <c r="BC438" s="104"/>
      <c r="BD438" s="104"/>
      <c r="BE438" s="101"/>
      <c r="BF438" s="101"/>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row>
    <row r="439" spans="1:145" s="44" customFormat="1" x14ac:dyDescent="0.2">
      <c r="A439" s="133"/>
      <c r="B439" s="100"/>
      <c r="C439" s="100"/>
      <c r="D439" s="100"/>
      <c r="K439" s="48"/>
      <c r="L439" s="48"/>
      <c r="O439" s="45"/>
      <c r="P439" s="45"/>
      <c r="U439" s="41"/>
      <c r="V439" s="41"/>
      <c r="W439" s="54"/>
      <c r="X439" s="54"/>
      <c r="AH439" s="61"/>
      <c r="AL439" s="97"/>
      <c r="AM439" s="32"/>
      <c r="AN439" s="32"/>
      <c r="AO439" s="32"/>
      <c r="AP439" s="122"/>
      <c r="AQ439" s="101"/>
      <c r="AR439" s="32"/>
      <c r="AS439" s="32"/>
      <c r="AT439" s="28"/>
      <c r="AU439" s="101"/>
      <c r="AV439" s="101"/>
      <c r="AW439" s="101"/>
      <c r="AX439" s="101"/>
      <c r="AY439" s="32"/>
      <c r="AZ439" s="101"/>
      <c r="BA439" s="101"/>
      <c r="BB439" s="104"/>
      <c r="BC439" s="104"/>
      <c r="BD439" s="104"/>
      <c r="BE439" s="101"/>
      <c r="BF439" s="101"/>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row>
    <row r="440" spans="1:145" s="44" customFormat="1" x14ac:dyDescent="0.2">
      <c r="A440" s="133"/>
      <c r="B440" s="100"/>
      <c r="C440" s="100"/>
      <c r="D440" s="100"/>
      <c r="K440" s="48"/>
      <c r="L440" s="48"/>
      <c r="O440" s="45"/>
      <c r="P440" s="45"/>
      <c r="U440" s="41"/>
      <c r="V440" s="41"/>
      <c r="W440" s="54"/>
      <c r="X440" s="54"/>
      <c r="AH440" s="61"/>
      <c r="AL440" s="97"/>
      <c r="AM440" s="32"/>
      <c r="AN440" s="32"/>
      <c r="AO440" s="32"/>
      <c r="AP440" s="122"/>
      <c r="AQ440" s="101"/>
      <c r="AR440" s="32"/>
      <c r="AS440" s="32"/>
      <c r="AT440" s="28"/>
      <c r="AU440" s="101"/>
      <c r="AV440" s="101"/>
      <c r="AW440" s="101"/>
      <c r="AX440" s="101"/>
      <c r="AY440" s="32"/>
      <c r="AZ440" s="101"/>
      <c r="BA440" s="101"/>
      <c r="BB440" s="104"/>
      <c r="BC440" s="104"/>
      <c r="BD440" s="104"/>
      <c r="BE440" s="101"/>
      <c r="BF440" s="101"/>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row>
    <row r="441" spans="1:145" s="44" customFormat="1" x14ac:dyDescent="0.2">
      <c r="A441" s="133"/>
      <c r="B441" s="100"/>
      <c r="C441" s="100"/>
      <c r="D441" s="100"/>
      <c r="K441" s="48"/>
      <c r="L441" s="48"/>
      <c r="O441" s="45"/>
      <c r="P441" s="45"/>
      <c r="U441" s="41"/>
      <c r="V441" s="41"/>
      <c r="W441" s="54"/>
      <c r="X441" s="54"/>
      <c r="AH441" s="61"/>
      <c r="AL441" s="97"/>
      <c r="AM441" s="32"/>
      <c r="AN441" s="32"/>
      <c r="AO441" s="32"/>
      <c r="AP441" s="122"/>
      <c r="AQ441" s="101"/>
      <c r="AR441" s="32"/>
      <c r="AS441" s="32"/>
      <c r="AT441" s="28"/>
      <c r="AU441" s="101"/>
      <c r="AV441" s="101"/>
      <c r="AW441" s="101"/>
      <c r="AX441" s="101"/>
      <c r="AY441" s="32"/>
      <c r="AZ441" s="101"/>
      <c r="BA441" s="101"/>
      <c r="BB441" s="104"/>
      <c r="BC441" s="104"/>
      <c r="BD441" s="104"/>
      <c r="BE441" s="101"/>
      <c r="BF441" s="101"/>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row>
    <row r="442" spans="1:145" s="44" customFormat="1" x14ac:dyDescent="0.2">
      <c r="A442" s="133"/>
      <c r="B442" s="100"/>
      <c r="C442" s="100"/>
      <c r="D442" s="100"/>
      <c r="K442" s="48"/>
      <c r="L442" s="48"/>
      <c r="O442" s="45"/>
      <c r="P442" s="45"/>
      <c r="U442" s="41"/>
      <c r="V442" s="41"/>
      <c r="W442" s="54"/>
      <c r="X442" s="54"/>
      <c r="AH442" s="61"/>
      <c r="AL442" s="97"/>
      <c r="AM442" s="32"/>
      <c r="AN442" s="32"/>
      <c r="AO442" s="32"/>
      <c r="AP442" s="122"/>
      <c r="AQ442" s="101"/>
      <c r="AR442" s="32"/>
      <c r="AS442" s="32"/>
      <c r="AT442" s="28"/>
      <c r="AU442" s="101"/>
      <c r="AV442" s="101"/>
      <c r="AW442" s="101"/>
      <c r="AX442" s="101"/>
      <c r="AY442" s="32"/>
      <c r="AZ442" s="101"/>
      <c r="BA442" s="101"/>
      <c r="BB442" s="104"/>
      <c r="BC442" s="104"/>
      <c r="BD442" s="104"/>
      <c r="BE442" s="101"/>
      <c r="BF442" s="101"/>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row>
    <row r="443" spans="1:145" s="44" customFormat="1" x14ac:dyDescent="0.2">
      <c r="A443" s="133"/>
      <c r="B443" s="100"/>
      <c r="C443" s="100"/>
      <c r="D443" s="100"/>
      <c r="K443" s="48"/>
      <c r="L443" s="48"/>
      <c r="O443" s="45"/>
      <c r="P443" s="45"/>
      <c r="U443" s="41"/>
      <c r="V443" s="41"/>
      <c r="W443" s="54"/>
      <c r="X443" s="54"/>
      <c r="AH443" s="61"/>
      <c r="AL443" s="97"/>
      <c r="AM443" s="32"/>
      <c r="AN443" s="32"/>
      <c r="AO443" s="32"/>
      <c r="AP443" s="122"/>
      <c r="AQ443" s="101"/>
      <c r="AR443" s="32"/>
      <c r="AS443" s="32"/>
      <c r="AT443" s="28"/>
      <c r="AU443" s="101"/>
      <c r="AV443" s="101"/>
      <c r="AW443" s="101"/>
      <c r="AX443" s="101"/>
      <c r="AY443" s="32"/>
      <c r="AZ443" s="101"/>
      <c r="BA443" s="101"/>
      <c r="BB443" s="104"/>
      <c r="BC443" s="104"/>
      <c r="BD443" s="104"/>
      <c r="BE443" s="101"/>
      <c r="BF443" s="101"/>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row>
    <row r="444" spans="1:145" s="44" customFormat="1" x14ac:dyDescent="0.2">
      <c r="A444" s="133"/>
      <c r="B444" s="100"/>
      <c r="C444" s="100"/>
      <c r="D444" s="100"/>
      <c r="K444" s="48"/>
      <c r="L444" s="48"/>
      <c r="O444" s="45"/>
      <c r="P444" s="45"/>
      <c r="U444" s="41"/>
      <c r="V444" s="41"/>
      <c r="W444" s="54"/>
      <c r="X444" s="54"/>
      <c r="AH444" s="61"/>
      <c r="AL444" s="97"/>
      <c r="AM444" s="32"/>
      <c r="AN444" s="32"/>
      <c r="AO444" s="32"/>
      <c r="AP444" s="122"/>
      <c r="AQ444" s="101"/>
      <c r="AR444" s="32"/>
      <c r="AS444" s="32"/>
      <c r="AT444" s="28"/>
      <c r="AU444" s="101"/>
      <c r="AV444" s="101"/>
      <c r="AW444" s="101"/>
      <c r="AX444" s="101"/>
      <c r="AY444" s="32"/>
      <c r="AZ444" s="101"/>
      <c r="BA444" s="101"/>
      <c r="BB444" s="104"/>
      <c r="BC444" s="104"/>
      <c r="BD444" s="104"/>
      <c r="BE444" s="101"/>
      <c r="BF444" s="101"/>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row>
    <row r="445" spans="1:145" s="44" customFormat="1" x14ac:dyDescent="0.2">
      <c r="A445" s="133"/>
      <c r="B445" s="100"/>
      <c r="C445" s="100"/>
      <c r="D445" s="100"/>
      <c r="K445" s="48"/>
      <c r="L445" s="48"/>
      <c r="O445" s="45"/>
      <c r="P445" s="45"/>
      <c r="U445" s="41"/>
      <c r="V445" s="41"/>
      <c r="W445" s="54"/>
      <c r="X445" s="54"/>
      <c r="AH445" s="61"/>
      <c r="AL445" s="97"/>
      <c r="AM445" s="32"/>
      <c r="AN445" s="32"/>
      <c r="AO445" s="32"/>
      <c r="AP445" s="122"/>
      <c r="AQ445" s="101"/>
      <c r="AR445" s="32"/>
      <c r="AS445" s="32"/>
      <c r="AT445" s="28"/>
      <c r="AU445" s="101"/>
      <c r="AV445" s="101"/>
      <c r="AW445" s="101"/>
      <c r="AX445" s="101"/>
      <c r="AY445" s="32"/>
      <c r="AZ445" s="101"/>
      <c r="BA445" s="101"/>
      <c r="BB445" s="104"/>
      <c r="BC445" s="104"/>
      <c r="BD445" s="104"/>
      <c r="BE445" s="101"/>
      <c r="BF445" s="101"/>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row>
    <row r="446" spans="1:145" s="44" customFormat="1" x14ac:dyDescent="0.2">
      <c r="A446" s="133"/>
      <c r="B446" s="100"/>
      <c r="C446" s="100"/>
      <c r="D446" s="100"/>
      <c r="K446" s="48"/>
      <c r="L446" s="48"/>
      <c r="O446" s="45"/>
      <c r="P446" s="45"/>
      <c r="U446" s="41"/>
      <c r="V446" s="41"/>
      <c r="W446" s="54"/>
      <c r="X446" s="54"/>
      <c r="AH446" s="61"/>
      <c r="AL446" s="97"/>
      <c r="AM446" s="32"/>
      <c r="AN446" s="32"/>
      <c r="AO446" s="32"/>
      <c r="AP446" s="122"/>
      <c r="AQ446" s="101"/>
      <c r="AR446" s="32"/>
      <c r="AS446" s="32"/>
      <c r="AT446" s="28"/>
      <c r="AU446" s="101"/>
      <c r="AV446" s="101"/>
      <c r="AW446" s="101"/>
      <c r="AX446" s="101"/>
      <c r="AY446" s="32"/>
      <c r="AZ446" s="101"/>
      <c r="BA446" s="101"/>
      <c r="BB446" s="104"/>
      <c r="BC446" s="104"/>
      <c r="BD446" s="104"/>
      <c r="BE446" s="101"/>
      <c r="BF446" s="101"/>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row>
    <row r="447" spans="1:145" s="44" customFormat="1" x14ac:dyDescent="0.2">
      <c r="A447" s="133"/>
      <c r="B447" s="100"/>
      <c r="C447" s="100"/>
      <c r="D447" s="100"/>
      <c r="K447" s="48"/>
      <c r="L447" s="48"/>
      <c r="O447" s="45"/>
      <c r="P447" s="45"/>
      <c r="U447" s="41"/>
      <c r="V447" s="41"/>
      <c r="W447" s="54"/>
      <c r="X447" s="54"/>
      <c r="AH447" s="61"/>
      <c r="AL447" s="97"/>
      <c r="AM447" s="32"/>
      <c r="AN447" s="32"/>
      <c r="AO447" s="32"/>
      <c r="AP447" s="122"/>
      <c r="AQ447" s="101"/>
      <c r="AR447" s="32"/>
      <c r="AS447" s="32"/>
      <c r="AT447" s="28"/>
      <c r="AU447" s="101"/>
      <c r="AV447" s="101"/>
      <c r="AW447" s="101"/>
      <c r="AX447" s="101"/>
      <c r="AY447" s="32"/>
      <c r="AZ447" s="101"/>
      <c r="BA447" s="101"/>
      <c r="BB447" s="104"/>
      <c r="BC447" s="104"/>
      <c r="BD447" s="104"/>
      <c r="BE447" s="101"/>
      <c r="BF447" s="101"/>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row>
    <row r="448" spans="1:145" s="44" customFormat="1" x14ac:dyDescent="0.2">
      <c r="A448" s="133"/>
      <c r="B448" s="100"/>
      <c r="C448" s="100"/>
      <c r="D448" s="100"/>
      <c r="K448" s="48"/>
      <c r="L448" s="48"/>
      <c r="O448" s="45"/>
      <c r="P448" s="45"/>
      <c r="U448" s="41"/>
      <c r="V448" s="41"/>
      <c r="W448" s="54"/>
      <c r="X448" s="54"/>
      <c r="AH448" s="61"/>
      <c r="AL448" s="97"/>
      <c r="AM448" s="32"/>
      <c r="AN448" s="32"/>
      <c r="AO448" s="32"/>
      <c r="AP448" s="122"/>
      <c r="AQ448" s="101"/>
      <c r="AR448" s="32"/>
      <c r="AS448" s="32"/>
      <c r="AT448" s="28"/>
      <c r="AU448" s="101"/>
      <c r="AV448" s="101"/>
      <c r="AW448" s="101"/>
      <c r="AX448" s="101"/>
      <c r="AY448" s="32"/>
      <c r="AZ448" s="101"/>
      <c r="BA448" s="101"/>
      <c r="BB448" s="104"/>
      <c r="BC448" s="104"/>
      <c r="BD448" s="104"/>
      <c r="BE448" s="101"/>
      <c r="BF448" s="101"/>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row>
    <row r="449" spans="1:145" s="44" customFormat="1" x14ac:dyDescent="0.2">
      <c r="A449" s="133"/>
      <c r="B449" s="100"/>
      <c r="C449" s="100"/>
      <c r="D449" s="100"/>
      <c r="K449" s="48"/>
      <c r="L449" s="48"/>
      <c r="O449" s="45"/>
      <c r="P449" s="45"/>
      <c r="U449" s="41"/>
      <c r="V449" s="41"/>
      <c r="W449" s="54"/>
      <c r="X449" s="54"/>
      <c r="AH449" s="61"/>
      <c r="AL449" s="97"/>
      <c r="AM449" s="32"/>
      <c r="AN449" s="32"/>
      <c r="AO449" s="32"/>
      <c r="AP449" s="122"/>
      <c r="AQ449" s="101"/>
      <c r="AR449" s="32"/>
      <c r="AS449" s="32"/>
      <c r="AT449" s="28"/>
      <c r="AU449" s="101"/>
      <c r="AV449" s="101"/>
      <c r="AW449" s="101"/>
      <c r="AX449" s="101"/>
      <c r="AY449" s="32"/>
      <c r="AZ449" s="101"/>
      <c r="BA449" s="101"/>
      <c r="BB449" s="104"/>
      <c r="BC449" s="104"/>
      <c r="BD449" s="104"/>
      <c r="BE449" s="101"/>
      <c r="BF449" s="101"/>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row>
    <row r="450" spans="1:145" s="44" customFormat="1" x14ac:dyDescent="0.2">
      <c r="A450" s="133"/>
      <c r="B450" s="100"/>
      <c r="C450" s="100"/>
      <c r="D450" s="100"/>
      <c r="K450" s="48"/>
      <c r="L450" s="48"/>
      <c r="O450" s="45"/>
      <c r="P450" s="45"/>
      <c r="U450" s="41"/>
      <c r="V450" s="41"/>
      <c r="W450" s="54"/>
      <c r="X450" s="54"/>
      <c r="AH450" s="61"/>
      <c r="AL450" s="97"/>
      <c r="AM450" s="32"/>
      <c r="AN450" s="32"/>
      <c r="AO450" s="32"/>
      <c r="AP450" s="122"/>
      <c r="AQ450" s="101"/>
      <c r="AR450" s="32"/>
      <c r="AS450" s="32"/>
      <c r="AT450" s="28"/>
      <c r="AU450" s="101"/>
      <c r="AV450" s="101"/>
      <c r="AW450" s="101"/>
      <c r="AX450" s="101"/>
      <c r="AY450" s="32"/>
      <c r="AZ450" s="101"/>
      <c r="BA450" s="101"/>
      <c r="BB450" s="104"/>
      <c r="BC450" s="104"/>
      <c r="BD450" s="104"/>
      <c r="BE450" s="101"/>
      <c r="BF450" s="101"/>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row>
    <row r="451" spans="1:145" s="44" customFormat="1" x14ac:dyDescent="0.2">
      <c r="A451" s="133"/>
      <c r="B451" s="100"/>
      <c r="C451" s="100"/>
      <c r="D451" s="100"/>
      <c r="K451" s="48"/>
      <c r="L451" s="48"/>
      <c r="O451" s="45"/>
      <c r="P451" s="45"/>
      <c r="U451" s="41"/>
      <c r="V451" s="41"/>
      <c r="W451" s="54"/>
      <c r="X451" s="54"/>
      <c r="AH451" s="61"/>
      <c r="AL451" s="97"/>
      <c r="AM451" s="32"/>
      <c r="AN451" s="32"/>
      <c r="AO451" s="32"/>
      <c r="AP451" s="122"/>
      <c r="AQ451" s="101"/>
      <c r="AR451" s="32"/>
      <c r="AS451" s="32"/>
      <c r="AT451" s="28"/>
      <c r="AU451" s="101"/>
      <c r="AV451" s="101"/>
      <c r="AW451" s="101"/>
      <c r="AX451" s="101"/>
      <c r="AY451" s="32"/>
      <c r="AZ451" s="101"/>
      <c r="BA451" s="101"/>
      <c r="BB451" s="104"/>
      <c r="BC451" s="104"/>
      <c r="BD451" s="104"/>
      <c r="BE451" s="101"/>
      <c r="BF451" s="101"/>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row>
    <row r="452" spans="1:145" s="44" customFormat="1" x14ac:dyDescent="0.2">
      <c r="A452" s="133"/>
      <c r="B452" s="100"/>
      <c r="C452" s="100"/>
      <c r="D452" s="100"/>
      <c r="K452" s="48"/>
      <c r="L452" s="48"/>
      <c r="O452" s="45"/>
      <c r="P452" s="45"/>
      <c r="U452" s="41"/>
      <c r="V452" s="41"/>
      <c r="W452" s="54"/>
      <c r="X452" s="54"/>
      <c r="AH452" s="61"/>
      <c r="AL452" s="97"/>
      <c r="AM452" s="32"/>
      <c r="AN452" s="32"/>
      <c r="AO452" s="32"/>
      <c r="AP452" s="122"/>
      <c r="AQ452" s="101"/>
      <c r="AR452" s="32"/>
      <c r="AS452" s="32"/>
      <c r="AT452" s="28"/>
      <c r="AU452" s="101"/>
      <c r="AV452" s="101"/>
      <c r="AW452" s="101"/>
      <c r="AX452" s="101"/>
      <c r="AY452" s="32"/>
      <c r="AZ452" s="101"/>
      <c r="BA452" s="101"/>
      <c r="BB452" s="104"/>
      <c r="BC452" s="104"/>
      <c r="BD452" s="104"/>
      <c r="BE452" s="101"/>
      <c r="BF452" s="101"/>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row>
    <row r="453" spans="1:145" s="44" customFormat="1" x14ac:dyDescent="0.2">
      <c r="A453" s="133"/>
      <c r="B453" s="100"/>
      <c r="C453" s="100"/>
      <c r="D453" s="100"/>
      <c r="K453" s="48"/>
      <c r="L453" s="48"/>
      <c r="O453" s="45"/>
      <c r="P453" s="45"/>
      <c r="U453" s="41"/>
      <c r="V453" s="41"/>
      <c r="W453" s="54"/>
      <c r="X453" s="54"/>
      <c r="AH453" s="61"/>
      <c r="AL453" s="97"/>
      <c r="AM453" s="32"/>
      <c r="AN453" s="32"/>
      <c r="AO453" s="32"/>
      <c r="AP453" s="122"/>
      <c r="AQ453" s="101"/>
      <c r="AR453" s="32"/>
      <c r="AS453" s="32"/>
      <c r="AT453" s="28"/>
      <c r="AU453" s="101"/>
      <c r="AV453" s="101"/>
      <c r="AW453" s="101"/>
      <c r="AX453" s="101"/>
      <c r="AY453" s="32"/>
      <c r="AZ453" s="101"/>
      <c r="BA453" s="101"/>
      <c r="BB453" s="104"/>
      <c r="BC453" s="104"/>
      <c r="BD453" s="104"/>
      <c r="BE453" s="101"/>
      <c r="BF453" s="101"/>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row>
    <row r="454" spans="1:145" s="44" customFormat="1" x14ac:dyDescent="0.2">
      <c r="A454" s="133"/>
      <c r="B454" s="100"/>
      <c r="C454" s="100"/>
      <c r="D454" s="100"/>
      <c r="K454" s="48"/>
      <c r="L454" s="48"/>
      <c r="O454" s="45"/>
      <c r="P454" s="45"/>
      <c r="U454" s="41"/>
      <c r="V454" s="41"/>
      <c r="W454" s="54"/>
      <c r="X454" s="54"/>
      <c r="AH454" s="61"/>
      <c r="AL454" s="97"/>
      <c r="AM454" s="32"/>
      <c r="AN454" s="32"/>
      <c r="AO454" s="32"/>
      <c r="AP454" s="122"/>
      <c r="AQ454" s="101"/>
      <c r="AR454" s="32"/>
      <c r="AS454" s="32"/>
      <c r="AT454" s="28"/>
      <c r="AU454" s="101"/>
      <c r="AV454" s="101"/>
      <c r="AW454" s="101"/>
      <c r="AX454" s="101"/>
      <c r="AY454" s="32"/>
      <c r="AZ454" s="101"/>
      <c r="BA454" s="101"/>
      <c r="BB454" s="104"/>
      <c r="BC454" s="104"/>
      <c r="BD454" s="104"/>
      <c r="BE454" s="101"/>
      <c r="BF454" s="101"/>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row>
    <row r="455" spans="1:145" s="44" customFormat="1" x14ac:dyDescent="0.2">
      <c r="A455" s="133"/>
      <c r="B455" s="100"/>
      <c r="C455" s="100"/>
      <c r="D455" s="100"/>
      <c r="K455" s="48"/>
      <c r="L455" s="48"/>
      <c r="O455" s="45"/>
      <c r="P455" s="45"/>
      <c r="U455" s="41"/>
      <c r="V455" s="41"/>
      <c r="W455" s="54"/>
      <c r="X455" s="54"/>
      <c r="AH455" s="61"/>
      <c r="AL455" s="97"/>
      <c r="AM455" s="32"/>
      <c r="AN455" s="32"/>
      <c r="AO455" s="32"/>
      <c r="AP455" s="122"/>
      <c r="AQ455" s="101"/>
      <c r="AR455" s="32"/>
      <c r="AS455" s="32"/>
      <c r="AT455" s="28"/>
      <c r="AU455" s="101"/>
      <c r="AV455" s="101"/>
      <c r="AW455" s="101"/>
      <c r="AX455" s="101"/>
      <c r="AY455" s="32"/>
      <c r="AZ455" s="101"/>
      <c r="BA455" s="101"/>
      <c r="BB455" s="104"/>
      <c r="BC455" s="104"/>
      <c r="BD455" s="104"/>
      <c r="BE455" s="101"/>
      <c r="BF455" s="101"/>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row>
    <row r="456" spans="1:145" s="44" customFormat="1" x14ac:dyDescent="0.2">
      <c r="A456" s="133"/>
      <c r="B456" s="100"/>
      <c r="C456" s="100"/>
      <c r="D456" s="100"/>
      <c r="K456" s="48"/>
      <c r="L456" s="48"/>
      <c r="O456" s="45"/>
      <c r="P456" s="45"/>
      <c r="U456" s="41"/>
      <c r="V456" s="41"/>
      <c r="W456" s="54"/>
      <c r="X456" s="54"/>
      <c r="AH456" s="61"/>
      <c r="AL456" s="97"/>
      <c r="AM456" s="32"/>
      <c r="AN456" s="32"/>
      <c r="AO456" s="32"/>
      <c r="AP456" s="122"/>
      <c r="AQ456" s="101"/>
      <c r="AR456" s="32"/>
      <c r="AS456" s="32"/>
      <c r="AT456" s="28"/>
      <c r="AU456" s="101"/>
      <c r="AV456" s="101"/>
      <c r="AW456" s="101"/>
      <c r="AX456" s="101"/>
      <c r="AY456" s="32"/>
      <c r="AZ456" s="101"/>
      <c r="BA456" s="101"/>
      <c r="BB456" s="104"/>
      <c r="BC456" s="104"/>
      <c r="BD456" s="104"/>
      <c r="BE456" s="101"/>
      <c r="BF456" s="101"/>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row>
    <row r="457" spans="1:145" s="44" customFormat="1" x14ac:dyDescent="0.2">
      <c r="A457" s="133"/>
      <c r="B457" s="100"/>
      <c r="C457" s="100"/>
      <c r="D457" s="100"/>
      <c r="K457" s="48"/>
      <c r="L457" s="48"/>
      <c r="O457" s="45"/>
      <c r="P457" s="45"/>
      <c r="U457" s="41"/>
      <c r="V457" s="41"/>
      <c r="W457" s="54"/>
      <c r="X457" s="54"/>
      <c r="AH457" s="61"/>
      <c r="AL457" s="97"/>
      <c r="AM457" s="32"/>
      <c r="AN457" s="32"/>
      <c r="AO457" s="32"/>
      <c r="AP457" s="122"/>
      <c r="AQ457" s="101"/>
      <c r="AR457" s="32"/>
      <c r="AS457" s="32"/>
      <c r="AT457" s="28"/>
      <c r="AU457" s="101"/>
      <c r="AV457" s="101"/>
      <c r="AW457" s="101"/>
      <c r="AX457" s="101"/>
      <c r="AY457" s="32"/>
      <c r="AZ457" s="101"/>
      <c r="BA457" s="101"/>
      <c r="BB457" s="104"/>
      <c r="BC457" s="104"/>
      <c r="BD457" s="104"/>
      <c r="BE457" s="101"/>
      <c r="BF457" s="101"/>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row>
    <row r="458" spans="1:145" s="44" customFormat="1" x14ac:dyDescent="0.2">
      <c r="A458" s="133"/>
      <c r="B458" s="100"/>
      <c r="C458" s="100"/>
      <c r="D458" s="100"/>
      <c r="K458" s="48"/>
      <c r="L458" s="48"/>
      <c r="O458" s="45"/>
      <c r="P458" s="45"/>
      <c r="U458" s="41"/>
      <c r="V458" s="41"/>
      <c r="W458" s="54"/>
      <c r="X458" s="54"/>
      <c r="AH458" s="61"/>
      <c r="AL458" s="97"/>
      <c r="AM458" s="32"/>
      <c r="AN458" s="32"/>
      <c r="AO458" s="32"/>
      <c r="AP458" s="122"/>
      <c r="AQ458" s="101"/>
      <c r="AR458" s="32"/>
      <c r="AS458" s="32"/>
      <c r="AT458" s="28"/>
      <c r="AU458" s="101"/>
      <c r="AV458" s="101"/>
      <c r="AW458" s="101"/>
      <c r="AX458" s="101"/>
      <c r="AY458" s="32"/>
      <c r="AZ458" s="101"/>
      <c r="BA458" s="101"/>
      <c r="BB458" s="104"/>
      <c r="BC458" s="104"/>
      <c r="BD458" s="104"/>
      <c r="BE458" s="101"/>
      <c r="BF458" s="101"/>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row>
    <row r="459" spans="1:145" s="44" customFormat="1" x14ac:dyDescent="0.2">
      <c r="A459" s="133"/>
      <c r="B459" s="100"/>
      <c r="C459" s="100"/>
      <c r="D459" s="100"/>
      <c r="K459" s="48"/>
      <c r="L459" s="48"/>
      <c r="O459" s="45"/>
      <c r="P459" s="45"/>
      <c r="U459" s="41"/>
      <c r="V459" s="41"/>
      <c r="W459" s="54"/>
      <c r="X459" s="54"/>
      <c r="AH459" s="61"/>
      <c r="AL459" s="97"/>
      <c r="AM459" s="32"/>
      <c r="AN459" s="32"/>
      <c r="AO459" s="32"/>
      <c r="AP459" s="122"/>
      <c r="AQ459" s="101"/>
      <c r="AR459" s="32"/>
      <c r="AS459" s="32"/>
      <c r="AT459" s="28"/>
      <c r="AU459" s="101"/>
      <c r="AV459" s="101"/>
      <c r="AW459" s="101"/>
      <c r="AX459" s="101"/>
      <c r="AY459" s="32"/>
      <c r="AZ459" s="101"/>
      <c r="BA459" s="101"/>
      <c r="BB459" s="104"/>
      <c r="BC459" s="104"/>
      <c r="BD459" s="104"/>
      <c r="BE459" s="101"/>
      <c r="BF459" s="101"/>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row>
    <row r="460" spans="1:145" s="44" customFormat="1" x14ac:dyDescent="0.2">
      <c r="A460" s="133"/>
      <c r="B460" s="100"/>
      <c r="C460" s="100"/>
      <c r="D460" s="100"/>
      <c r="K460" s="48"/>
      <c r="L460" s="48"/>
      <c r="O460" s="45"/>
      <c r="P460" s="45"/>
      <c r="U460" s="41"/>
      <c r="V460" s="41"/>
      <c r="W460" s="54"/>
      <c r="X460" s="54"/>
      <c r="AH460" s="61"/>
      <c r="AL460" s="97"/>
      <c r="AM460" s="32"/>
      <c r="AN460" s="32"/>
      <c r="AO460" s="32"/>
      <c r="AP460" s="122"/>
      <c r="AQ460" s="101"/>
      <c r="AR460" s="32"/>
      <c r="AS460" s="32"/>
      <c r="AT460" s="28"/>
      <c r="AU460" s="101"/>
      <c r="AV460" s="101"/>
      <c r="AW460" s="101"/>
      <c r="AX460" s="101"/>
      <c r="AY460" s="32"/>
      <c r="AZ460" s="101"/>
      <c r="BA460" s="101"/>
      <c r="BB460" s="104"/>
      <c r="BC460" s="104"/>
      <c r="BD460" s="104"/>
      <c r="BE460" s="101"/>
      <c r="BF460" s="101"/>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row>
    <row r="461" spans="1:145" s="44" customFormat="1" x14ac:dyDescent="0.2">
      <c r="A461" s="133"/>
      <c r="B461" s="100"/>
      <c r="C461" s="100"/>
      <c r="D461" s="100"/>
      <c r="K461" s="48"/>
      <c r="L461" s="48"/>
      <c r="O461" s="45"/>
      <c r="P461" s="45"/>
      <c r="U461" s="41"/>
      <c r="V461" s="41"/>
      <c r="W461" s="54"/>
      <c r="X461" s="54"/>
      <c r="AH461" s="61"/>
      <c r="AL461" s="97"/>
      <c r="AM461" s="32"/>
      <c r="AN461" s="32"/>
      <c r="AO461" s="32"/>
      <c r="AP461" s="122"/>
      <c r="AQ461" s="101"/>
      <c r="AR461" s="32"/>
      <c r="AS461" s="32"/>
      <c r="AT461" s="28"/>
      <c r="AU461" s="101"/>
      <c r="AV461" s="101"/>
      <c r="AW461" s="101"/>
      <c r="AX461" s="101"/>
      <c r="AY461" s="32"/>
      <c r="AZ461" s="101"/>
      <c r="BA461" s="101"/>
      <c r="BB461" s="104"/>
      <c r="BC461" s="104"/>
      <c r="BD461" s="104"/>
      <c r="BE461" s="101"/>
      <c r="BF461" s="101"/>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row>
    <row r="462" spans="1:145" s="44" customFormat="1" x14ac:dyDescent="0.2">
      <c r="A462" s="133"/>
      <c r="B462" s="100"/>
      <c r="C462" s="100"/>
      <c r="D462" s="100"/>
      <c r="K462" s="48"/>
      <c r="L462" s="48"/>
      <c r="O462" s="45"/>
      <c r="P462" s="45"/>
      <c r="U462" s="41"/>
      <c r="V462" s="41"/>
      <c r="W462" s="54"/>
      <c r="X462" s="54"/>
      <c r="AH462" s="61"/>
      <c r="AL462" s="97"/>
      <c r="AM462" s="32"/>
      <c r="AN462" s="32"/>
      <c r="AO462" s="32"/>
      <c r="AP462" s="122"/>
      <c r="AQ462" s="101"/>
      <c r="AR462" s="32"/>
      <c r="AS462" s="32"/>
      <c r="AT462" s="28"/>
      <c r="AU462" s="101"/>
      <c r="AV462" s="101"/>
      <c r="AW462" s="101"/>
      <c r="AX462" s="101"/>
      <c r="AY462" s="32"/>
      <c r="AZ462" s="101"/>
      <c r="BA462" s="101"/>
      <c r="BB462" s="104"/>
      <c r="BC462" s="104"/>
      <c r="BD462" s="104"/>
      <c r="BE462" s="101"/>
      <c r="BF462" s="101"/>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row>
    <row r="463" spans="1:145" s="44" customFormat="1" x14ac:dyDescent="0.2">
      <c r="A463" s="133"/>
      <c r="B463" s="100"/>
      <c r="C463" s="100"/>
      <c r="D463" s="100"/>
      <c r="K463" s="48"/>
      <c r="L463" s="48"/>
      <c r="O463" s="45"/>
      <c r="P463" s="45"/>
      <c r="U463" s="41"/>
      <c r="V463" s="41"/>
      <c r="W463" s="54"/>
      <c r="X463" s="54"/>
      <c r="AH463" s="61"/>
      <c r="AL463" s="97"/>
      <c r="AM463" s="32"/>
      <c r="AN463" s="32"/>
      <c r="AO463" s="32"/>
      <c r="AP463" s="122"/>
      <c r="AQ463" s="101"/>
      <c r="AR463" s="32"/>
      <c r="AS463" s="32"/>
      <c r="AT463" s="28"/>
      <c r="AU463" s="101"/>
      <c r="AV463" s="101"/>
      <c r="AW463" s="101"/>
      <c r="AX463" s="101"/>
      <c r="AY463" s="32"/>
      <c r="AZ463" s="101"/>
      <c r="BA463" s="101"/>
      <c r="BB463" s="104"/>
      <c r="BC463" s="104"/>
      <c r="BD463" s="104"/>
      <c r="BE463" s="101"/>
      <c r="BF463" s="101"/>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row>
    <row r="464" spans="1:145" s="44" customFormat="1" x14ac:dyDescent="0.2">
      <c r="A464" s="133"/>
      <c r="B464" s="100"/>
      <c r="C464" s="100"/>
      <c r="D464" s="100"/>
      <c r="K464" s="48"/>
      <c r="L464" s="48"/>
      <c r="O464" s="45"/>
      <c r="P464" s="45"/>
      <c r="U464" s="41"/>
      <c r="V464" s="41"/>
      <c r="W464" s="54"/>
      <c r="X464" s="54"/>
      <c r="AH464" s="61"/>
      <c r="AL464" s="97"/>
      <c r="AM464" s="32"/>
      <c r="AN464" s="32"/>
      <c r="AO464" s="32"/>
      <c r="AP464" s="122"/>
      <c r="AQ464" s="101"/>
      <c r="AR464" s="32"/>
      <c r="AS464" s="32"/>
      <c r="AT464" s="28"/>
      <c r="AU464" s="101"/>
      <c r="AV464" s="101"/>
      <c r="AW464" s="101"/>
      <c r="AX464" s="101"/>
      <c r="AY464" s="32"/>
      <c r="AZ464" s="101"/>
      <c r="BA464" s="101"/>
      <c r="BB464" s="104"/>
      <c r="BC464" s="104"/>
      <c r="BD464" s="104"/>
      <c r="BE464" s="101"/>
      <c r="BF464" s="101"/>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row>
    <row r="465" spans="1:145" s="44" customFormat="1" x14ac:dyDescent="0.2">
      <c r="A465" s="133"/>
      <c r="B465" s="100"/>
      <c r="C465" s="100"/>
      <c r="D465" s="100"/>
      <c r="K465" s="48"/>
      <c r="L465" s="48"/>
      <c r="O465" s="45"/>
      <c r="P465" s="45"/>
      <c r="U465" s="41"/>
      <c r="V465" s="41"/>
      <c r="W465" s="54"/>
      <c r="X465" s="54"/>
      <c r="AH465" s="61"/>
      <c r="AL465" s="97"/>
      <c r="AM465" s="32"/>
      <c r="AN465" s="32"/>
      <c r="AO465" s="32"/>
      <c r="AP465" s="122"/>
      <c r="AQ465" s="101"/>
      <c r="AR465" s="32"/>
      <c r="AS465" s="32"/>
      <c r="AT465" s="28"/>
      <c r="AU465" s="101"/>
      <c r="AV465" s="101"/>
      <c r="AW465" s="101"/>
      <c r="AX465" s="101"/>
      <c r="AY465" s="32"/>
      <c r="AZ465" s="101"/>
      <c r="BA465" s="101"/>
      <c r="BB465" s="104"/>
      <c r="BC465" s="104"/>
      <c r="BD465" s="104"/>
      <c r="BE465" s="101"/>
      <c r="BF465" s="101"/>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row>
    <row r="466" spans="1:145" s="44" customFormat="1" x14ac:dyDescent="0.2">
      <c r="A466" s="133"/>
      <c r="B466" s="100"/>
      <c r="C466" s="100"/>
      <c r="D466" s="100"/>
      <c r="K466" s="48"/>
      <c r="L466" s="48"/>
      <c r="O466" s="45"/>
      <c r="P466" s="45"/>
      <c r="U466" s="41"/>
      <c r="V466" s="41"/>
      <c r="W466" s="54"/>
      <c r="X466" s="54"/>
      <c r="AH466" s="61"/>
      <c r="AL466" s="97"/>
      <c r="AM466" s="32"/>
      <c r="AN466" s="32"/>
      <c r="AO466" s="32"/>
      <c r="AP466" s="122"/>
      <c r="AQ466" s="101"/>
      <c r="AR466" s="32"/>
      <c r="AS466" s="32"/>
      <c r="AT466" s="28"/>
      <c r="AU466" s="101"/>
      <c r="AV466" s="101"/>
      <c r="AW466" s="101"/>
      <c r="AX466" s="101"/>
      <c r="AY466" s="32"/>
      <c r="AZ466" s="101"/>
      <c r="BA466" s="101"/>
      <c r="BB466" s="104"/>
      <c r="BC466" s="104"/>
      <c r="BD466" s="104"/>
      <c r="BE466" s="101"/>
      <c r="BF466" s="101"/>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row>
    <row r="467" spans="1:145" s="44" customFormat="1" x14ac:dyDescent="0.2">
      <c r="A467" s="133"/>
      <c r="B467" s="100"/>
      <c r="C467" s="100"/>
      <c r="D467" s="100"/>
      <c r="K467" s="48"/>
      <c r="L467" s="48"/>
      <c r="O467" s="45"/>
      <c r="P467" s="45"/>
      <c r="U467" s="41"/>
      <c r="V467" s="41"/>
      <c r="W467" s="54"/>
      <c r="X467" s="54"/>
      <c r="AH467" s="61"/>
      <c r="AL467" s="97"/>
      <c r="AM467" s="32"/>
      <c r="AN467" s="32"/>
      <c r="AO467" s="32"/>
      <c r="AP467" s="122"/>
      <c r="AQ467" s="101"/>
      <c r="AR467" s="32"/>
      <c r="AS467" s="32"/>
      <c r="AT467" s="28"/>
      <c r="AU467" s="101"/>
      <c r="AV467" s="101"/>
      <c r="AW467" s="101"/>
      <c r="AX467" s="101"/>
      <c r="AY467" s="32"/>
      <c r="AZ467" s="101"/>
      <c r="BA467" s="101"/>
      <c r="BB467" s="104"/>
      <c r="BC467" s="104"/>
      <c r="BD467" s="104"/>
      <c r="BE467" s="101"/>
      <c r="BF467" s="101"/>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row>
    <row r="468" spans="1:145" s="44" customFormat="1" x14ac:dyDescent="0.2">
      <c r="A468" s="133"/>
      <c r="B468" s="100"/>
      <c r="C468" s="100"/>
      <c r="D468" s="100"/>
      <c r="K468" s="48"/>
      <c r="L468" s="48"/>
      <c r="O468" s="45"/>
      <c r="P468" s="45"/>
      <c r="U468" s="41"/>
      <c r="V468" s="41"/>
      <c r="W468" s="54"/>
      <c r="X468" s="54"/>
      <c r="AH468" s="61"/>
      <c r="AL468" s="97"/>
      <c r="AM468" s="32"/>
      <c r="AN468" s="32"/>
      <c r="AO468" s="32"/>
      <c r="AP468" s="122"/>
      <c r="AQ468" s="101"/>
      <c r="AR468" s="32"/>
      <c r="AS468" s="32"/>
      <c r="AT468" s="28"/>
      <c r="AU468" s="101"/>
      <c r="AV468" s="101"/>
      <c r="AW468" s="101"/>
      <c r="AX468" s="101"/>
      <c r="AY468" s="32"/>
      <c r="AZ468" s="101"/>
      <c r="BA468" s="101"/>
      <c r="BB468" s="104"/>
      <c r="BC468" s="104"/>
      <c r="BD468" s="104"/>
      <c r="BE468" s="101"/>
      <c r="BF468" s="101"/>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row>
    <row r="469" spans="1:145" s="44" customFormat="1" x14ac:dyDescent="0.2">
      <c r="A469" s="133"/>
      <c r="B469" s="100"/>
      <c r="C469" s="100"/>
      <c r="D469" s="100"/>
      <c r="K469" s="48"/>
      <c r="L469" s="48"/>
      <c r="O469" s="45"/>
      <c r="P469" s="45"/>
      <c r="U469" s="41"/>
      <c r="V469" s="41"/>
      <c r="W469" s="54"/>
      <c r="X469" s="54"/>
      <c r="AH469" s="61"/>
      <c r="AL469" s="97"/>
      <c r="AM469" s="32"/>
      <c r="AN469" s="32"/>
      <c r="AO469" s="32"/>
      <c r="AP469" s="122"/>
      <c r="AQ469" s="101"/>
      <c r="AR469" s="32"/>
      <c r="AS469" s="32"/>
      <c r="AT469" s="28"/>
      <c r="AU469" s="101"/>
      <c r="AV469" s="101"/>
      <c r="AW469" s="101"/>
      <c r="AX469" s="101"/>
      <c r="AY469" s="32"/>
      <c r="AZ469" s="101"/>
      <c r="BA469" s="101"/>
      <c r="BB469" s="104"/>
      <c r="BC469" s="104"/>
      <c r="BD469" s="104"/>
      <c r="BE469" s="101"/>
      <c r="BF469" s="101"/>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row>
    <row r="470" spans="1:145" s="44" customFormat="1" x14ac:dyDescent="0.2">
      <c r="A470" s="133"/>
      <c r="B470" s="100"/>
      <c r="C470" s="100"/>
      <c r="D470" s="100"/>
      <c r="K470" s="48"/>
      <c r="L470" s="48"/>
      <c r="O470" s="45"/>
      <c r="P470" s="45"/>
      <c r="U470" s="41"/>
      <c r="V470" s="41"/>
      <c r="W470" s="54"/>
      <c r="X470" s="54"/>
      <c r="AH470" s="61"/>
      <c r="AL470" s="97"/>
      <c r="AM470" s="32"/>
      <c r="AN470" s="32"/>
      <c r="AO470" s="32"/>
      <c r="AP470" s="122"/>
      <c r="AQ470" s="101"/>
      <c r="AR470" s="32"/>
      <c r="AS470" s="32"/>
      <c r="AT470" s="28"/>
      <c r="AU470" s="101"/>
      <c r="AV470" s="101"/>
      <c r="AW470" s="101"/>
      <c r="AX470" s="101"/>
      <c r="AY470" s="32"/>
      <c r="AZ470" s="101"/>
      <c r="BA470" s="101"/>
      <c r="BB470" s="104"/>
      <c r="BC470" s="104"/>
      <c r="BD470" s="104"/>
      <c r="BE470" s="101"/>
      <c r="BF470" s="101"/>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row>
    <row r="471" spans="1:145" s="44" customFormat="1" x14ac:dyDescent="0.2">
      <c r="A471" s="133"/>
      <c r="B471" s="100"/>
      <c r="C471" s="100"/>
      <c r="D471" s="100"/>
      <c r="K471" s="48"/>
      <c r="L471" s="48"/>
      <c r="O471" s="45"/>
      <c r="P471" s="45"/>
      <c r="U471" s="41"/>
      <c r="V471" s="41"/>
      <c r="W471" s="54"/>
      <c r="X471" s="54"/>
      <c r="AH471" s="61"/>
      <c r="AL471" s="97"/>
      <c r="AM471" s="32"/>
      <c r="AN471" s="32"/>
      <c r="AO471" s="32"/>
      <c r="AP471" s="122"/>
      <c r="AQ471" s="101"/>
      <c r="AR471" s="32"/>
      <c r="AS471" s="32"/>
      <c r="AT471" s="28"/>
      <c r="AU471" s="101"/>
      <c r="AV471" s="101"/>
      <c r="AW471" s="101"/>
      <c r="AX471" s="101"/>
      <c r="AY471" s="32"/>
      <c r="AZ471" s="101"/>
      <c r="BA471" s="101"/>
      <c r="BB471" s="104"/>
      <c r="BC471" s="104"/>
      <c r="BD471" s="104"/>
      <c r="BE471" s="101"/>
      <c r="BF471" s="101"/>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row>
    <row r="472" spans="1:145" s="44" customFormat="1" x14ac:dyDescent="0.2">
      <c r="A472" s="133"/>
      <c r="B472" s="100"/>
      <c r="C472" s="100"/>
      <c r="D472" s="100"/>
      <c r="K472" s="48"/>
      <c r="L472" s="48"/>
      <c r="O472" s="45"/>
      <c r="P472" s="45"/>
      <c r="U472" s="41"/>
      <c r="V472" s="41"/>
      <c r="W472" s="54"/>
      <c r="X472" s="54"/>
      <c r="AH472" s="61"/>
      <c r="AL472" s="97"/>
      <c r="AM472" s="32"/>
      <c r="AN472" s="32"/>
      <c r="AO472" s="32"/>
      <c r="AP472" s="122"/>
      <c r="AQ472" s="101"/>
      <c r="AR472" s="32"/>
      <c r="AS472" s="32"/>
      <c r="AT472" s="28"/>
      <c r="AU472" s="101"/>
      <c r="AV472" s="101"/>
      <c r="AW472" s="101"/>
      <c r="AX472" s="101"/>
      <c r="AY472" s="32"/>
      <c r="AZ472" s="101"/>
      <c r="BA472" s="101"/>
      <c r="BB472" s="104"/>
      <c r="BC472" s="104"/>
      <c r="BD472" s="104"/>
      <c r="BE472" s="101"/>
      <c r="BF472" s="101"/>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row>
    <row r="473" spans="1:145" s="44" customFormat="1" x14ac:dyDescent="0.2">
      <c r="A473" s="133"/>
      <c r="B473" s="100"/>
      <c r="C473" s="100"/>
      <c r="D473" s="100"/>
      <c r="K473" s="48"/>
      <c r="L473" s="48"/>
      <c r="O473" s="45"/>
      <c r="P473" s="45"/>
      <c r="U473" s="41"/>
      <c r="V473" s="41"/>
      <c r="W473" s="54"/>
      <c r="X473" s="54"/>
      <c r="AH473" s="61"/>
      <c r="AL473" s="97"/>
      <c r="AM473" s="32"/>
      <c r="AN473" s="32"/>
      <c r="AO473" s="32"/>
      <c r="AP473" s="122"/>
      <c r="AQ473" s="101"/>
      <c r="AR473" s="32"/>
      <c r="AS473" s="32"/>
      <c r="AT473" s="28"/>
      <c r="AU473" s="101"/>
      <c r="AV473" s="101"/>
      <c r="AW473" s="101"/>
      <c r="AX473" s="101"/>
      <c r="AY473" s="32"/>
      <c r="AZ473" s="101"/>
      <c r="BA473" s="101"/>
      <c r="BB473" s="104"/>
      <c r="BC473" s="104"/>
      <c r="BD473" s="104"/>
      <c r="BE473" s="101"/>
      <c r="BF473" s="101"/>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row>
    <row r="474" spans="1:145" s="44" customFormat="1" x14ac:dyDescent="0.2">
      <c r="A474" s="133"/>
      <c r="B474" s="100"/>
      <c r="C474" s="100"/>
      <c r="D474" s="100"/>
      <c r="K474" s="48"/>
      <c r="L474" s="48"/>
      <c r="O474" s="45"/>
      <c r="P474" s="45"/>
      <c r="U474" s="41"/>
      <c r="V474" s="41"/>
      <c r="W474" s="54"/>
      <c r="X474" s="54"/>
      <c r="AH474" s="61"/>
      <c r="AL474" s="97"/>
      <c r="AM474" s="32"/>
      <c r="AN474" s="32"/>
      <c r="AO474" s="32"/>
      <c r="AP474" s="122"/>
      <c r="AQ474" s="101"/>
      <c r="AR474" s="32"/>
      <c r="AS474" s="32"/>
      <c r="AT474" s="28"/>
      <c r="AU474" s="101"/>
      <c r="AV474" s="101"/>
      <c r="AW474" s="101"/>
      <c r="AX474" s="101"/>
      <c r="AY474" s="32"/>
      <c r="AZ474" s="101"/>
      <c r="BA474" s="101"/>
      <c r="BB474" s="104"/>
      <c r="BC474" s="104"/>
      <c r="BD474" s="104"/>
      <c r="BE474" s="101"/>
      <c r="BF474" s="101"/>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row>
    <row r="475" spans="1:145" s="44" customFormat="1" x14ac:dyDescent="0.2">
      <c r="A475" s="133"/>
      <c r="B475" s="100"/>
      <c r="C475" s="100"/>
      <c r="D475" s="100"/>
      <c r="K475" s="48"/>
      <c r="L475" s="48"/>
      <c r="O475" s="45"/>
      <c r="P475" s="45"/>
      <c r="U475" s="41"/>
      <c r="V475" s="41"/>
      <c r="W475" s="54"/>
      <c r="X475" s="54"/>
      <c r="AH475" s="61"/>
      <c r="AL475" s="97"/>
      <c r="AM475" s="32"/>
      <c r="AN475" s="32"/>
      <c r="AO475" s="32"/>
      <c r="AP475" s="122"/>
      <c r="AQ475" s="101"/>
      <c r="AR475" s="32"/>
      <c r="AS475" s="32"/>
      <c r="AT475" s="28"/>
      <c r="AU475" s="101"/>
      <c r="AV475" s="101"/>
      <c r="AW475" s="101"/>
      <c r="AX475" s="101"/>
      <c r="AY475" s="32"/>
      <c r="AZ475" s="101"/>
      <c r="BA475" s="101"/>
      <c r="BB475" s="104"/>
      <c r="BC475" s="104"/>
      <c r="BD475" s="104"/>
      <c r="BE475" s="101"/>
      <c r="BF475" s="101"/>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row>
    <row r="476" spans="1:145" s="44" customFormat="1" x14ac:dyDescent="0.2">
      <c r="A476" s="133"/>
      <c r="B476" s="100"/>
      <c r="C476" s="100"/>
      <c r="D476" s="100"/>
      <c r="K476" s="48"/>
      <c r="L476" s="48"/>
      <c r="O476" s="45"/>
      <c r="P476" s="45"/>
      <c r="U476" s="41"/>
      <c r="V476" s="41"/>
      <c r="W476" s="54"/>
      <c r="X476" s="54"/>
      <c r="AH476" s="61"/>
      <c r="AL476" s="97"/>
      <c r="AM476" s="32"/>
      <c r="AN476" s="32"/>
      <c r="AO476" s="32"/>
      <c r="AP476" s="122"/>
      <c r="AQ476" s="101"/>
      <c r="AR476" s="32"/>
      <c r="AS476" s="32"/>
      <c r="AT476" s="28"/>
      <c r="AU476" s="101"/>
      <c r="AV476" s="101"/>
      <c r="AW476" s="101"/>
      <c r="AX476" s="101"/>
      <c r="AY476" s="32"/>
      <c r="AZ476" s="101"/>
      <c r="BA476" s="101"/>
      <c r="BB476" s="104"/>
      <c r="BC476" s="104"/>
      <c r="BD476" s="104"/>
      <c r="BE476" s="101"/>
      <c r="BF476" s="101"/>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row>
    <row r="477" spans="1:145" s="44" customFormat="1" x14ac:dyDescent="0.2">
      <c r="A477" s="133"/>
      <c r="B477" s="100"/>
      <c r="C477" s="100"/>
      <c r="D477" s="100"/>
      <c r="K477" s="48"/>
      <c r="L477" s="48"/>
      <c r="O477" s="45"/>
      <c r="P477" s="45"/>
      <c r="U477" s="41"/>
      <c r="V477" s="41"/>
      <c r="W477" s="54"/>
      <c r="X477" s="54"/>
      <c r="AH477" s="61"/>
      <c r="AL477" s="97"/>
      <c r="AM477" s="32"/>
      <c r="AN477" s="32"/>
      <c r="AO477" s="32"/>
      <c r="AP477" s="122"/>
      <c r="AQ477" s="101"/>
      <c r="AR477" s="32"/>
      <c r="AS477" s="32"/>
      <c r="AT477" s="28"/>
      <c r="AU477" s="101"/>
      <c r="AV477" s="101"/>
      <c r="AW477" s="101"/>
      <c r="AX477" s="101"/>
      <c r="AY477" s="32"/>
      <c r="AZ477" s="101"/>
      <c r="BA477" s="101"/>
      <c r="BB477" s="104"/>
      <c r="BC477" s="104"/>
      <c r="BD477" s="104"/>
      <c r="BE477" s="101"/>
      <c r="BF477" s="101"/>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row>
    <row r="478" spans="1:145" s="44" customFormat="1" x14ac:dyDescent="0.2">
      <c r="A478" s="133"/>
      <c r="B478" s="100"/>
      <c r="C478" s="100"/>
      <c r="D478" s="100"/>
      <c r="K478" s="48"/>
      <c r="L478" s="48"/>
      <c r="O478" s="45"/>
      <c r="P478" s="45"/>
      <c r="U478" s="41"/>
      <c r="V478" s="41"/>
      <c r="W478" s="54"/>
      <c r="X478" s="54"/>
      <c r="AH478" s="61"/>
      <c r="AL478" s="97"/>
      <c r="AM478" s="32"/>
      <c r="AN478" s="32"/>
      <c r="AO478" s="32"/>
      <c r="AP478" s="122"/>
      <c r="AQ478" s="101"/>
      <c r="AR478" s="32"/>
      <c r="AS478" s="32"/>
      <c r="AT478" s="28"/>
      <c r="AU478" s="101"/>
      <c r="AV478" s="101"/>
      <c r="AW478" s="101"/>
      <c r="AX478" s="101"/>
      <c r="AY478" s="32"/>
      <c r="AZ478" s="101"/>
      <c r="BA478" s="101"/>
      <c r="BB478" s="104"/>
      <c r="BC478" s="104"/>
      <c r="BD478" s="104"/>
      <c r="BE478" s="101"/>
      <c r="BF478" s="101"/>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row>
    <row r="479" spans="1:145" s="44" customFormat="1" x14ac:dyDescent="0.2">
      <c r="A479" s="133"/>
      <c r="B479" s="100"/>
      <c r="C479" s="100"/>
      <c r="D479" s="100"/>
      <c r="K479" s="48"/>
      <c r="L479" s="48"/>
      <c r="O479" s="45"/>
      <c r="P479" s="45"/>
      <c r="U479" s="41"/>
      <c r="V479" s="41"/>
      <c r="W479" s="54"/>
      <c r="X479" s="54"/>
      <c r="AH479" s="61"/>
      <c r="AL479" s="97"/>
      <c r="AM479" s="32"/>
      <c r="AN479" s="32"/>
      <c r="AO479" s="32"/>
      <c r="AP479" s="122"/>
      <c r="AQ479" s="101"/>
      <c r="AR479" s="32"/>
      <c r="AS479" s="32"/>
      <c r="AT479" s="28"/>
      <c r="AU479" s="101"/>
      <c r="AV479" s="101"/>
      <c r="AW479" s="101"/>
      <c r="AX479" s="101"/>
      <c r="AY479" s="32"/>
      <c r="AZ479" s="101"/>
      <c r="BA479" s="101"/>
      <c r="BB479" s="104"/>
      <c r="BC479" s="104"/>
      <c r="BD479" s="104"/>
      <c r="BE479" s="101"/>
      <c r="BF479" s="101"/>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row>
    <row r="480" spans="1:145" s="44" customFormat="1" x14ac:dyDescent="0.2">
      <c r="A480" s="133"/>
      <c r="B480" s="100"/>
      <c r="C480" s="100"/>
      <c r="D480" s="100"/>
      <c r="K480" s="48"/>
      <c r="L480" s="48"/>
      <c r="O480" s="45"/>
      <c r="P480" s="45"/>
      <c r="U480" s="41"/>
      <c r="V480" s="41"/>
      <c r="W480" s="54"/>
      <c r="X480" s="54"/>
      <c r="AH480" s="61"/>
      <c r="AL480" s="97"/>
      <c r="AM480" s="32"/>
      <c r="AN480" s="32"/>
      <c r="AO480" s="32"/>
      <c r="AP480" s="122"/>
      <c r="AQ480" s="101"/>
      <c r="AR480" s="32"/>
      <c r="AS480" s="32"/>
      <c r="AT480" s="28"/>
      <c r="AU480" s="101"/>
      <c r="AV480" s="101"/>
      <c r="AW480" s="101"/>
      <c r="AX480" s="101"/>
      <c r="AY480" s="32"/>
      <c r="AZ480" s="101"/>
      <c r="BA480" s="101"/>
      <c r="BB480" s="104"/>
      <c r="BC480" s="104"/>
      <c r="BD480" s="104"/>
      <c r="BE480" s="101"/>
      <c r="BF480" s="101"/>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row>
    <row r="481" spans="1:145" s="44" customFormat="1" x14ac:dyDescent="0.2">
      <c r="A481" s="133"/>
      <c r="B481" s="100"/>
      <c r="C481" s="100"/>
      <c r="D481" s="100"/>
      <c r="K481" s="48"/>
      <c r="L481" s="48"/>
      <c r="O481" s="45"/>
      <c r="P481" s="45"/>
      <c r="U481" s="41"/>
      <c r="V481" s="41"/>
      <c r="W481" s="54"/>
      <c r="X481" s="54"/>
      <c r="AH481" s="61"/>
      <c r="AL481" s="97"/>
      <c r="AM481" s="32"/>
      <c r="AN481" s="32"/>
      <c r="AO481" s="32"/>
      <c r="AP481" s="122"/>
      <c r="AQ481" s="101"/>
      <c r="AR481" s="32"/>
      <c r="AS481" s="32"/>
      <c r="AT481" s="28"/>
      <c r="AU481" s="101"/>
      <c r="AV481" s="101"/>
      <c r="AW481" s="101"/>
      <c r="AX481" s="101"/>
      <c r="AY481" s="32"/>
      <c r="AZ481" s="101"/>
      <c r="BA481" s="101"/>
      <c r="BB481" s="104"/>
      <c r="BC481" s="104"/>
      <c r="BD481" s="104"/>
      <c r="BE481" s="101"/>
      <c r="BF481" s="101"/>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row>
    <row r="482" spans="1:145" s="44" customFormat="1" x14ac:dyDescent="0.2">
      <c r="A482" s="133"/>
      <c r="B482" s="100"/>
      <c r="C482" s="100"/>
      <c r="D482" s="100"/>
      <c r="K482" s="48"/>
      <c r="L482" s="48"/>
      <c r="O482" s="45"/>
      <c r="P482" s="45"/>
      <c r="U482" s="41"/>
      <c r="V482" s="41"/>
      <c r="W482" s="54"/>
      <c r="X482" s="54"/>
      <c r="AH482" s="61"/>
      <c r="AL482" s="97"/>
      <c r="AM482" s="32"/>
      <c r="AN482" s="32"/>
      <c r="AO482" s="32"/>
      <c r="AP482" s="122"/>
      <c r="AQ482" s="101"/>
      <c r="AR482" s="32"/>
      <c r="AS482" s="32"/>
      <c r="AT482" s="28"/>
      <c r="AU482" s="101"/>
      <c r="AV482" s="101"/>
      <c r="AW482" s="101"/>
      <c r="AX482" s="101"/>
      <c r="AY482" s="32"/>
      <c r="AZ482" s="101"/>
      <c r="BA482" s="101"/>
      <c r="BB482" s="104"/>
      <c r="BC482" s="104"/>
      <c r="BD482" s="104"/>
      <c r="BE482" s="101"/>
      <c r="BF482" s="101"/>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row>
    <row r="483" spans="1:145" s="44" customFormat="1" x14ac:dyDescent="0.2">
      <c r="A483" s="133"/>
      <c r="B483" s="100"/>
      <c r="C483" s="100"/>
      <c r="D483" s="100"/>
      <c r="K483" s="48"/>
      <c r="L483" s="48"/>
      <c r="O483" s="45"/>
      <c r="P483" s="45"/>
      <c r="U483" s="41"/>
      <c r="V483" s="41"/>
      <c r="W483" s="54"/>
      <c r="X483" s="54"/>
      <c r="AH483" s="61"/>
      <c r="AL483" s="97"/>
      <c r="AM483" s="32"/>
      <c r="AN483" s="32"/>
      <c r="AO483" s="32"/>
      <c r="AP483" s="122"/>
      <c r="AQ483" s="101"/>
      <c r="AR483" s="32"/>
      <c r="AS483" s="32"/>
      <c r="AT483" s="28"/>
      <c r="AU483" s="101"/>
      <c r="AV483" s="101"/>
      <c r="AW483" s="101"/>
      <c r="AX483" s="101"/>
      <c r="AY483" s="32"/>
      <c r="AZ483" s="101"/>
      <c r="BA483" s="101"/>
      <c r="BB483" s="104"/>
      <c r="BC483" s="104"/>
      <c r="BD483" s="104"/>
      <c r="BE483" s="101"/>
      <c r="BF483" s="101"/>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row>
    <row r="484" spans="1:145" s="44" customFormat="1" x14ac:dyDescent="0.2">
      <c r="A484" s="133"/>
      <c r="B484" s="100"/>
      <c r="C484" s="100"/>
      <c r="D484" s="100"/>
      <c r="K484" s="48"/>
      <c r="L484" s="48"/>
      <c r="O484" s="45"/>
      <c r="P484" s="45"/>
      <c r="U484" s="41"/>
      <c r="V484" s="41"/>
      <c r="W484" s="54"/>
      <c r="X484" s="54"/>
      <c r="AH484" s="61"/>
      <c r="AL484" s="97"/>
      <c r="AM484" s="32"/>
      <c r="AN484" s="32"/>
      <c r="AO484" s="32"/>
      <c r="AP484" s="122"/>
      <c r="AQ484" s="101"/>
      <c r="AR484" s="32"/>
      <c r="AS484" s="32"/>
      <c r="AT484" s="28"/>
      <c r="AU484" s="101"/>
      <c r="AV484" s="101"/>
      <c r="AW484" s="101"/>
      <c r="AX484" s="101"/>
      <c r="AY484" s="32"/>
      <c r="AZ484" s="101"/>
      <c r="BA484" s="101"/>
      <c r="BB484" s="104"/>
      <c r="BC484" s="104"/>
      <c r="BD484" s="104"/>
      <c r="BE484" s="101"/>
      <c r="BF484" s="101"/>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row>
    <row r="485" spans="1:145" s="44" customFormat="1" x14ac:dyDescent="0.2">
      <c r="A485" s="133"/>
      <c r="B485" s="100"/>
      <c r="C485" s="100"/>
      <c r="D485" s="100"/>
      <c r="K485" s="48"/>
      <c r="L485" s="48"/>
      <c r="O485" s="45"/>
      <c r="P485" s="45"/>
      <c r="U485" s="41"/>
      <c r="V485" s="41"/>
      <c r="W485" s="54"/>
      <c r="X485" s="54"/>
      <c r="AH485" s="61"/>
      <c r="AL485" s="97"/>
      <c r="AM485" s="32"/>
      <c r="AN485" s="32"/>
      <c r="AO485" s="32"/>
      <c r="AP485" s="122"/>
      <c r="AQ485" s="101"/>
      <c r="AR485" s="32"/>
      <c r="AS485" s="32"/>
      <c r="AT485" s="28"/>
      <c r="AU485" s="101"/>
      <c r="AV485" s="101"/>
      <c r="AW485" s="101"/>
      <c r="AX485" s="101"/>
      <c r="AY485" s="32"/>
      <c r="AZ485" s="101"/>
      <c r="BA485" s="101"/>
      <c r="BB485" s="104"/>
      <c r="BC485" s="104"/>
      <c r="BD485" s="104"/>
      <c r="BE485" s="101"/>
      <c r="BF485" s="101"/>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row>
    <row r="486" spans="1:145" s="44" customFormat="1" x14ac:dyDescent="0.2">
      <c r="A486" s="133"/>
      <c r="B486" s="100"/>
      <c r="C486" s="100"/>
      <c r="D486" s="100"/>
      <c r="K486" s="48"/>
      <c r="L486" s="48"/>
      <c r="O486" s="45"/>
      <c r="P486" s="45"/>
      <c r="U486" s="41"/>
      <c r="V486" s="41"/>
      <c r="W486" s="54"/>
      <c r="X486" s="54"/>
      <c r="AH486" s="61"/>
      <c r="AL486" s="97"/>
      <c r="AM486" s="32"/>
      <c r="AN486" s="32"/>
      <c r="AO486" s="32"/>
      <c r="AP486" s="122"/>
      <c r="AQ486" s="101"/>
      <c r="AR486" s="32"/>
      <c r="AS486" s="32"/>
      <c r="AT486" s="28"/>
      <c r="AU486" s="101"/>
      <c r="AV486" s="101"/>
      <c r="AW486" s="101"/>
      <c r="AX486" s="101"/>
      <c r="AY486" s="32"/>
      <c r="AZ486" s="101"/>
      <c r="BA486" s="101"/>
      <c r="BB486" s="104"/>
      <c r="BC486" s="104"/>
      <c r="BD486" s="104"/>
      <c r="BE486" s="101"/>
      <c r="BF486" s="101"/>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row>
    <row r="487" spans="1:145" s="44" customFormat="1" x14ac:dyDescent="0.2">
      <c r="A487" s="133"/>
      <c r="B487" s="100"/>
      <c r="C487" s="100"/>
      <c r="D487" s="100"/>
      <c r="K487" s="48"/>
      <c r="L487" s="48"/>
      <c r="O487" s="45"/>
      <c r="P487" s="45"/>
      <c r="U487" s="41"/>
      <c r="V487" s="41"/>
      <c r="W487" s="54"/>
      <c r="X487" s="54"/>
      <c r="AH487" s="61"/>
      <c r="AL487" s="97"/>
      <c r="AM487" s="32"/>
      <c r="AN487" s="32"/>
      <c r="AO487" s="32"/>
      <c r="AP487" s="122"/>
      <c r="AQ487" s="101"/>
      <c r="AR487" s="32"/>
      <c r="AS487" s="32"/>
      <c r="AT487" s="28"/>
      <c r="AU487" s="101"/>
      <c r="AV487" s="101"/>
      <c r="AW487" s="101"/>
      <c r="AX487" s="101"/>
      <c r="AY487" s="32"/>
      <c r="AZ487" s="101"/>
      <c r="BA487" s="101"/>
      <c r="BB487" s="104"/>
      <c r="BC487" s="104"/>
      <c r="BD487" s="104"/>
      <c r="BE487" s="101"/>
      <c r="BF487" s="101"/>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row>
    <row r="488" spans="1:145" s="44" customFormat="1" x14ac:dyDescent="0.2">
      <c r="A488" s="133"/>
      <c r="B488" s="100"/>
      <c r="C488" s="100"/>
      <c r="D488" s="100"/>
      <c r="K488" s="48"/>
      <c r="L488" s="48"/>
      <c r="O488" s="45"/>
      <c r="P488" s="45"/>
      <c r="U488" s="41"/>
      <c r="V488" s="41"/>
      <c r="W488" s="54"/>
      <c r="X488" s="54"/>
      <c r="AH488" s="61"/>
      <c r="AL488" s="97"/>
      <c r="AM488" s="32"/>
      <c r="AN488" s="32"/>
      <c r="AO488" s="32"/>
      <c r="AP488" s="122"/>
      <c r="AQ488" s="101"/>
      <c r="AR488" s="32"/>
      <c r="AS488" s="32"/>
      <c r="AT488" s="28"/>
      <c r="AU488" s="101"/>
      <c r="AV488" s="101"/>
      <c r="AW488" s="101"/>
      <c r="AX488" s="101"/>
      <c r="AY488" s="32"/>
      <c r="AZ488" s="101"/>
      <c r="BA488" s="101"/>
      <c r="BB488" s="104"/>
      <c r="BC488" s="104"/>
      <c r="BD488" s="104"/>
      <c r="BE488" s="101"/>
      <c r="BF488" s="101"/>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row>
    <row r="489" spans="1:145" s="44" customFormat="1" x14ac:dyDescent="0.2">
      <c r="A489" s="133"/>
      <c r="B489" s="100"/>
      <c r="C489" s="100"/>
      <c r="D489" s="100"/>
      <c r="K489" s="48"/>
      <c r="L489" s="48"/>
      <c r="O489" s="45"/>
      <c r="P489" s="45"/>
      <c r="U489" s="41"/>
      <c r="V489" s="41"/>
      <c r="W489" s="54"/>
      <c r="X489" s="54"/>
      <c r="AH489" s="61"/>
      <c r="AL489" s="97"/>
      <c r="AM489" s="32"/>
      <c r="AN489" s="32"/>
      <c r="AO489" s="32"/>
      <c r="AP489" s="122"/>
      <c r="AQ489" s="101"/>
      <c r="AR489" s="32"/>
      <c r="AS489" s="32"/>
      <c r="AT489" s="28"/>
      <c r="AU489" s="101"/>
      <c r="AV489" s="101"/>
      <c r="AW489" s="101"/>
      <c r="AX489" s="101"/>
      <c r="AY489" s="32"/>
      <c r="AZ489" s="101"/>
      <c r="BA489" s="101"/>
      <c r="BB489" s="104"/>
      <c r="BC489" s="104"/>
      <c r="BD489" s="104"/>
      <c r="BE489" s="101"/>
      <c r="BF489" s="101"/>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row>
    <row r="490" spans="1:145" s="44" customFormat="1" x14ac:dyDescent="0.2">
      <c r="A490" s="133"/>
      <c r="B490" s="100"/>
      <c r="C490" s="100"/>
      <c r="D490" s="100"/>
      <c r="K490" s="48"/>
      <c r="L490" s="48"/>
      <c r="O490" s="45"/>
      <c r="P490" s="45"/>
      <c r="U490" s="41"/>
      <c r="V490" s="41"/>
      <c r="W490" s="54"/>
      <c r="X490" s="54"/>
      <c r="AH490" s="61"/>
      <c r="AL490" s="97"/>
      <c r="AM490" s="32"/>
      <c r="AN490" s="32"/>
      <c r="AO490" s="32"/>
      <c r="AP490" s="122"/>
      <c r="AQ490" s="101"/>
      <c r="AR490" s="32"/>
      <c r="AS490" s="32"/>
      <c r="AT490" s="28"/>
      <c r="AU490" s="101"/>
      <c r="AV490" s="101"/>
      <c r="AW490" s="101"/>
      <c r="AX490" s="101"/>
      <c r="AY490" s="32"/>
      <c r="AZ490" s="101"/>
      <c r="BA490" s="101"/>
      <c r="BB490" s="104"/>
      <c r="BC490" s="104"/>
      <c r="BD490" s="104"/>
      <c r="BE490" s="101"/>
      <c r="BF490" s="101"/>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row>
    <row r="491" spans="1:145" s="44" customFormat="1" x14ac:dyDescent="0.2">
      <c r="A491" s="133"/>
      <c r="B491" s="100"/>
      <c r="C491" s="100"/>
      <c r="D491" s="100"/>
      <c r="K491" s="48"/>
      <c r="L491" s="48"/>
      <c r="O491" s="45"/>
      <c r="P491" s="45"/>
      <c r="U491" s="41"/>
      <c r="V491" s="41"/>
      <c r="W491" s="54"/>
      <c r="X491" s="54"/>
      <c r="AH491" s="61"/>
      <c r="AL491" s="97"/>
      <c r="AM491" s="32"/>
      <c r="AN491" s="32"/>
      <c r="AO491" s="32"/>
      <c r="AP491" s="122"/>
      <c r="AQ491" s="101"/>
      <c r="AR491" s="32"/>
      <c r="AS491" s="32"/>
      <c r="AT491" s="28"/>
      <c r="AU491" s="101"/>
      <c r="AV491" s="101"/>
      <c r="AW491" s="101"/>
      <c r="AX491" s="101"/>
      <c r="AY491" s="32"/>
      <c r="AZ491" s="101"/>
      <c r="BA491" s="101"/>
      <c r="BB491" s="104"/>
      <c r="BC491" s="104"/>
      <c r="BD491" s="104"/>
      <c r="BE491" s="101"/>
      <c r="BF491" s="101"/>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row>
    <row r="492" spans="1:145" s="44" customFormat="1" x14ac:dyDescent="0.2">
      <c r="A492" s="133"/>
      <c r="B492" s="100"/>
      <c r="C492" s="100"/>
      <c r="D492" s="100"/>
      <c r="K492" s="48"/>
      <c r="L492" s="48"/>
      <c r="O492" s="45"/>
      <c r="P492" s="45"/>
      <c r="U492" s="41"/>
      <c r="V492" s="41"/>
      <c r="W492" s="54"/>
      <c r="X492" s="54"/>
      <c r="AH492" s="61"/>
      <c r="AL492" s="97"/>
      <c r="AM492" s="32"/>
      <c r="AN492" s="32"/>
      <c r="AO492" s="32"/>
      <c r="AP492" s="122"/>
      <c r="AQ492" s="101"/>
      <c r="AR492" s="32"/>
      <c r="AS492" s="32"/>
      <c r="AT492" s="28"/>
      <c r="AU492" s="101"/>
      <c r="AV492" s="101"/>
      <c r="AW492" s="101"/>
      <c r="AX492" s="101"/>
      <c r="AY492" s="32"/>
      <c r="AZ492" s="101"/>
      <c r="BA492" s="101"/>
      <c r="BB492" s="104"/>
      <c r="BC492" s="104"/>
      <c r="BD492" s="104"/>
      <c r="BE492" s="101"/>
      <c r="BF492" s="101"/>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row>
    <row r="493" spans="1:145" s="44" customFormat="1" x14ac:dyDescent="0.2">
      <c r="A493" s="133"/>
      <c r="B493" s="100"/>
      <c r="C493" s="100"/>
      <c r="D493" s="100"/>
      <c r="K493" s="48"/>
      <c r="L493" s="48"/>
      <c r="O493" s="45"/>
      <c r="P493" s="45"/>
      <c r="U493" s="41"/>
      <c r="V493" s="41"/>
      <c r="W493" s="54"/>
      <c r="X493" s="54"/>
      <c r="AH493" s="61"/>
      <c r="AL493" s="97"/>
      <c r="AM493" s="32"/>
      <c r="AN493" s="32"/>
      <c r="AO493" s="32"/>
      <c r="AP493" s="122"/>
      <c r="AQ493" s="101"/>
      <c r="AR493" s="32"/>
      <c r="AS493" s="32"/>
      <c r="AT493" s="28"/>
      <c r="AU493" s="101"/>
      <c r="AV493" s="101"/>
      <c r="AW493" s="101"/>
      <c r="AX493" s="101"/>
      <c r="AY493" s="32"/>
      <c r="AZ493" s="101"/>
      <c r="BA493" s="101"/>
      <c r="BB493" s="104"/>
      <c r="BC493" s="104"/>
      <c r="BD493" s="104"/>
      <c r="BE493" s="101"/>
      <c r="BF493" s="101"/>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row>
    <row r="494" spans="1:145" s="44" customFormat="1" x14ac:dyDescent="0.2">
      <c r="A494" s="133"/>
      <c r="B494" s="100"/>
      <c r="C494" s="100"/>
      <c r="D494" s="100"/>
      <c r="K494" s="48"/>
      <c r="L494" s="48"/>
      <c r="O494" s="45"/>
      <c r="P494" s="45"/>
      <c r="U494" s="41"/>
      <c r="V494" s="41"/>
      <c r="W494" s="54"/>
      <c r="X494" s="54"/>
      <c r="AH494" s="61"/>
      <c r="AL494" s="97"/>
      <c r="AM494" s="32"/>
      <c r="AN494" s="32"/>
      <c r="AO494" s="32"/>
      <c r="AP494" s="122"/>
      <c r="AQ494" s="101"/>
      <c r="AR494" s="32"/>
      <c r="AS494" s="32"/>
      <c r="AT494" s="28"/>
      <c r="AU494" s="101"/>
      <c r="AV494" s="101"/>
      <c r="AW494" s="101"/>
      <c r="AX494" s="101"/>
      <c r="AY494" s="32"/>
      <c r="AZ494" s="101"/>
      <c r="BA494" s="101"/>
      <c r="BB494" s="104"/>
      <c r="BC494" s="104"/>
      <c r="BD494" s="104"/>
      <c r="BE494" s="101"/>
      <c r="BF494" s="101"/>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row>
    <row r="495" spans="1:145" s="44" customFormat="1" x14ac:dyDescent="0.2">
      <c r="A495" s="133"/>
      <c r="B495" s="100"/>
      <c r="C495" s="100"/>
      <c r="D495" s="100"/>
      <c r="K495" s="48"/>
      <c r="L495" s="48"/>
      <c r="O495" s="45"/>
      <c r="P495" s="45"/>
      <c r="U495" s="41"/>
      <c r="V495" s="41"/>
      <c r="W495" s="54"/>
      <c r="X495" s="54"/>
      <c r="AH495" s="61"/>
      <c r="AL495" s="97"/>
      <c r="AM495" s="32"/>
      <c r="AN495" s="32"/>
      <c r="AO495" s="32"/>
      <c r="AP495" s="122"/>
      <c r="AQ495" s="101"/>
      <c r="AR495" s="32"/>
      <c r="AS495" s="32"/>
      <c r="AT495" s="28"/>
      <c r="AU495" s="101"/>
      <c r="AV495" s="101"/>
      <c r="AW495" s="101"/>
      <c r="AX495" s="101"/>
      <c r="AY495" s="32"/>
      <c r="AZ495" s="101"/>
      <c r="BA495" s="101"/>
      <c r="BB495" s="104"/>
      <c r="BC495" s="104"/>
      <c r="BD495" s="104"/>
      <c r="BE495" s="101"/>
      <c r="BF495" s="101"/>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row>
    <row r="496" spans="1:145" s="44" customFormat="1" x14ac:dyDescent="0.2">
      <c r="A496" s="133"/>
      <c r="B496" s="100"/>
      <c r="C496" s="100"/>
      <c r="D496" s="100"/>
      <c r="K496" s="48"/>
      <c r="L496" s="48"/>
      <c r="O496" s="45"/>
      <c r="P496" s="45"/>
      <c r="U496" s="41"/>
      <c r="V496" s="41"/>
      <c r="W496" s="54"/>
      <c r="X496" s="54"/>
      <c r="AH496" s="61"/>
      <c r="AL496" s="97"/>
      <c r="AM496" s="32"/>
      <c r="AN496" s="32"/>
      <c r="AO496" s="32"/>
      <c r="AP496" s="122"/>
      <c r="AQ496" s="101"/>
      <c r="AR496" s="32"/>
      <c r="AS496" s="32"/>
      <c r="AT496" s="28"/>
      <c r="AU496" s="101"/>
      <c r="AV496" s="101"/>
      <c r="AW496" s="101"/>
      <c r="AX496" s="101"/>
      <c r="AY496" s="32"/>
      <c r="AZ496" s="101"/>
      <c r="BA496" s="101"/>
      <c r="BB496" s="104"/>
      <c r="BC496" s="104"/>
      <c r="BD496" s="104"/>
      <c r="BE496" s="101"/>
      <c r="BF496" s="101"/>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row>
    <row r="497" spans="1:145" s="44" customFormat="1" x14ac:dyDescent="0.2">
      <c r="A497" s="133"/>
      <c r="B497" s="100"/>
      <c r="C497" s="100"/>
      <c r="D497" s="100"/>
      <c r="K497" s="48"/>
      <c r="L497" s="48"/>
      <c r="O497" s="45"/>
      <c r="P497" s="45"/>
      <c r="U497" s="41"/>
      <c r="V497" s="41"/>
      <c r="W497" s="54"/>
      <c r="X497" s="54"/>
      <c r="AH497" s="61"/>
      <c r="AL497" s="97"/>
      <c r="AM497" s="32"/>
      <c r="AN497" s="32"/>
      <c r="AO497" s="32"/>
      <c r="AP497" s="122"/>
      <c r="AQ497" s="101"/>
      <c r="AR497" s="32"/>
      <c r="AS497" s="32"/>
      <c r="AT497" s="28"/>
      <c r="AU497" s="101"/>
      <c r="AV497" s="101"/>
      <c r="AW497" s="101"/>
      <c r="AX497" s="101"/>
      <c r="AY497" s="32"/>
      <c r="AZ497" s="101"/>
      <c r="BA497" s="101"/>
      <c r="BB497" s="104"/>
      <c r="BC497" s="104"/>
      <c r="BD497" s="104"/>
      <c r="BE497" s="101"/>
      <c r="BF497" s="101"/>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row>
    <row r="498" spans="1:145" s="44" customFormat="1" x14ac:dyDescent="0.2">
      <c r="A498" s="133"/>
      <c r="B498" s="100"/>
      <c r="C498" s="100"/>
      <c r="D498" s="100"/>
      <c r="K498" s="48"/>
      <c r="L498" s="48"/>
      <c r="O498" s="45"/>
      <c r="P498" s="45"/>
      <c r="U498" s="41"/>
      <c r="V498" s="41"/>
      <c r="W498" s="54"/>
      <c r="X498" s="54"/>
      <c r="AH498" s="61"/>
      <c r="AL498" s="97"/>
      <c r="AM498" s="32"/>
      <c r="AN498" s="32"/>
      <c r="AO498" s="32"/>
      <c r="AP498" s="122"/>
      <c r="AQ498" s="101"/>
      <c r="AR498" s="32"/>
      <c r="AS498" s="32"/>
      <c r="AT498" s="28"/>
      <c r="AU498" s="101"/>
      <c r="AV498" s="101"/>
      <c r="AW498" s="101"/>
      <c r="AX498" s="101"/>
      <c r="AY498" s="32"/>
      <c r="AZ498" s="101"/>
      <c r="BA498" s="101"/>
      <c r="BB498" s="104"/>
      <c r="BC498" s="104"/>
      <c r="BD498" s="104"/>
      <c r="BE498" s="101"/>
      <c r="BF498" s="101"/>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row>
    <row r="499" spans="1:145" s="44" customFormat="1" x14ac:dyDescent="0.2">
      <c r="A499" s="133"/>
      <c r="B499" s="100"/>
      <c r="C499" s="100"/>
      <c r="D499" s="100"/>
      <c r="K499" s="48"/>
      <c r="L499" s="48"/>
      <c r="O499" s="45"/>
      <c r="P499" s="45"/>
      <c r="U499" s="41"/>
      <c r="V499" s="41"/>
      <c r="W499" s="54"/>
      <c r="X499" s="54"/>
      <c r="AH499" s="61"/>
      <c r="AL499" s="97"/>
      <c r="AM499" s="32"/>
      <c r="AN499" s="32"/>
      <c r="AO499" s="32"/>
      <c r="AP499" s="122"/>
      <c r="AQ499" s="101"/>
      <c r="AR499" s="32"/>
      <c r="AS499" s="32"/>
      <c r="AT499" s="28"/>
      <c r="AU499" s="101"/>
      <c r="AV499" s="101"/>
      <c r="AW499" s="101"/>
      <c r="AX499" s="101"/>
      <c r="AY499" s="32"/>
      <c r="AZ499" s="101"/>
      <c r="BA499" s="101"/>
      <c r="BB499" s="104"/>
      <c r="BC499" s="104"/>
      <c r="BD499" s="104"/>
      <c r="BE499" s="101"/>
      <c r="BF499" s="101"/>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row>
    <row r="500" spans="1:145" s="44" customFormat="1" x14ac:dyDescent="0.2">
      <c r="A500" s="133"/>
      <c r="B500" s="100"/>
      <c r="C500" s="100"/>
      <c r="D500" s="100"/>
      <c r="K500" s="48"/>
      <c r="L500" s="48"/>
      <c r="O500" s="45"/>
      <c r="P500" s="45"/>
      <c r="U500" s="41"/>
      <c r="V500" s="41"/>
      <c r="W500" s="54"/>
      <c r="X500" s="54"/>
      <c r="AH500" s="61"/>
      <c r="AL500" s="97"/>
      <c r="AM500" s="32"/>
      <c r="AN500" s="32"/>
      <c r="AO500" s="32"/>
      <c r="AP500" s="122"/>
      <c r="AQ500" s="101"/>
      <c r="AR500" s="32"/>
      <c r="AS500" s="32"/>
      <c r="AT500" s="28"/>
      <c r="AU500" s="101"/>
      <c r="AV500" s="101"/>
      <c r="AW500" s="101"/>
      <c r="AX500" s="101"/>
      <c r="AY500" s="32"/>
      <c r="AZ500" s="101"/>
      <c r="BA500" s="101"/>
      <c r="BB500" s="104"/>
      <c r="BC500" s="104"/>
      <c r="BD500" s="104"/>
      <c r="BE500" s="101"/>
      <c r="BF500" s="101"/>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row>
    <row r="501" spans="1:145" s="44" customFormat="1" x14ac:dyDescent="0.2">
      <c r="A501" s="133"/>
      <c r="B501" s="100"/>
      <c r="C501" s="100"/>
      <c r="D501" s="100"/>
      <c r="K501" s="48"/>
      <c r="L501" s="48"/>
      <c r="O501" s="45"/>
      <c r="P501" s="45"/>
      <c r="U501" s="41"/>
      <c r="V501" s="41"/>
      <c r="W501" s="54"/>
      <c r="X501" s="54"/>
      <c r="AH501" s="61"/>
      <c r="AL501" s="97"/>
      <c r="AM501" s="32"/>
      <c r="AN501" s="32"/>
      <c r="AO501" s="32"/>
      <c r="AP501" s="122"/>
      <c r="AQ501" s="101"/>
      <c r="AR501" s="32"/>
      <c r="AS501" s="32"/>
      <c r="AT501" s="28"/>
      <c r="AU501" s="101"/>
      <c r="AV501" s="101"/>
      <c r="AW501" s="101"/>
      <c r="AX501" s="101"/>
      <c r="AY501" s="32"/>
      <c r="AZ501" s="101"/>
      <c r="BA501" s="101"/>
      <c r="BB501" s="104"/>
      <c r="BC501" s="104"/>
      <c r="BD501" s="104"/>
      <c r="BE501" s="101"/>
      <c r="BF501" s="101"/>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row>
    <row r="502" spans="1:145" s="44" customFormat="1" x14ac:dyDescent="0.2">
      <c r="A502" s="133"/>
      <c r="B502" s="100"/>
      <c r="C502" s="100"/>
      <c r="D502" s="100"/>
      <c r="K502" s="48"/>
      <c r="L502" s="48"/>
      <c r="O502" s="45"/>
      <c r="P502" s="45"/>
      <c r="U502" s="41"/>
      <c r="V502" s="41"/>
      <c r="W502" s="54"/>
      <c r="X502" s="54"/>
      <c r="AH502" s="61"/>
      <c r="AL502" s="97"/>
      <c r="AM502" s="32"/>
      <c r="AN502" s="32"/>
      <c r="AO502" s="32"/>
      <c r="AP502" s="122"/>
      <c r="AQ502" s="101"/>
      <c r="AR502" s="32"/>
      <c r="AS502" s="32"/>
      <c r="AT502" s="28"/>
      <c r="AU502" s="101"/>
      <c r="AV502" s="101"/>
      <c r="AW502" s="101"/>
      <c r="AX502" s="101"/>
      <c r="AY502" s="32"/>
      <c r="AZ502" s="101"/>
      <c r="BA502" s="101"/>
      <c r="BB502" s="104"/>
      <c r="BC502" s="104"/>
      <c r="BD502" s="104"/>
      <c r="BE502" s="101"/>
      <c r="BF502" s="101"/>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row>
    <row r="503" spans="1:145" s="44" customFormat="1" x14ac:dyDescent="0.2">
      <c r="A503" s="133"/>
      <c r="B503" s="100"/>
      <c r="C503" s="100"/>
      <c r="D503" s="100"/>
      <c r="K503" s="48"/>
      <c r="L503" s="48"/>
      <c r="O503" s="45"/>
      <c r="P503" s="45"/>
      <c r="U503" s="41"/>
      <c r="V503" s="41"/>
      <c r="W503" s="54"/>
      <c r="X503" s="54"/>
      <c r="AH503" s="61"/>
      <c r="AL503" s="97"/>
      <c r="AM503" s="32"/>
      <c r="AN503" s="32"/>
      <c r="AO503" s="32"/>
      <c r="AP503" s="122"/>
      <c r="AQ503" s="101"/>
      <c r="AR503" s="32"/>
      <c r="AS503" s="32"/>
      <c r="AT503" s="28"/>
      <c r="AU503" s="101"/>
      <c r="AV503" s="101"/>
      <c r="AW503" s="101"/>
      <c r="AX503" s="101"/>
      <c r="AY503" s="32"/>
      <c r="AZ503" s="101"/>
      <c r="BA503" s="101"/>
      <c r="BB503" s="104"/>
      <c r="BC503" s="104"/>
      <c r="BD503" s="104"/>
      <c r="BE503" s="101"/>
      <c r="BF503" s="101"/>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row>
    <row r="504" spans="1:145" s="44" customFormat="1" x14ac:dyDescent="0.2">
      <c r="A504" s="133"/>
      <c r="B504" s="100"/>
      <c r="C504" s="100"/>
      <c r="D504" s="100"/>
      <c r="K504" s="48"/>
      <c r="L504" s="48"/>
      <c r="O504" s="45"/>
      <c r="P504" s="45"/>
      <c r="U504" s="41"/>
      <c r="V504" s="41"/>
      <c r="W504" s="54"/>
      <c r="X504" s="54"/>
      <c r="AH504" s="61"/>
      <c r="AL504" s="97"/>
      <c r="AM504" s="32"/>
      <c r="AN504" s="32"/>
      <c r="AO504" s="32"/>
      <c r="AP504" s="122"/>
      <c r="AQ504" s="101"/>
      <c r="AR504" s="32"/>
      <c r="AS504" s="32"/>
      <c r="AT504" s="28"/>
      <c r="AU504" s="101"/>
      <c r="AV504" s="101"/>
      <c r="AW504" s="101"/>
      <c r="AX504" s="101"/>
      <c r="AY504" s="32"/>
      <c r="AZ504" s="101"/>
      <c r="BA504" s="101"/>
      <c r="BB504" s="104"/>
      <c r="BC504" s="104"/>
      <c r="BD504" s="104"/>
      <c r="BE504" s="101"/>
      <c r="BF504" s="101"/>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row>
    <row r="505" spans="1:145" s="44" customFormat="1" x14ac:dyDescent="0.2">
      <c r="A505" s="133"/>
      <c r="B505" s="100"/>
      <c r="C505" s="100"/>
      <c r="D505" s="100"/>
      <c r="K505" s="48"/>
      <c r="L505" s="48"/>
      <c r="O505" s="45"/>
      <c r="P505" s="45"/>
      <c r="U505" s="41"/>
      <c r="V505" s="41"/>
      <c r="W505" s="54"/>
      <c r="X505" s="54"/>
      <c r="AH505" s="61"/>
      <c r="AL505" s="97"/>
      <c r="AM505" s="32"/>
      <c r="AN505" s="32"/>
      <c r="AO505" s="32"/>
      <c r="AP505" s="122"/>
      <c r="AQ505" s="101"/>
      <c r="AR505" s="32"/>
      <c r="AS505" s="32"/>
      <c r="AT505" s="28"/>
      <c r="AU505" s="101"/>
      <c r="AV505" s="101"/>
      <c r="AW505" s="101"/>
      <c r="AX505" s="101"/>
      <c r="AY505" s="32"/>
      <c r="AZ505" s="101"/>
      <c r="BA505" s="101"/>
      <c r="BB505" s="104"/>
      <c r="BC505" s="104"/>
      <c r="BD505" s="104"/>
      <c r="BE505" s="101"/>
      <c r="BF505" s="101"/>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row>
    <row r="506" spans="1:145" s="44" customFormat="1" x14ac:dyDescent="0.2">
      <c r="A506" s="133"/>
      <c r="B506" s="100"/>
      <c r="C506" s="100"/>
      <c r="D506" s="100"/>
      <c r="K506" s="48"/>
      <c r="L506" s="48"/>
      <c r="O506" s="45"/>
      <c r="P506" s="45"/>
      <c r="U506" s="41"/>
      <c r="V506" s="41"/>
      <c r="W506" s="54"/>
      <c r="X506" s="54"/>
      <c r="AH506" s="61"/>
      <c r="AL506" s="97"/>
      <c r="AM506" s="32"/>
      <c r="AN506" s="32"/>
      <c r="AO506" s="32"/>
      <c r="AP506" s="122"/>
      <c r="AQ506" s="101"/>
      <c r="AR506" s="32"/>
      <c r="AS506" s="32"/>
      <c r="AT506" s="28"/>
      <c r="AU506" s="101"/>
      <c r="AV506" s="101"/>
      <c r="AW506" s="101"/>
      <c r="AX506" s="101"/>
      <c r="AY506" s="32"/>
      <c r="AZ506" s="101"/>
      <c r="BA506" s="101"/>
      <c r="BB506" s="104"/>
      <c r="BC506" s="104"/>
      <c r="BD506" s="104"/>
      <c r="BE506" s="101"/>
      <c r="BF506" s="101"/>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row>
    <row r="507" spans="1:145" s="44" customFormat="1" x14ac:dyDescent="0.2">
      <c r="A507" s="133"/>
      <c r="B507" s="100"/>
      <c r="C507" s="100"/>
      <c r="D507" s="100"/>
      <c r="K507" s="48"/>
      <c r="L507" s="48"/>
      <c r="O507" s="45"/>
      <c r="P507" s="45"/>
      <c r="U507" s="41"/>
      <c r="V507" s="41"/>
      <c r="W507" s="54"/>
      <c r="X507" s="54"/>
      <c r="AH507" s="61"/>
      <c r="AL507" s="97"/>
      <c r="AM507" s="32"/>
      <c r="AN507" s="32"/>
      <c r="AO507" s="32"/>
      <c r="AP507" s="122"/>
      <c r="AQ507" s="101"/>
      <c r="AR507" s="32"/>
      <c r="AS507" s="32"/>
      <c r="AT507" s="28"/>
      <c r="AU507" s="101"/>
      <c r="AV507" s="101"/>
      <c r="AW507" s="101"/>
      <c r="AX507" s="101"/>
      <c r="AY507" s="32"/>
      <c r="AZ507" s="101"/>
      <c r="BA507" s="101"/>
      <c r="BB507" s="104"/>
      <c r="BC507" s="104"/>
      <c r="BD507" s="104"/>
      <c r="BE507" s="101"/>
      <c r="BF507" s="101"/>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row>
    <row r="508" spans="1:145" s="44" customFormat="1" x14ac:dyDescent="0.2">
      <c r="A508" s="133"/>
      <c r="B508" s="100"/>
      <c r="C508" s="100"/>
      <c r="D508" s="100"/>
      <c r="K508" s="48"/>
      <c r="L508" s="48"/>
      <c r="O508" s="45"/>
      <c r="P508" s="45"/>
      <c r="U508" s="41"/>
      <c r="V508" s="41"/>
      <c r="W508" s="54"/>
      <c r="X508" s="54"/>
      <c r="AH508" s="61"/>
      <c r="AL508" s="97"/>
      <c r="AM508" s="32"/>
      <c r="AN508" s="32"/>
      <c r="AO508" s="32"/>
      <c r="AP508" s="122"/>
      <c r="AQ508" s="101"/>
      <c r="AR508" s="32"/>
      <c r="AS508" s="32"/>
      <c r="AT508" s="28"/>
      <c r="AU508" s="101"/>
      <c r="AV508" s="101"/>
      <c r="AW508" s="101"/>
      <c r="AX508" s="101"/>
      <c r="AY508" s="32"/>
      <c r="AZ508" s="101"/>
      <c r="BA508" s="101"/>
      <c r="BB508" s="104"/>
      <c r="BC508" s="104"/>
      <c r="BD508" s="104"/>
      <c r="BE508" s="101"/>
      <c r="BF508" s="101"/>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row>
    <row r="509" spans="1:145" s="44" customFormat="1" x14ac:dyDescent="0.2">
      <c r="A509" s="133"/>
      <c r="B509" s="100"/>
      <c r="C509" s="100"/>
      <c r="D509" s="100"/>
      <c r="K509" s="48"/>
      <c r="L509" s="48"/>
      <c r="O509" s="45"/>
      <c r="P509" s="45"/>
      <c r="U509" s="41"/>
      <c r="V509" s="41"/>
      <c r="W509" s="54"/>
      <c r="X509" s="54"/>
      <c r="AH509" s="61"/>
      <c r="AL509" s="97"/>
      <c r="AM509" s="32"/>
      <c r="AN509" s="32"/>
      <c r="AO509" s="32"/>
      <c r="AP509" s="122"/>
      <c r="AQ509" s="101"/>
      <c r="AR509" s="32"/>
      <c r="AS509" s="32"/>
      <c r="AT509" s="28"/>
      <c r="AU509" s="101"/>
      <c r="AV509" s="101"/>
      <c r="AW509" s="101"/>
      <c r="AX509" s="101"/>
      <c r="AY509" s="32"/>
      <c r="AZ509" s="101"/>
      <c r="BA509" s="101"/>
      <c r="BB509" s="104"/>
      <c r="BC509" s="104"/>
      <c r="BD509" s="104"/>
      <c r="BE509" s="101"/>
      <c r="BF509" s="101"/>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row>
    <row r="510" spans="1:145" s="44" customFormat="1" x14ac:dyDescent="0.2">
      <c r="A510" s="133"/>
      <c r="B510" s="100"/>
      <c r="C510" s="100"/>
      <c r="D510" s="100"/>
      <c r="K510" s="48"/>
      <c r="L510" s="48"/>
      <c r="O510" s="45"/>
      <c r="P510" s="45"/>
      <c r="U510" s="41"/>
      <c r="V510" s="41"/>
      <c r="W510" s="54"/>
      <c r="X510" s="54"/>
      <c r="AH510" s="61"/>
      <c r="AL510" s="97"/>
      <c r="AM510" s="32"/>
      <c r="AN510" s="32"/>
      <c r="AO510" s="32"/>
      <c r="AP510" s="122"/>
      <c r="AQ510" s="101"/>
      <c r="AR510" s="32"/>
      <c r="AS510" s="32"/>
      <c r="AT510" s="28"/>
      <c r="AU510" s="101"/>
      <c r="AV510" s="101"/>
      <c r="AW510" s="101"/>
      <c r="AX510" s="101"/>
      <c r="AY510" s="32"/>
      <c r="AZ510" s="101"/>
      <c r="BA510" s="101"/>
      <c r="BB510" s="104"/>
      <c r="BC510" s="104"/>
      <c r="BD510" s="104"/>
      <c r="BE510" s="101"/>
      <c r="BF510" s="101"/>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row>
    <row r="511" spans="1:145" s="44" customFormat="1" x14ac:dyDescent="0.2">
      <c r="A511" s="133"/>
      <c r="B511" s="100"/>
      <c r="C511" s="100"/>
      <c r="D511" s="100"/>
      <c r="K511" s="48"/>
      <c r="L511" s="48"/>
      <c r="O511" s="45"/>
      <c r="P511" s="45"/>
      <c r="U511" s="41"/>
      <c r="V511" s="41"/>
      <c r="W511" s="54"/>
      <c r="X511" s="54"/>
      <c r="AH511" s="61"/>
      <c r="AL511" s="97"/>
      <c r="AM511" s="32"/>
      <c r="AN511" s="32"/>
      <c r="AO511" s="32"/>
      <c r="AP511" s="122"/>
      <c r="AQ511" s="101"/>
      <c r="AR511" s="32"/>
      <c r="AS511" s="32"/>
      <c r="AT511" s="28"/>
      <c r="AU511" s="101"/>
      <c r="AV511" s="101"/>
      <c r="AW511" s="101"/>
      <c r="AX511" s="101"/>
      <c r="AY511" s="32"/>
      <c r="AZ511" s="101"/>
      <c r="BA511" s="101"/>
      <c r="BB511" s="104"/>
      <c r="BC511" s="104"/>
      <c r="BD511" s="104"/>
      <c r="BE511" s="101"/>
      <c r="BF511" s="101"/>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row>
    <row r="512" spans="1:145" s="44" customFormat="1" x14ac:dyDescent="0.2">
      <c r="A512" s="133"/>
      <c r="B512" s="100"/>
      <c r="C512" s="100"/>
      <c r="D512" s="100"/>
      <c r="K512" s="48"/>
      <c r="L512" s="48"/>
      <c r="O512" s="45"/>
      <c r="P512" s="45"/>
      <c r="U512" s="41"/>
      <c r="V512" s="41"/>
      <c r="W512" s="54"/>
      <c r="X512" s="54"/>
      <c r="AH512" s="61"/>
      <c r="AL512" s="97"/>
      <c r="AM512" s="32"/>
      <c r="AN512" s="32"/>
      <c r="AO512" s="32"/>
      <c r="AP512" s="122"/>
      <c r="AQ512" s="101"/>
      <c r="AR512" s="32"/>
      <c r="AS512" s="32"/>
      <c r="AT512" s="28"/>
      <c r="AU512" s="101"/>
      <c r="AV512" s="101"/>
      <c r="AW512" s="101"/>
      <c r="AX512" s="101"/>
      <c r="AY512" s="32"/>
      <c r="AZ512" s="101"/>
      <c r="BA512" s="101"/>
      <c r="BB512" s="104"/>
      <c r="BC512" s="104"/>
      <c r="BD512" s="104"/>
      <c r="BE512" s="101"/>
      <c r="BF512" s="101"/>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row>
    <row r="513" spans="1:145" s="44" customFormat="1" x14ac:dyDescent="0.2">
      <c r="A513" s="133"/>
      <c r="B513" s="100"/>
      <c r="C513" s="100"/>
      <c r="D513" s="100"/>
      <c r="K513" s="48"/>
      <c r="L513" s="48"/>
      <c r="O513" s="45"/>
      <c r="P513" s="45"/>
      <c r="U513" s="41"/>
      <c r="V513" s="41"/>
      <c r="W513" s="54"/>
      <c r="X513" s="54"/>
      <c r="AH513" s="61"/>
      <c r="AL513" s="97"/>
      <c r="AM513" s="32"/>
      <c r="AN513" s="32"/>
      <c r="AO513" s="32"/>
      <c r="AP513" s="122"/>
      <c r="AQ513" s="101"/>
      <c r="AR513" s="32"/>
      <c r="AS513" s="32"/>
      <c r="AT513" s="28"/>
      <c r="AU513" s="101"/>
      <c r="AV513" s="101"/>
      <c r="AW513" s="101"/>
      <c r="AX513" s="101"/>
      <c r="AY513" s="32"/>
      <c r="AZ513" s="101"/>
      <c r="BA513" s="101"/>
      <c r="BB513" s="104"/>
      <c r="BC513" s="104"/>
      <c r="BD513" s="104"/>
      <c r="BE513" s="101"/>
      <c r="BF513" s="101"/>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row>
    <row r="514" spans="1:145" s="44" customFormat="1" x14ac:dyDescent="0.2">
      <c r="A514" s="133"/>
      <c r="B514" s="100"/>
      <c r="C514" s="100"/>
      <c r="D514" s="100"/>
      <c r="K514" s="48"/>
      <c r="L514" s="48"/>
      <c r="O514" s="45"/>
      <c r="P514" s="45"/>
      <c r="U514" s="41"/>
      <c r="V514" s="41"/>
      <c r="W514" s="54"/>
      <c r="X514" s="54"/>
      <c r="AH514" s="61"/>
      <c r="AL514" s="97"/>
      <c r="AM514" s="32"/>
      <c r="AN514" s="32"/>
      <c r="AO514" s="32"/>
      <c r="AP514" s="122"/>
      <c r="AQ514" s="101"/>
      <c r="AR514" s="32"/>
      <c r="AS514" s="32"/>
      <c r="AT514" s="28"/>
      <c r="AU514" s="101"/>
      <c r="AV514" s="101"/>
      <c r="AW514" s="101"/>
      <c r="AX514" s="101"/>
      <c r="AY514" s="32"/>
      <c r="AZ514" s="101"/>
      <c r="BA514" s="101"/>
      <c r="BB514" s="104"/>
      <c r="BC514" s="104"/>
      <c r="BD514" s="104"/>
      <c r="BE514" s="101"/>
      <c r="BF514" s="101"/>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row>
    <row r="515" spans="1:145" s="44" customFormat="1" x14ac:dyDescent="0.2">
      <c r="A515" s="133"/>
      <c r="B515" s="100"/>
      <c r="C515" s="100"/>
      <c r="D515" s="100"/>
      <c r="K515" s="48"/>
      <c r="L515" s="48"/>
      <c r="O515" s="45"/>
      <c r="P515" s="45"/>
      <c r="U515" s="41"/>
      <c r="V515" s="41"/>
      <c r="W515" s="54"/>
      <c r="X515" s="54"/>
      <c r="AH515" s="61"/>
      <c r="AL515" s="97"/>
      <c r="AM515" s="32"/>
      <c r="AN515" s="32"/>
      <c r="AO515" s="32"/>
      <c r="AP515" s="122"/>
      <c r="AQ515" s="101"/>
      <c r="AR515" s="32"/>
      <c r="AS515" s="32"/>
      <c r="AT515" s="28"/>
      <c r="AU515" s="101"/>
      <c r="AV515" s="101"/>
      <c r="AW515" s="101"/>
      <c r="AX515" s="101"/>
      <c r="AY515" s="32"/>
      <c r="AZ515" s="101"/>
      <c r="BA515" s="101"/>
      <c r="BB515" s="104"/>
      <c r="BC515" s="104"/>
      <c r="BD515" s="104"/>
      <c r="BE515" s="101"/>
      <c r="BF515" s="101"/>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row>
    <row r="516" spans="1:145" s="44" customFormat="1" x14ac:dyDescent="0.2">
      <c r="A516" s="133"/>
      <c r="B516" s="100"/>
      <c r="C516" s="100"/>
      <c r="D516" s="100"/>
      <c r="K516" s="48"/>
      <c r="L516" s="48"/>
      <c r="O516" s="45"/>
      <c r="P516" s="45"/>
      <c r="U516" s="41"/>
      <c r="V516" s="41"/>
      <c r="W516" s="54"/>
      <c r="X516" s="54"/>
      <c r="AH516" s="61"/>
      <c r="AL516" s="97"/>
      <c r="AM516" s="32"/>
      <c r="AN516" s="32"/>
      <c r="AO516" s="32"/>
      <c r="AP516" s="122"/>
      <c r="AQ516" s="101"/>
      <c r="AR516" s="32"/>
      <c r="AS516" s="32"/>
      <c r="AT516" s="28"/>
      <c r="AU516" s="101"/>
      <c r="AV516" s="101"/>
      <c r="AW516" s="101"/>
      <c r="AX516" s="101"/>
      <c r="AY516" s="32"/>
      <c r="AZ516" s="101"/>
      <c r="BA516" s="101"/>
      <c r="BB516" s="104"/>
      <c r="BC516" s="104"/>
      <c r="BD516" s="104"/>
      <c r="BE516" s="101"/>
      <c r="BF516" s="101"/>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row>
    <row r="517" spans="1:145" s="44" customFormat="1" x14ac:dyDescent="0.2">
      <c r="A517" s="133"/>
      <c r="B517" s="100"/>
      <c r="C517" s="100"/>
      <c r="D517" s="100"/>
      <c r="K517" s="48"/>
      <c r="L517" s="48"/>
      <c r="O517" s="45"/>
      <c r="P517" s="45"/>
      <c r="U517" s="41"/>
      <c r="V517" s="41"/>
      <c r="W517" s="54"/>
      <c r="X517" s="54"/>
      <c r="AH517" s="61"/>
      <c r="AL517" s="97"/>
      <c r="AM517" s="32"/>
      <c r="AN517" s="32"/>
      <c r="AO517" s="32"/>
      <c r="AP517" s="122"/>
      <c r="AQ517" s="101"/>
      <c r="AR517" s="32"/>
      <c r="AS517" s="32"/>
      <c r="AT517" s="28"/>
      <c r="AU517" s="101"/>
      <c r="AV517" s="101"/>
      <c r="AW517" s="101"/>
      <c r="AX517" s="101"/>
      <c r="AY517" s="32"/>
      <c r="AZ517" s="101"/>
      <c r="BA517" s="101"/>
      <c r="BB517" s="104"/>
      <c r="BC517" s="104"/>
      <c r="BD517" s="104"/>
      <c r="BE517" s="101"/>
      <c r="BF517" s="101"/>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row>
    <row r="518" spans="1:145" s="44" customFormat="1" x14ac:dyDescent="0.2">
      <c r="A518" s="133"/>
      <c r="B518" s="100"/>
      <c r="C518" s="100"/>
      <c r="D518" s="100"/>
      <c r="K518" s="48"/>
      <c r="L518" s="48"/>
      <c r="O518" s="45"/>
      <c r="P518" s="45"/>
      <c r="U518" s="41"/>
      <c r="V518" s="41"/>
      <c r="W518" s="54"/>
      <c r="X518" s="54"/>
      <c r="AH518" s="61"/>
      <c r="AL518" s="97"/>
      <c r="AM518" s="32"/>
      <c r="AN518" s="32"/>
      <c r="AO518" s="32"/>
      <c r="AP518" s="122"/>
      <c r="AQ518" s="101"/>
      <c r="AR518" s="32"/>
      <c r="AS518" s="32"/>
      <c r="AT518" s="28"/>
      <c r="AU518" s="101"/>
      <c r="AV518" s="101"/>
      <c r="AW518" s="101"/>
      <c r="AX518" s="101"/>
      <c r="AY518" s="32"/>
      <c r="AZ518" s="101"/>
      <c r="BA518" s="101"/>
      <c r="BB518" s="104"/>
      <c r="BC518" s="104"/>
      <c r="BD518" s="104"/>
      <c r="BE518" s="101"/>
      <c r="BF518" s="101"/>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row>
    <row r="519" spans="1:145" s="44" customFormat="1" x14ac:dyDescent="0.2">
      <c r="A519" s="133"/>
      <c r="B519" s="100"/>
      <c r="C519" s="100"/>
      <c r="D519" s="100"/>
      <c r="K519" s="48"/>
      <c r="L519" s="48"/>
      <c r="O519" s="45"/>
      <c r="P519" s="45"/>
      <c r="U519" s="41"/>
      <c r="V519" s="41"/>
      <c r="W519" s="54"/>
      <c r="X519" s="54"/>
      <c r="AH519" s="61"/>
      <c r="AL519" s="97"/>
      <c r="AM519" s="32"/>
      <c r="AN519" s="32"/>
      <c r="AO519" s="32"/>
      <c r="AP519" s="122"/>
      <c r="AQ519" s="101"/>
      <c r="AR519" s="32"/>
      <c r="AS519" s="32"/>
      <c r="AT519" s="28"/>
      <c r="AU519" s="101"/>
      <c r="AV519" s="101"/>
      <c r="AW519" s="101"/>
      <c r="AX519" s="101"/>
      <c r="AY519" s="32"/>
      <c r="AZ519" s="101"/>
      <c r="BA519" s="101"/>
      <c r="BB519" s="104"/>
      <c r="BC519" s="104"/>
      <c r="BD519" s="104"/>
      <c r="BE519" s="101"/>
      <c r="BF519" s="101"/>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row>
    <row r="520" spans="1:145" s="44" customFormat="1" x14ac:dyDescent="0.2">
      <c r="A520" s="133"/>
      <c r="B520" s="100"/>
      <c r="C520" s="100"/>
      <c r="D520" s="100"/>
      <c r="K520" s="48"/>
      <c r="L520" s="48"/>
      <c r="O520" s="45"/>
      <c r="P520" s="45"/>
      <c r="U520" s="41"/>
      <c r="V520" s="41"/>
      <c r="W520" s="54"/>
      <c r="X520" s="54"/>
      <c r="AH520" s="61"/>
      <c r="AL520" s="97"/>
      <c r="AM520" s="32"/>
      <c r="AN520" s="32"/>
      <c r="AO520" s="32"/>
      <c r="AP520" s="122"/>
      <c r="AQ520" s="101"/>
      <c r="AR520" s="32"/>
      <c r="AS520" s="32"/>
      <c r="AT520" s="28"/>
      <c r="AU520" s="101"/>
      <c r="AV520" s="101"/>
      <c r="AW520" s="101"/>
      <c r="AX520" s="101"/>
      <c r="AY520" s="32"/>
      <c r="AZ520" s="101"/>
      <c r="BA520" s="101"/>
      <c r="BB520" s="104"/>
      <c r="BC520" s="104"/>
      <c r="BD520" s="104"/>
      <c r="BE520" s="101"/>
      <c r="BF520" s="101"/>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row>
    <row r="521" spans="1:145" s="44" customFormat="1" x14ac:dyDescent="0.2">
      <c r="A521" s="133"/>
      <c r="B521" s="100"/>
      <c r="C521" s="100"/>
      <c r="D521" s="100"/>
      <c r="K521" s="48"/>
      <c r="L521" s="48"/>
      <c r="O521" s="45"/>
      <c r="P521" s="45"/>
      <c r="U521" s="41"/>
      <c r="V521" s="41"/>
      <c r="W521" s="54"/>
      <c r="X521" s="54"/>
      <c r="AH521" s="61"/>
      <c r="AL521" s="97"/>
      <c r="AM521" s="32"/>
      <c r="AN521" s="32"/>
      <c r="AO521" s="32"/>
      <c r="AP521" s="122"/>
      <c r="AQ521" s="101"/>
      <c r="AR521" s="32"/>
      <c r="AS521" s="32"/>
      <c r="AT521" s="28"/>
      <c r="AU521" s="101"/>
      <c r="AV521" s="101"/>
      <c r="AW521" s="101"/>
      <c r="AX521" s="101"/>
      <c r="AY521" s="32"/>
      <c r="AZ521" s="101"/>
      <c r="BA521" s="101"/>
      <c r="BB521" s="104"/>
      <c r="BC521" s="104"/>
      <c r="BD521" s="104"/>
      <c r="BE521" s="101"/>
      <c r="BF521" s="101"/>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row>
    <row r="522" spans="1:145" s="44" customFormat="1" x14ac:dyDescent="0.2">
      <c r="A522" s="133"/>
      <c r="B522" s="100"/>
      <c r="C522" s="100"/>
      <c r="D522" s="100"/>
      <c r="K522" s="48"/>
      <c r="L522" s="48"/>
      <c r="O522" s="45"/>
      <c r="P522" s="45"/>
      <c r="U522" s="41"/>
      <c r="V522" s="41"/>
      <c r="W522" s="54"/>
      <c r="X522" s="54"/>
      <c r="AH522" s="61"/>
      <c r="AL522" s="97"/>
      <c r="AM522" s="32"/>
      <c r="AN522" s="32"/>
      <c r="AO522" s="32"/>
      <c r="AP522" s="122"/>
      <c r="AQ522" s="101"/>
      <c r="AR522" s="32"/>
      <c r="AS522" s="32"/>
      <c r="AT522" s="28"/>
      <c r="AU522" s="101"/>
      <c r="AV522" s="101"/>
      <c r="AW522" s="101"/>
      <c r="AX522" s="101"/>
      <c r="AY522" s="32"/>
      <c r="AZ522" s="101"/>
      <c r="BA522" s="101"/>
      <c r="BB522" s="104"/>
      <c r="BC522" s="104"/>
      <c r="BD522" s="104"/>
      <c r="BE522" s="101"/>
      <c r="BF522" s="101"/>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row>
    <row r="523" spans="1:145" s="44" customFormat="1" x14ac:dyDescent="0.2">
      <c r="A523" s="133"/>
      <c r="B523" s="100"/>
      <c r="C523" s="100"/>
      <c r="D523" s="100"/>
      <c r="K523" s="48"/>
      <c r="L523" s="48"/>
      <c r="O523" s="45"/>
      <c r="P523" s="45"/>
      <c r="U523" s="41"/>
      <c r="V523" s="41"/>
      <c r="W523" s="54"/>
      <c r="X523" s="54"/>
      <c r="AH523" s="61"/>
      <c r="AL523" s="97"/>
      <c r="AM523" s="32"/>
      <c r="AN523" s="32"/>
      <c r="AO523" s="32"/>
      <c r="AP523" s="122"/>
      <c r="AQ523" s="101"/>
      <c r="AR523" s="32"/>
      <c r="AS523" s="32"/>
      <c r="AT523" s="28"/>
      <c r="AU523" s="101"/>
      <c r="AV523" s="101"/>
      <c r="AW523" s="101"/>
      <c r="AX523" s="101"/>
      <c r="AY523" s="32"/>
      <c r="AZ523" s="101"/>
      <c r="BA523" s="101"/>
      <c r="BB523" s="104"/>
      <c r="BC523" s="104"/>
      <c r="BD523" s="104"/>
      <c r="BE523" s="101"/>
      <c r="BF523" s="101"/>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row>
    <row r="524" spans="1:145" s="44" customFormat="1" x14ac:dyDescent="0.2">
      <c r="A524" s="133"/>
      <c r="B524" s="100"/>
      <c r="C524" s="100"/>
      <c r="D524" s="100"/>
      <c r="K524" s="48"/>
      <c r="L524" s="48"/>
      <c r="O524" s="45"/>
      <c r="P524" s="45"/>
      <c r="U524" s="41"/>
      <c r="V524" s="41"/>
      <c r="W524" s="54"/>
      <c r="X524" s="54"/>
      <c r="AH524" s="61"/>
      <c r="AL524" s="97"/>
      <c r="AM524" s="32"/>
      <c r="AN524" s="32"/>
      <c r="AO524" s="32"/>
      <c r="AP524" s="122"/>
      <c r="AQ524" s="101"/>
      <c r="AR524" s="32"/>
      <c r="AS524" s="32"/>
      <c r="AT524" s="28"/>
      <c r="AU524" s="101"/>
      <c r="AV524" s="101"/>
      <c r="AW524" s="101"/>
      <c r="AX524" s="101"/>
      <c r="AY524" s="32"/>
      <c r="AZ524" s="101"/>
      <c r="BA524" s="101"/>
      <c r="BB524" s="104"/>
      <c r="BC524" s="104"/>
      <c r="BD524" s="104"/>
      <c r="BE524" s="101"/>
      <c r="BF524" s="101"/>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row>
    <row r="525" spans="1:145" s="44" customFormat="1" x14ac:dyDescent="0.2">
      <c r="A525" s="133"/>
      <c r="B525" s="100"/>
      <c r="C525" s="100"/>
      <c r="D525" s="100"/>
      <c r="K525" s="48"/>
      <c r="L525" s="48"/>
      <c r="O525" s="45"/>
      <c r="P525" s="45"/>
      <c r="U525" s="41"/>
      <c r="V525" s="41"/>
      <c r="W525" s="54"/>
      <c r="X525" s="54"/>
      <c r="AH525" s="61"/>
      <c r="AL525" s="97"/>
      <c r="AM525" s="32"/>
      <c r="AN525" s="32"/>
      <c r="AO525" s="32"/>
      <c r="AP525" s="122"/>
      <c r="AQ525" s="101"/>
      <c r="AR525" s="32"/>
      <c r="AS525" s="32"/>
      <c r="AT525" s="28"/>
      <c r="AU525" s="101"/>
      <c r="AV525" s="101"/>
      <c r="AW525" s="101"/>
      <c r="AX525" s="101"/>
      <c r="AY525" s="32"/>
      <c r="AZ525" s="101"/>
      <c r="BA525" s="101"/>
      <c r="BB525" s="104"/>
      <c r="BC525" s="104"/>
      <c r="BD525" s="104"/>
      <c r="BE525" s="101"/>
      <c r="BF525" s="101"/>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row>
    <row r="526" spans="1:145" s="44" customFormat="1" x14ac:dyDescent="0.2">
      <c r="A526" s="133"/>
      <c r="B526" s="100"/>
      <c r="C526" s="100"/>
      <c r="D526" s="100"/>
      <c r="K526" s="48"/>
      <c r="L526" s="48"/>
      <c r="O526" s="45"/>
      <c r="P526" s="45"/>
      <c r="U526" s="41"/>
      <c r="V526" s="41"/>
      <c r="W526" s="54"/>
      <c r="X526" s="54"/>
      <c r="AH526" s="61"/>
      <c r="AL526" s="97"/>
      <c r="AM526" s="32"/>
      <c r="AN526" s="32"/>
      <c r="AO526" s="32"/>
      <c r="AP526" s="122"/>
      <c r="AQ526" s="101"/>
      <c r="AR526" s="32"/>
      <c r="AS526" s="32"/>
      <c r="AT526" s="28"/>
      <c r="AU526" s="101"/>
      <c r="AV526" s="101"/>
      <c r="AW526" s="101"/>
      <c r="AX526" s="101"/>
      <c r="AY526" s="32"/>
      <c r="AZ526" s="101"/>
      <c r="BA526" s="101"/>
      <c r="BB526" s="104"/>
      <c r="BC526" s="104"/>
      <c r="BD526" s="104"/>
      <c r="BE526" s="101"/>
      <c r="BF526" s="101"/>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row>
    <row r="527" spans="1:145" s="44" customFormat="1" x14ac:dyDescent="0.2">
      <c r="A527" s="133"/>
      <c r="B527" s="100"/>
      <c r="C527" s="100"/>
      <c r="D527" s="100"/>
      <c r="K527" s="48"/>
      <c r="L527" s="48"/>
      <c r="O527" s="45"/>
      <c r="P527" s="45"/>
      <c r="U527" s="41"/>
      <c r="V527" s="41"/>
      <c r="W527" s="54"/>
      <c r="X527" s="54"/>
      <c r="AH527" s="61"/>
      <c r="AL527" s="97"/>
      <c r="AM527" s="32"/>
      <c r="AN527" s="32"/>
      <c r="AO527" s="32"/>
      <c r="AP527" s="122"/>
      <c r="AQ527" s="101"/>
      <c r="AR527" s="32"/>
      <c r="AS527" s="32"/>
      <c r="AT527" s="28"/>
      <c r="AU527" s="101"/>
      <c r="AV527" s="101"/>
      <c r="AW527" s="101"/>
      <c r="AX527" s="101"/>
      <c r="AY527" s="32"/>
      <c r="AZ527" s="101"/>
      <c r="BA527" s="101"/>
      <c r="BB527" s="104"/>
      <c r="BC527" s="104"/>
      <c r="BD527" s="104"/>
      <c r="BE527" s="101"/>
      <c r="BF527" s="101"/>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row>
    <row r="528" spans="1:145" s="44" customFormat="1" x14ac:dyDescent="0.2">
      <c r="A528" s="133"/>
      <c r="B528" s="100"/>
      <c r="C528" s="100"/>
      <c r="D528" s="100"/>
      <c r="K528" s="48"/>
      <c r="L528" s="48"/>
      <c r="O528" s="45"/>
      <c r="P528" s="45"/>
      <c r="U528" s="41"/>
      <c r="V528" s="41"/>
      <c r="W528" s="54"/>
      <c r="X528" s="54"/>
      <c r="AH528" s="61"/>
      <c r="AL528" s="97"/>
      <c r="AM528" s="32"/>
      <c r="AN528" s="32"/>
      <c r="AO528" s="32"/>
      <c r="AP528" s="122"/>
      <c r="AQ528" s="101"/>
      <c r="AR528" s="32"/>
      <c r="AS528" s="32"/>
      <c r="AT528" s="28"/>
      <c r="AU528" s="101"/>
      <c r="AV528" s="101"/>
      <c r="AW528" s="101"/>
      <c r="AX528" s="101"/>
      <c r="AY528" s="32"/>
      <c r="AZ528" s="101"/>
      <c r="BA528" s="101"/>
      <c r="BB528" s="104"/>
      <c r="BC528" s="104"/>
      <c r="BD528" s="104"/>
      <c r="BE528" s="101"/>
      <c r="BF528" s="101"/>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row>
    <row r="529" spans="1:145" s="44" customFormat="1" x14ac:dyDescent="0.2">
      <c r="A529" s="133"/>
      <c r="B529" s="100"/>
      <c r="C529" s="100"/>
      <c r="D529" s="100"/>
      <c r="K529" s="48"/>
      <c r="L529" s="48"/>
      <c r="O529" s="45"/>
      <c r="P529" s="45"/>
      <c r="U529" s="41"/>
      <c r="V529" s="41"/>
      <c r="W529" s="54"/>
      <c r="X529" s="54"/>
      <c r="AH529" s="61"/>
      <c r="AL529" s="97"/>
      <c r="AM529" s="32"/>
      <c r="AN529" s="32"/>
      <c r="AO529" s="32"/>
      <c r="AP529" s="122"/>
      <c r="AQ529" s="101"/>
      <c r="AR529" s="32"/>
      <c r="AS529" s="32"/>
      <c r="AT529" s="28"/>
      <c r="AU529" s="101"/>
      <c r="AV529" s="101"/>
      <c r="AW529" s="101"/>
      <c r="AX529" s="101"/>
      <c r="AY529" s="32"/>
      <c r="AZ529" s="101"/>
      <c r="BA529" s="101"/>
      <c r="BB529" s="104"/>
      <c r="BC529" s="104"/>
      <c r="BD529" s="104"/>
      <c r="BE529" s="101"/>
      <c r="BF529" s="101"/>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row>
    <row r="530" spans="1:145" s="44" customFormat="1" x14ac:dyDescent="0.2">
      <c r="A530" s="133"/>
      <c r="B530" s="100"/>
      <c r="C530" s="100"/>
      <c r="D530" s="100"/>
      <c r="K530" s="48"/>
      <c r="L530" s="48"/>
      <c r="O530" s="45"/>
      <c r="P530" s="45"/>
      <c r="U530" s="41"/>
      <c r="V530" s="41"/>
      <c r="W530" s="54"/>
      <c r="X530" s="54"/>
      <c r="AH530" s="61"/>
      <c r="AL530" s="97"/>
      <c r="AM530" s="32"/>
      <c r="AN530" s="32"/>
      <c r="AO530" s="32"/>
      <c r="AP530" s="122"/>
      <c r="AQ530" s="101"/>
      <c r="AR530" s="32"/>
      <c r="AS530" s="32"/>
      <c r="AT530" s="28"/>
      <c r="AU530" s="101"/>
      <c r="AV530" s="101"/>
      <c r="AW530" s="101"/>
      <c r="AX530" s="101"/>
      <c r="AY530" s="32"/>
      <c r="AZ530" s="101"/>
      <c r="BA530" s="101"/>
      <c r="BB530" s="104"/>
      <c r="BC530" s="104"/>
      <c r="BD530" s="104"/>
      <c r="BE530" s="101"/>
      <c r="BF530" s="101"/>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row>
    <row r="531" spans="1:145" s="44" customFormat="1" x14ac:dyDescent="0.2">
      <c r="A531" s="133"/>
      <c r="B531" s="100"/>
      <c r="C531" s="100"/>
      <c r="D531" s="100"/>
      <c r="K531" s="48"/>
      <c r="L531" s="48"/>
      <c r="O531" s="45"/>
      <c r="P531" s="45"/>
      <c r="U531" s="41"/>
      <c r="V531" s="41"/>
      <c r="W531" s="54"/>
      <c r="X531" s="54"/>
      <c r="AH531" s="61"/>
      <c r="AL531" s="97"/>
      <c r="AM531" s="32"/>
      <c r="AN531" s="32"/>
      <c r="AO531" s="32"/>
      <c r="AP531" s="122"/>
      <c r="AQ531" s="101"/>
      <c r="AR531" s="32"/>
      <c r="AS531" s="32"/>
      <c r="AT531" s="28"/>
      <c r="AU531" s="101"/>
      <c r="AV531" s="101"/>
      <c r="AW531" s="101"/>
      <c r="AX531" s="101"/>
      <c r="AY531" s="32"/>
      <c r="AZ531" s="101"/>
      <c r="BA531" s="101"/>
      <c r="BB531" s="104"/>
      <c r="BC531" s="104"/>
      <c r="BD531" s="104"/>
      <c r="BE531" s="101"/>
      <c r="BF531" s="101"/>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row>
    <row r="532" spans="1:145" s="44" customFormat="1" x14ac:dyDescent="0.2">
      <c r="A532" s="133"/>
      <c r="B532" s="100"/>
      <c r="C532" s="100"/>
      <c r="D532" s="100"/>
      <c r="K532" s="48"/>
      <c r="L532" s="48"/>
      <c r="O532" s="45"/>
      <c r="P532" s="45"/>
      <c r="U532" s="41"/>
      <c r="V532" s="41"/>
      <c r="W532" s="54"/>
      <c r="X532" s="54"/>
      <c r="AH532" s="61"/>
      <c r="AL532" s="97"/>
      <c r="AM532" s="32"/>
      <c r="AN532" s="32"/>
      <c r="AO532" s="32"/>
      <c r="AP532" s="122"/>
      <c r="AQ532" s="101"/>
      <c r="AR532" s="32"/>
      <c r="AS532" s="32"/>
      <c r="AT532" s="28"/>
      <c r="AU532" s="101"/>
      <c r="AV532" s="101"/>
      <c r="AW532" s="101"/>
      <c r="AX532" s="101"/>
      <c r="AY532" s="32"/>
      <c r="AZ532" s="101"/>
      <c r="BA532" s="101"/>
      <c r="BB532" s="104"/>
      <c r="BC532" s="104"/>
      <c r="BD532" s="104"/>
      <c r="BE532" s="101"/>
      <c r="BF532" s="101"/>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row>
    <row r="533" spans="1:145" s="44" customFormat="1" x14ac:dyDescent="0.2">
      <c r="A533" s="133"/>
      <c r="B533" s="100"/>
      <c r="C533" s="100"/>
      <c r="D533" s="100"/>
      <c r="K533" s="48"/>
      <c r="L533" s="48"/>
      <c r="O533" s="45"/>
      <c r="P533" s="45"/>
      <c r="U533" s="41"/>
      <c r="V533" s="41"/>
      <c r="W533" s="54"/>
      <c r="X533" s="54"/>
      <c r="AH533" s="61"/>
      <c r="AL533" s="97"/>
      <c r="AM533" s="32"/>
      <c r="AN533" s="32"/>
      <c r="AO533" s="32"/>
      <c r="AP533" s="122"/>
      <c r="AQ533" s="101"/>
      <c r="AR533" s="32"/>
      <c r="AS533" s="32"/>
      <c r="AT533" s="28"/>
      <c r="AU533" s="101"/>
      <c r="AV533" s="101"/>
      <c r="AW533" s="101"/>
      <c r="AX533" s="101"/>
      <c r="AY533" s="32"/>
      <c r="AZ533" s="101"/>
      <c r="BA533" s="101"/>
      <c r="BB533" s="104"/>
      <c r="BC533" s="104"/>
      <c r="BD533" s="104"/>
      <c r="BE533" s="101"/>
      <c r="BF533" s="101"/>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row>
    <row r="534" spans="1:145" s="44" customFormat="1" x14ac:dyDescent="0.2">
      <c r="A534" s="133"/>
      <c r="B534" s="100"/>
      <c r="C534" s="100"/>
      <c r="D534" s="100"/>
      <c r="K534" s="48"/>
      <c r="L534" s="48"/>
      <c r="O534" s="45"/>
      <c r="P534" s="45"/>
      <c r="U534" s="41"/>
      <c r="V534" s="41"/>
      <c r="W534" s="54"/>
      <c r="X534" s="54"/>
      <c r="AH534" s="61"/>
      <c r="AL534" s="97"/>
      <c r="AM534" s="32"/>
      <c r="AN534" s="32"/>
      <c r="AO534" s="32"/>
      <c r="AP534" s="122"/>
      <c r="AQ534" s="101"/>
      <c r="AR534" s="32"/>
      <c r="AS534" s="32"/>
      <c r="AT534" s="28"/>
      <c r="AU534" s="101"/>
      <c r="AV534" s="101"/>
      <c r="AW534" s="101"/>
      <c r="AX534" s="101"/>
      <c r="AY534" s="32"/>
      <c r="AZ534" s="101"/>
      <c r="BA534" s="101"/>
      <c r="BB534" s="104"/>
      <c r="BC534" s="104"/>
      <c r="BD534" s="104"/>
      <c r="BE534" s="101"/>
      <c r="BF534" s="101"/>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row>
    <row r="535" spans="1:145" s="44" customFormat="1" x14ac:dyDescent="0.2">
      <c r="A535" s="133"/>
      <c r="B535" s="100"/>
      <c r="C535" s="100"/>
      <c r="D535" s="100"/>
      <c r="K535" s="48"/>
      <c r="L535" s="48"/>
      <c r="O535" s="45"/>
      <c r="P535" s="45"/>
      <c r="U535" s="41"/>
      <c r="V535" s="41"/>
      <c r="W535" s="54"/>
      <c r="X535" s="54"/>
      <c r="AH535" s="61"/>
      <c r="AL535" s="97"/>
      <c r="AM535" s="32"/>
      <c r="AN535" s="32"/>
      <c r="AO535" s="32"/>
      <c r="AP535" s="122"/>
      <c r="AQ535" s="101"/>
      <c r="AR535" s="32"/>
      <c r="AS535" s="32"/>
      <c r="AT535" s="28"/>
      <c r="AU535" s="101"/>
      <c r="AV535" s="101"/>
      <c r="AW535" s="101"/>
      <c r="AX535" s="101"/>
      <c r="AY535" s="32"/>
      <c r="AZ535" s="101"/>
      <c r="BA535" s="101"/>
      <c r="BB535" s="104"/>
      <c r="BC535" s="104"/>
      <c r="BD535" s="104"/>
      <c r="BE535" s="101"/>
      <c r="BF535" s="101"/>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row>
    <row r="536" spans="1:145" s="44" customFormat="1" x14ac:dyDescent="0.2">
      <c r="A536" s="133"/>
      <c r="B536" s="100"/>
      <c r="C536" s="100"/>
      <c r="D536" s="100"/>
      <c r="K536" s="48"/>
      <c r="L536" s="48"/>
      <c r="O536" s="45"/>
      <c r="P536" s="45"/>
      <c r="U536" s="41"/>
      <c r="V536" s="41"/>
      <c r="W536" s="54"/>
      <c r="X536" s="54"/>
      <c r="AH536" s="61"/>
      <c r="AL536" s="97"/>
      <c r="AM536" s="32"/>
      <c r="AN536" s="32"/>
      <c r="AO536" s="32"/>
      <c r="AP536" s="122"/>
      <c r="AQ536" s="101"/>
      <c r="AR536" s="32"/>
      <c r="AS536" s="32"/>
      <c r="AT536" s="28"/>
      <c r="AU536" s="101"/>
      <c r="AV536" s="101"/>
      <c r="AW536" s="101"/>
      <c r="AX536" s="101"/>
      <c r="AY536" s="32"/>
      <c r="AZ536" s="101"/>
      <c r="BA536" s="101"/>
      <c r="BB536" s="104"/>
      <c r="BC536" s="104"/>
      <c r="BD536" s="104"/>
      <c r="BE536" s="101"/>
      <c r="BF536" s="101"/>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row>
    <row r="537" spans="1:145" s="44" customFormat="1" x14ac:dyDescent="0.2">
      <c r="A537" s="133"/>
      <c r="B537" s="100"/>
      <c r="C537" s="100"/>
      <c r="D537" s="100"/>
      <c r="K537" s="48"/>
      <c r="L537" s="48"/>
      <c r="O537" s="45"/>
      <c r="P537" s="45"/>
      <c r="U537" s="41"/>
      <c r="V537" s="41"/>
      <c r="W537" s="54"/>
      <c r="X537" s="54"/>
      <c r="AH537" s="61"/>
      <c r="AL537" s="97"/>
      <c r="AM537" s="32"/>
      <c r="AN537" s="32"/>
      <c r="AO537" s="32"/>
      <c r="AP537" s="122"/>
      <c r="AQ537" s="101"/>
      <c r="AR537" s="32"/>
      <c r="AS537" s="32"/>
      <c r="AT537" s="28"/>
      <c r="AU537" s="101"/>
      <c r="AV537" s="101"/>
      <c r="AW537" s="101"/>
      <c r="AX537" s="101"/>
      <c r="AY537" s="32"/>
      <c r="AZ537" s="101"/>
      <c r="BA537" s="101"/>
      <c r="BB537" s="104"/>
      <c r="BC537" s="104"/>
      <c r="BD537" s="104"/>
      <c r="BE537" s="101"/>
      <c r="BF537" s="101"/>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row>
    <row r="538" spans="1:145" s="44" customFormat="1" x14ac:dyDescent="0.2">
      <c r="A538" s="133"/>
      <c r="B538" s="100"/>
      <c r="C538" s="100"/>
      <c r="D538" s="100"/>
      <c r="K538" s="48"/>
      <c r="L538" s="48"/>
      <c r="O538" s="45"/>
      <c r="P538" s="45"/>
      <c r="U538" s="41"/>
      <c r="V538" s="41"/>
      <c r="W538" s="54"/>
      <c r="X538" s="54"/>
      <c r="AH538" s="61"/>
      <c r="AL538" s="97"/>
      <c r="AM538" s="32"/>
      <c r="AN538" s="32"/>
      <c r="AO538" s="32"/>
      <c r="AP538" s="122"/>
      <c r="AQ538" s="101"/>
      <c r="AR538" s="32"/>
      <c r="AS538" s="32"/>
      <c r="AT538" s="28"/>
      <c r="AU538" s="101"/>
      <c r="AV538" s="101"/>
      <c r="AW538" s="101"/>
      <c r="AX538" s="101"/>
      <c r="AY538" s="32"/>
      <c r="AZ538" s="101"/>
      <c r="BA538" s="101"/>
      <c r="BB538" s="104"/>
      <c r="BC538" s="104"/>
      <c r="BD538" s="104"/>
      <c r="BE538" s="101"/>
      <c r="BF538" s="101"/>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row>
    <row r="539" spans="1:145" s="44" customFormat="1" x14ac:dyDescent="0.2">
      <c r="A539" s="133"/>
      <c r="B539" s="100"/>
      <c r="C539" s="100"/>
      <c r="D539" s="100"/>
      <c r="K539" s="48"/>
      <c r="L539" s="48"/>
      <c r="O539" s="45"/>
      <c r="P539" s="45"/>
      <c r="U539" s="41"/>
      <c r="V539" s="41"/>
      <c r="W539" s="54"/>
      <c r="X539" s="54"/>
      <c r="AH539" s="61"/>
      <c r="AL539" s="97"/>
      <c r="AM539" s="32"/>
      <c r="AN539" s="32"/>
      <c r="AO539" s="32"/>
      <c r="AP539" s="122"/>
      <c r="AQ539" s="101"/>
      <c r="AR539" s="32"/>
      <c r="AS539" s="32"/>
      <c r="AT539" s="28"/>
      <c r="AU539" s="101"/>
      <c r="AV539" s="101"/>
      <c r="AW539" s="101"/>
      <c r="AX539" s="101"/>
      <c r="AY539" s="32"/>
      <c r="AZ539" s="101"/>
      <c r="BA539" s="101"/>
      <c r="BB539" s="104"/>
      <c r="BC539" s="104"/>
      <c r="BD539" s="104"/>
      <c r="BE539" s="101"/>
      <c r="BF539" s="101"/>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row>
    <row r="540" spans="1:145" s="44" customFormat="1" x14ac:dyDescent="0.2">
      <c r="A540" s="133"/>
      <c r="B540" s="100"/>
      <c r="C540" s="100"/>
      <c r="D540" s="100"/>
      <c r="K540" s="48"/>
      <c r="L540" s="48"/>
      <c r="O540" s="45"/>
      <c r="P540" s="45"/>
      <c r="U540" s="41"/>
      <c r="V540" s="41"/>
      <c r="W540" s="54"/>
      <c r="X540" s="54"/>
      <c r="AH540" s="61"/>
      <c r="AL540" s="97"/>
      <c r="AM540" s="32"/>
      <c r="AN540" s="32"/>
      <c r="AO540" s="32"/>
      <c r="AP540" s="122"/>
      <c r="AQ540" s="101"/>
      <c r="AR540" s="32"/>
      <c r="AS540" s="32"/>
      <c r="AT540" s="28"/>
      <c r="AU540" s="101"/>
      <c r="AV540" s="101"/>
      <c r="AW540" s="101"/>
      <c r="AX540" s="101"/>
      <c r="AY540" s="32"/>
      <c r="AZ540" s="101"/>
      <c r="BA540" s="101"/>
      <c r="BB540" s="104"/>
      <c r="BC540" s="104"/>
      <c r="BD540" s="104"/>
      <c r="BE540" s="101"/>
      <c r="BF540" s="101"/>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row>
    <row r="541" spans="1:145" s="44" customFormat="1" x14ac:dyDescent="0.2">
      <c r="A541" s="133"/>
      <c r="B541" s="100"/>
      <c r="C541" s="100"/>
      <c r="D541" s="100"/>
      <c r="K541" s="48"/>
      <c r="L541" s="48"/>
      <c r="O541" s="45"/>
      <c r="P541" s="45"/>
      <c r="U541" s="41"/>
      <c r="V541" s="41"/>
      <c r="W541" s="54"/>
      <c r="X541" s="54"/>
      <c r="AH541" s="61"/>
      <c r="AL541" s="97"/>
      <c r="AM541" s="32"/>
      <c r="AN541" s="32"/>
      <c r="AO541" s="32"/>
      <c r="AP541" s="122"/>
      <c r="AQ541" s="101"/>
      <c r="AR541" s="32"/>
      <c r="AS541" s="32"/>
      <c r="AT541" s="28"/>
      <c r="AU541" s="101"/>
      <c r="AV541" s="101"/>
      <c r="AW541" s="101"/>
      <c r="AX541" s="101"/>
      <c r="AY541" s="32"/>
      <c r="AZ541" s="101"/>
      <c r="BA541" s="101"/>
      <c r="BB541" s="104"/>
      <c r="BC541" s="104"/>
      <c r="BD541" s="104"/>
      <c r="BE541" s="101"/>
      <c r="BF541" s="101"/>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row>
    <row r="542" spans="1:145" s="44" customFormat="1" x14ac:dyDescent="0.2">
      <c r="A542" s="133"/>
      <c r="B542" s="100"/>
      <c r="C542" s="100"/>
      <c r="D542" s="100"/>
      <c r="K542" s="48"/>
      <c r="L542" s="48"/>
      <c r="O542" s="45"/>
      <c r="P542" s="45"/>
      <c r="U542" s="41"/>
      <c r="V542" s="41"/>
      <c r="W542" s="54"/>
      <c r="X542" s="54"/>
      <c r="AH542" s="61"/>
      <c r="AL542" s="97"/>
      <c r="AM542" s="32"/>
      <c r="AN542" s="32"/>
      <c r="AO542" s="32"/>
      <c r="AP542" s="122"/>
      <c r="AQ542" s="101"/>
      <c r="AR542" s="32"/>
      <c r="AS542" s="32"/>
      <c r="AT542" s="28"/>
      <c r="AU542" s="101"/>
      <c r="AV542" s="101"/>
      <c r="AW542" s="101"/>
      <c r="AX542" s="101"/>
      <c r="AY542" s="32"/>
      <c r="AZ542" s="101"/>
      <c r="BA542" s="101"/>
      <c r="BB542" s="104"/>
      <c r="BC542" s="104"/>
      <c r="BD542" s="104"/>
      <c r="BE542" s="101"/>
      <c r="BF542" s="101"/>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row>
    <row r="543" spans="1:145" s="44" customFormat="1" x14ac:dyDescent="0.2">
      <c r="A543" s="133"/>
      <c r="B543" s="100"/>
      <c r="C543" s="100"/>
      <c r="D543" s="100"/>
      <c r="K543" s="48"/>
      <c r="L543" s="48"/>
      <c r="O543" s="45"/>
      <c r="P543" s="45"/>
      <c r="U543" s="41"/>
      <c r="V543" s="41"/>
      <c r="W543" s="54"/>
      <c r="X543" s="54"/>
      <c r="AH543" s="61"/>
      <c r="AL543" s="97"/>
      <c r="AM543" s="32"/>
      <c r="AN543" s="32"/>
      <c r="AO543" s="32"/>
      <c r="AP543" s="122"/>
      <c r="AQ543" s="101"/>
      <c r="AR543" s="32"/>
      <c r="AS543" s="32"/>
      <c r="AT543" s="28"/>
      <c r="AU543" s="101"/>
      <c r="AV543" s="101"/>
      <c r="AW543" s="101"/>
      <c r="AX543" s="101"/>
      <c r="AY543" s="32"/>
      <c r="AZ543" s="101"/>
      <c r="BA543" s="101"/>
      <c r="BB543" s="104"/>
      <c r="BC543" s="104"/>
      <c r="BD543" s="104"/>
      <c r="BE543" s="101"/>
      <c r="BF543" s="101"/>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row>
    <row r="544" spans="1:145" s="44" customFormat="1" x14ac:dyDescent="0.2">
      <c r="A544" s="133"/>
      <c r="B544" s="100"/>
      <c r="C544" s="100"/>
      <c r="D544" s="100"/>
      <c r="K544" s="48"/>
      <c r="L544" s="48"/>
      <c r="O544" s="45"/>
      <c r="P544" s="45"/>
      <c r="U544" s="41"/>
      <c r="V544" s="41"/>
      <c r="W544" s="54"/>
      <c r="X544" s="54"/>
      <c r="AH544" s="61"/>
      <c r="AL544" s="97"/>
      <c r="AM544" s="32"/>
      <c r="AN544" s="32"/>
      <c r="AO544" s="32"/>
      <c r="AP544" s="122"/>
      <c r="AQ544" s="101"/>
      <c r="AR544" s="32"/>
      <c r="AS544" s="32"/>
      <c r="AT544" s="28"/>
      <c r="AU544" s="101"/>
      <c r="AV544" s="101"/>
      <c r="AW544" s="101"/>
      <c r="AX544" s="101"/>
      <c r="AY544" s="32"/>
      <c r="AZ544" s="101"/>
      <c r="BA544" s="101"/>
      <c r="BB544" s="104"/>
      <c r="BC544" s="104"/>
      <c r="BD544" s="104"/>
      <c r="BE544" s="101"/>
      <c r="BF544" s="101"/>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row>
    <row r="545" spans="1:145" s="44" customFormat="1" x14ac:dyDescent="0.2">
      <c r="A545" s="133"/>
      <c r="B545" s="100"/>
      <c r="C545" s="100"/>
      <c r="D545" s="100"/>
      <c r="K545" s="48"/>
      <c r="L545" s="48"/>
      <c r="O545" s="45"/>
      <c r="P545" s="45"/>
      <c r="U545" s="41"/>
      <c r="V545" s="41"/>
      <c r="W545" s="54"/>
      <c r="X545" s="54"/>
      <c r="AH545" s="61"/>
      <c r="AL545" s="97"/>
      <c r="AM545" s="32"/>
      <c r="AN545" s="32"/>
      <c r="AO545" s="32"/>
      <c r="AP545" s="122"/>
      <c r="AQ545" s="101"/>
      <c r="AR545" s="32"/>
      <c r="AS545" s="32"/>
      <c r="AT545" s="28"/>
      <c r="AU545" s="101"/>
      <c r="AV545" s="101"/>
      <c r="AW545" s="101"/>
      <c r="AX545" s="101"/>
      <c r="AY545" s="32"/>
      <c r="AZ545" s="101"/>
      <c r="BA545" s="101"/>
      <c r="BB545" s="104"/>
      <c r="BC545" s="104"/>
      <c r="BD545" s="104"/>
      <c r="BE545" s="101"/>
      <c r="BF545" s="101"/>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row>
    <row r="546" spans="1:145" s="44" customFormat="1" x14ac:dyDescent="0.2">
      <c r="A546" s="133"/>
      <c r="B546" s="100"/>
      <c r="C546" s="100"/>
      <c r="D546" s="100"/>
      <c r="K546" s="48"/>
      <c r="L546" s="48"/>
      <c r="O546" s="45"/>
      <c r="P546" s="45"/>
      <c r="U546" s="41"/>
      <c r="V546" s="41"/>
      <c r="W546" s="54"/>
      <c r="X546" s="54"/>
      <c r="AH546" s="61"/>
      <c r="AL546" s="97"/>
      <c r="AM546" s="32"/>
      <c r="AN546" s="32"/>
      <c r="AO546" s="32"/>
      <c r="AP546" s="122"/>
      <c r="AQ546" s="101"/>
      <c r="AR546" s="32"/>
      <c r="AS546" s="32"/>
      <c r="AT546" s="28"/>
      <c r="AU546" s="101"/>
      <c r="AV546" s="101"/>
      <c r="AW546" s="101"/>
      <c r="AX546" s="101"/>
      <c r="AY546" s="32"/>
      <c r="AZ546" s="101"/>
      <c r="BA546" s="101"/>
      <c r="BB546" s="104"/>
      <c r="BC546" s="104"/>
      <c r="BD546" s="104"/>
      <c r="BE546" s="101"/>
      <c r="BF546" s="101"/>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row>
    <row r="547" spans="1:145" s="44" customFormat="1" x14ac:dyDescent="0.2">
      <c r="A547" s="133"/>
      <c r="B547" s="100"/>
      <c r="C547" s="100"/>
      <c r="D547" s="100"/>
      <c r="K547" s="48"/>
      <c r="L547" s="48"/>
      <c r="O547" s="45"/>
      <c r="P547" s="45"/>
      <c r="U547" s="41"/>
      <c r="V547" s="41"/>
      <c r="W547" s="54"/>
      <c r="X547" s="54"/>
      <c r="AH547" s="61"/>
      <c r="AL547" s="97"/>
      <c r="AM547" s="32"/>
      <c r="AN547" s="32"/>
      <c r="AO547" s="32"/>
      <c r="AP547" s="122"/>
      <c r="AQ547" s="101"/>
      <c r="AR547" s="32"/>
      <c r="AS547" s="32"/>
      <c r="AT547" s="28"/>
      <c r="AU547" s="101"/>
      <c r="AV547" s="101"/>
      <c r="AW547" s="101"/>
      <c r="AX547" s="101"/>
      <c r="AY547" s="32"/>
      <c r="AZ547" s="101"/>
      <c r="BA547" s="101"/>
      <c r="BB547" s="104"/>
      <c r="BC547" s="104"/>
      <c r="BD547" s="104"/>
      <c r="BE547" s="101"/>
      <c r="BF547" s="101"/>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row>
    <row r="548" spans="1:145" s="44" customFormat="1" x14ac:dyDescent="0.2">
      <c r="A548" s="133"/>
      <c r="B548" s="100"/>
      <c r="C548" s="100"/>
      <c r="D548" s="100"/>
      <c r="K548" s="48"/>
      <c r="L548" s="48"/>
      <c r="O548" s="45"/>
      <c r="P548" s="45"/>
      <c r="U548" s="41"/>
      <c r="V548" s="41"/>
      <c r="W548" s="54"/>
      <c r="X548" s="54"/>
      <c r="AH548" s="61"/>
      <c r="AL548" s="97"/>
      <c r="AM548" s="32"/>
      <c r="AN548" s="32"/>
      <c r="AO548" s="32"/>
      <c r="AP548" s="122"/>
      <c r="AQ548" s="101"/>
      <c r="AR548" s="32"/>
      <c r="AS548" s="32"/>
      <c r="AT548" s="28"/>
      <c r="AU548" s="101"/>
      <c r="AV548" s="101"/>
      <c r="AW548" s="101"/>
      <c r="AX548" s="101"/>
      <c r="AY548" s="32"/>
      <c r="AZ548" s="101"/>
      <c r="BA548" s="101"/>
      <c r="BB548" s="104"/>
      <c r="BC548" s="104"/>
      <c r="BD548" s="104"/>
      <c r="BE548" s="101"/>
      <c r="BF548" s="101"/>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row>
    <row r="549" spans="1:145" s="44" customFormat="1" x14ac:dyDescent="0.2">
      <c r="A549" s="133"/>
      <c r="B549" s="100"/>
      <c r="C549" s="100"/>
      <c r="D549" s="100"/>
      <c r="K549" s="48"/>
      <c r="L549" s="48"/>
      <c r="O549" s="45"/>
      <c r="P549" s="45"/>
      <c r="U549" s="41"/>
      <c r="V549" s="41"/>
      <c r="W549" s="54"/>
      <c r="X549" s="54"/>
      <c r="AH549" s="61"/>
      <c r="AL549" s="97"/>
      <c r="AM549" s="32"/>
      <c r="AN549" s="32"/>
      <c r="AO549" s="32"/>
      <c r="AP549" s="122"/>
      <c r="AQ549" s="101"/>
      <c r="AR549" s="32"/>
      <c r="AS549" s="32"/>
      <c r="AT549" s="28"/>
      <c r="AU549" s="101"/>
      <c r="AV549" s="101"/>
      <c r="AW549" s="101"/>
      <c r="AX549" s="101"/>
      <c r="AY549" s="32"/>
      <c r="AZ549" s="101"/>
      <c r="BA549" s="101"/>
      <c r="BB549" s="104"/>
      <c r="BC549" s="104"/>
      <c r="BD549" s="104"/>
      <c r="BE549" s="101"/>
      <c r="BF549" s="101"/>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row>
    <row r="550" spans="1:145" s="44" customFormat="1" x14ac:dyDescent="0.2">
      <c r="A550" s="133"/>
      <c r="B550" s="100"/>
      <c r="C550" s="100"/>
      <c r="D550" s="100"/>
      <c r="K550" s="48"/>
      <c r="L550" s="48"/>
      <c r="O550" s="45"/>
      <c r="P550" s="45"/>
      <c r="U550" s="41"/>
      <c r="V550" s="41"/>
      <c r="W550" s="54"/>
      <c r="X550" s="54"/>
      <c r="AH550" s="61"/>
      <c r="AL550" s="97"/>
      <c r="AM550" s="32"/>
      <c r="AN550" s="32"/>
      <c r="AO550" s="32"/>
      <c r="AP550" s="122"/>
      <c r="AQ550" s="101"/>
      <c r="AR550" s="32"/>
      <c r="AS550" s="32"/>
      <c r="AT550" s="28"/>
      <c r="AU550" s="101"/>
      <c r="AV550" s="101"/>
      <c r="AW550" s="101"/>
      <c r="AX550" s="101"/>
      <c r="AY550" s="32"/>
      <c r="AZ550" s="101"/>
      <c r="BA550" s="101"/>
      <c r="BB550" s="104"/>
      <c r="BC550" s="104"/>
      <c r="BD550" s="104"/>
      <c r="BE550" s="101"/>
      <c r="BF550" s="101"/>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row>
    <row r="551" spans="1:145" s="44" customFormat="1" x14ac:dyDescent="0.2">
      <c r="A551" s="133"/>
      <c r="B551" s="100"/>
      <c r="C551" s="100"/>
      <c r="D551" s="100"/>
      <c r="K551" s="48"/>
      <c r="L551" s="48"/>
      <c r="O551" s="45"/>
      <c r="P551" s="45"/>
      <c r="U551" s="41"/>
      <c r="V551" s="41"/>
      <c r="W551" s="54"/>
      <c r="X551" s="54"/>
      <c r="AH551" s="61"/>
      <c r="AL551" s="97"/>
      <c r="AM551" s="32"/>
      <c r="AN551" s="32"/>
      <c r="AO551" s="32"/>
      <c r="AP551" s="122"/>
      <c r="AQ551" s="101"/>
      <c r="AR551" s="32"/>
      <c r="AS551" s="32"/>
      <c r="AT551" s="28"/>
      <c r="AU551" s="101"/>
      <c r="AV551" s="101"/>
      <c r="AW551" s="101"/>
      <c r="AX551" s="101"/>
      <c r="AY551" s="32"/>
      <c r="AZ551" s="101"/>
      <c r="BA551" s="101"/>
      <c r="BB551" s="104"/>
      <c r="BC551" s="104"/>
      <c r="BD551" s="104"/>
      <c r="BE551" s="101"/>
      <c r="BF551" s="101"/>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row>
    <row r="552" spans="1:145" s="44" customFormat="1" x14ac:dyDescent="0.2">
      <c r="A552" s="133"/>
      <c r="B552" s="100"/>
      <c r="C552" s="100"/>
      <c r="D552" s="100"/>
      <c r="K552" s="48"/>
      <c r="L552" s="48"/>
      <c r="O552" s="45"/>
      <c r="P552" s="45"/>
      <c r="U552" s="41"/>
      <c r="V552" s="41"/>
      <c r="W552" s="54"/>
      <c r="X552" s="54"/>
      <c r="AH552" s="61"/>
      <c r="AL552" s="97"/>
      <c r="AM552" s="32"/>
      <c r="AN552" s="32"/>
      <c r="AO552" s="32"/>
      <c r="AP552" s="122"/>
      <c r="AQ552" s="101"/>
      <c r="AR552" s="32"/>
      <c r="AS552" s="32"/>
      <c r="AT552" s="28"/>
      <c r="AU552" s="101"/>
      <c r="AV552" s="101"/>
      <c r="AW552" s="101"/>
      <c r="AX552" s="101"/>
      <c r="AY552" s="32"/>
      <c r="AZ552" s="101"/>
      <c r="BA552" s="101"/>
      <c r="BB552" s="104"/>
      <c r="BC552" s="104"/>
      <c r="BD552" s="104"/>
      <c r="BE552" s="101"/>
      <c r="BF552" s="101"/>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row>
    <row r="553" spans="1:145" s="44" customFormat="1" x14ac:dyDescent="0.2">
      <c r="A553" s="133"/>
      <c r="B553" s="100"/>
      <c r="C553" s="100"/>
      <c r="D553" s="100"/>
      <c r="K553" s="48"/>
      <c r="L553" s="48"/>
      <c r="O553" s="45"/>
      <c r="P553" s="45"/>
      <c r="U553" s="41"/>
      <c r="V553" s="41"/>
      <c r="W553" s="54"/>
      <c r="X553" s="54"/>
      <c r="AH553" s="61"/>
      <c r="AL553" s="97"/>
      <c r="AM553" s="32"/>
      <c r="AN553" s="32"/>
      <c r="AO553" s="32"/>
      <c r="AP553" s="122"/>
      <c r="AQ553" s="101"/>
      <c r="AR553" s="32"/>
      <c r="AS553" s="32"/>
      <c r="AT553" s="28"/>
      <c r="AU553" s="101"/>
      <c r="AV553" s="101"/>
      <c r="AW553" s="101"/>
      <c r="AX553" s="101"/>
      <c r="AY553" s="32"/>
      <c r="AZ553" s="101"/>
      <c r="BA553" s="101"/>
      <c r="BB553" s="104"/>
      <c r="BC553" s="104"/>
      <c r="BD553" s="104"/>
      <c r="BE553" s="101"/>
      <c r="BF553" s="101"/>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row>
    <row r="554" spans="1:145" s="44" customFormat="1" x14ac:dyDescent="0.2">
      <c r="A554" s="133"/>
      <c r="B554" s="100"/>
      <c r="C554" s="100"/>
      <c r="D554" s="100"/>
      <c r="K554" s="48"/>
      <c r="L554" s="48"/>
      <c r="O554" s="45"/>
      <c r="P554" s="45"/>
      <c r="U554" s="41"/>
      <c r="V554" s="41"/>
      <c r="W554" s="54"/>
      <c r="X554" s="54"/>
      <c r="AH554" s="61"/>
      <c r="AL554" s="97"/>
      <c r="AM554" s="32"/>
      <c r="AN554" s="32"/>
      <c r="AO554" s="32"/>
      <c r="AP554" s="122"/>
      <c r="AQ554" s="101"/>
      <c r="AR554" s="32"/>
      <c r="AS554" s="32"/>
      <c r="AT554" s="28"/>
      <c r="AU554" s="101"/>
      <c r="AV554" s="101"/>
      <c r="AW554" s="101"/>
      <c r="AX554" s="101"/>
      <c r="AY554" s="32"/>
      <c r="AZ554" s="101"/>
      <c r="BA554" s="101"/>
      <c r="BB554" s="104"/>
      <c r="BC554" s="104"/>
      <c r="BD554" s="104"/>
      <c r="BE554" s="101"/>
      <c r="BF554" s="101"/>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row>
    <row r="555" spans="1:145" s="44" customFormat="1" x14ac:dyDescent="0.2">
      <c r="A555" s="133"/>
      <c r="B555" s="100"/>
      <c r="C555" s="100"/>
      <c r="D555" s="100"/>
      <c r="K555" s="48"/>
      <c r="L555" s="48"/>
      <c r="O555" s="45"/>
      <c r="P555" s="45"/>
      <c r="U555" s="41"/>
      <c r="V555" s="41"/>
      <c r="W555" s="54"/>
      <c r="X555" s="54"/>
      <c r="AH555" s="61"/>
      <c r="AL555" s="97"/>
      <c r="AM555" s="32"/>
      <c r="AN555" s="32"/>
      <c r="AO555" s="32"/>
      <c r="AP555" s="122"/>
      <c r="AQ555" s="101"/>
      <c r="AR555" s="32"/>
      <c r="AS555" s="32"/>
      <c r="AT555" s="28"/>
      <c r="AU555" s="101"/>
      <c r="AV555" s="101"/>
      <c r="AW555" s="101"/>
      <c r="AX555" s="101"/>
      <c r="AY555" s="32"/>
      <c r="AZ555" s="101"/>
      <c r="BA555" s="101"/>
      <c r="BB555" s="104"/>
      <c r="BC555" s="104"/>
      <c r="BD555" s="104"/>
      <c r="BE555" s="101"/>
      <c r="BF555" s="101"/>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row>
    <row r="556" spans="1:145" s="44" customFormat="1" x14ac:dyDescent="0.2">
      <c r="A556" s="133"/>
      <c r="B556" s="100"/>
      <c r="C556" s="100"/>
      <c r="D556" s="100"/>
      <c r="K556" s="48"/>
      <c r="L556" s="48"/>
      <c r="O556" s="45"/>
      <c r="P556" s="45"/>
      <c r="U556" s="41"/>
      <c r="V556" s="41"/>
      <c r="W556" s="54"/>
      <c r="X556" s="54"/>
      <c r="AH556" s="61"/>
      <c r="AL556" s="97"/>
      <c r="AM556" s="32"/>
      <c r="AN556" s="32"/>
      <c r="AO556" s="32"/>
      <c r="AP556" s="122"/>
      <c r="AQ556" s="101"/>
      <c r="AR556" s="32"/>
      <c r="AS556" s="32"/>
      <c r="AT556" s="28"/>
      <c r="AU556" s="101"/>
      <c r="AV556" s="101"/>
      <c r="AW556" s="101"/>
      <c r="AX556" s="101"/>
      <c r="AY556" s="32"/>
      <c r="AZ556" s="101"/>
      <c r="BA556" s="101"/>
      <c r="BB556" s="104"/>
      <c r="BC556" s="104"/>
      <c r="BD556" s="104"/>
      <c r="BE556" s="101"/>
      <c r="BF556" s="101"/>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row>
    <row r="557" spans="1:145" s="44" customFormat="1" x14ac:dyDescent="0.2">
      <c r="A557" s="133"/>
      <c r="B557" s="100"/>
      <c r="C557" s="100"/>
      <c r="D557" s="100"/>
      <c r="K557" s="48"/>
      <c r="L557" s="48"/>
      <c r="O557" s="45"/>
      <c r="P557" s="45"/>
      <c r="U557" s="41"/>
      <c r="V557" s="41"/>
      <c r="W557" s="54"/>
      <c r="X557" s="54"/>
      <c r="AH557" s="61"/>
      <c r="AL557" s="97"/>
      <c r="AM557" s="32"/>
      <c r="AN557" s="32"/>
      <c r="AO557" s="32"/>
      <c r="AP557" s="122"/>
      <c r="AQ557" s="101"/>
      <c r="AR557" s="32"/>
      <c r="AS557" s="32"/>
      <c r="AT557" s="28"/>
      <c r="AU557" s="101"/>
      <c r="AV557" s="101"/>
      <c r="AW557" s="101"/>
      <c r="AX557" s="101"/>
      <c r="AY557" s="32"/>
      <c r="AZ557" s="101"/>
      <c r="BA557" s="101"/>
      <c r="BB557" s="104"/>
      <c r="BC557" s="104"/>
      <c r="BD557" s="104"/>
      <c r="BE557" s="101"/>
      <c r="BF557" s="101"/>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row>
    <row r="558" spans="1:145" s="44" customFormat="1" x14ac:dyDescent="0.2">
      <c r="A558" s="133"/>
      <c r="B558" s="100"/>
      <c r="C558" s="100"/>
      <c r="D558" s="100"/>
      <c r="K558" s="48"/>
      <c r="L558" s="48"/>
      <c r="O558" s="45"/>
      <c r="P558" s="45"/>
      <c r="U558" s="41"/>
      <c r="V558" s="41"/>
      <c r="W558" s="54"/>
      <c r="X558" s="54"/>
      <c r="AH558" s="61"/>
      <c r="AL558" s="97"/>
      <c r="AM558" s="32"/>
      <c r="AN558" s="32"/>
      <c r="AO558" s="32"/>
      <c r="AP558" s="122"/>
      <c r="AQ558" s="101"/>
      <c r="AR558" s="32"/>
      <c r="AS558" s="32"/>
      <c r="AT558" s="28"/>
      <c r="AU558" s="101"/>
      <c r="AV558" s="101"/>
      <c r="AW558" s="101"/>
      <c r="AX558" s="101"/>
      <c r="AY558" s="32"/>
      <c r="AZ558" s="101"/>
      <c r="BA558" s="101"/>
      <c r="BB558" s="104"/>
      <c r="BC558" s="104"/>
      <c r="BD558" s="104"/>
      <c r="BE558" s="101"/>
      <c r="BF558" s="101"/>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row>
    <row r="559" spans="1:145" s="44" customFormat="1" x14ac:dyDescent="0.2">
      <c r="A559" s="133"/>
      <c r="B559" s="100"/>
      <c r="C559" s="100"/>
      <c r="D559" s="100"/>
      <c r="K559" s="48"/>
      <c r="L559" s="48"/>
      <c r="O559" s="45"/>
      <c r="P559" s="45"/>
      <c r="U559" s="41"/>
      <c r="V559" s="41"/>
      <c r="W559" s="54"/>
      <c r="X559" s="54"/>
      <c r="AH559" s="61"/>
      <c r="AL559" s="97"/>
      <c r="AM559" s="32"/>
      <c r="AN559" s="32"/>
      <c r="AO559" s="32"/>
      <c r="AP559" s="122"/>
      <c r="AQ559" s="101"/>
      <c r="AR559" s="32"/>
      <c r="AS559" s="32"/>
      <c r="AT559" s="28"/>
      <c r="AU559" s="101"/>
      <c r="AV559" s="101"/>
      <c r="AW559" s="101"/>
      <c r="AX559" s="101"/>
      <c r="AY559" s="32"/>
      <c r="AZ559" s="101"/>
      <c r="BA559" s="101"/>
      <c r="BB559" s="104"/>
      <c r="BC559" s="104"/>
      <c r="BD559" s="104"/>
      <c r="BE559" s="101"/>
      <c r="BF559" s="101"/>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row>
    <row r="560" spans="1:145" s="44" customFormat="1" x14ac:dyDescent="0.2">
      <c r="A560" s="133"/>
      <c r="B560" s="100"/>
      <c r="C560" s="100"/>
      <c r="D560" s="100"/>
      <c r="K560" s="48"/>
      <c r="L560" s="48"/>
      <c r="O560" s="45"/>
      <c r="P560" s="45"/>
      <c r="U560" s="41"/>
      <c r="V560" s="41"/>
      <c r="W560" s="54"/>
      <c r="X560" s="54"/>
      <c r="AH560" s="61"/>
      <c r="AL560" s="97"/>
      <c r="AM560" s="32"/>
      <c r="AN560" s="32"/>
      <c r="AO560" s="32"/>
      <c r="AP560" s="122"/>
      <c r="AQ560" s="101"/>
      <c r="AR560" s="32"/>
      <c r="AS560" s="32"/>
      <c r="AT560" s="28"/>
      <c r="AU560" s="101"/>
      <c r="AV560" s="101"/>
      <c r="AW560" s="101"/>
      <c r="AX560" s="101"/>
      <c r="AY560" s="32"/>
      <c r="AZ560" s="101"/>
      <c r="BA560" s="101"/>
      <c r="BB560" s="104"/>
      <c r="BC560" s="104"/>
      <c r="BD560" s="104"/>
      <c r="BE560" s="101"/>
      <c r="BF560" s="101"/>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row>
    <row r="561" spans="1:145" s="44" customFormat="1" x14ac:dyDescent="0.2">
      <c r="A561" s="133"/>
      <c r="B561" s="100"/>
      <c r="C561" s="100"/>
      <c r="D561" s="100"/>
      <c r="K561" s="48"/>
      <c r="L561" s="48"/>
      <c r="O561" s="45"/>
      <c r="P561" s="45"/>
      <c r="U561" s="41"/>
      <c r="V561" s="41"/>
      <c r="W561" s="54"/>
      <c r="X561" s="54"/>
      <c r="AH561" s="61"/>
      <c r="AL561" s="97"/>
      <c r="AM561" s="32"/>
      <c r="AN561" s="32"/>
      <c r="AO561" s="32"/>
      <c r="AP561" s="122"/>
      <c r="AQ561" s="101"/>
      <c r="AR561" s="32"/>
      <c r="AS561" s="32"/>
      <c r="AT561" s="28"/>
      <c r="AU561" s="101"/>
      <c r="AV561" s="101"/>
      <c r="AW561" s="101"/>
      <c r="AX561" s="101"/>
      <c r="AY561" s="32"/>
      <c r="AZ561" s="101"/>
      <c r="BA561" s="101"/>
      <c r="BB561" s="104"/>
      <c r="BC561" s="104"/>
      <c r="BD561" s="104"/>
      <c r="BE561" s="101"/>
      <c r="BF561" s="101"/>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row>
    <row r="562" spans="1:145" s="44" customFormat="1" x14ac:dyDescent="0.2">
      <c r="A562" s="133"/>
      <c r="B562" s="100"/>
      <c r="C562" s="100"/>
      <c r="D562" s="100"/>
      <c r="K562" s="48"/>
      <c r="L562" s="48"/>
      <c r="O562" s="45"/>
      <c r="P562" s="45"/>
      <c r="U562" s="41"/>
      <c r="V562" s="41"/>
      <c r="W562" s="54"/>
      <c r="X562" s="54"/>
      <c r="AH562" s="61"/>
      <c r="AL562" s="97"/>
      <c r="AM562" s="32"/>
      <c r="AN562" s="32"/>
      <c r="AO562" s="32"/>
      <c r="AP562" s="122"/>
      <c r="AQ562" s="101"/>
      <c r="AR562" s="32"/>
      <c r="AS562" s="32"/>
      <c r="AT562" s="28"/>
      <c r="AU562" s="101"/>
      <c r="AV562" s="101"/>
      <c r="AW562" s="101"/>
      <c r="AX562" s="101"/>
      <c r="AY562" s="32"/>
      <c r="AZ562" s="101"/>
      <c r="BA562" s="101"/>
      <c r="BB562" s="104"/>
      <c r="BC562" s="104"/>
      <c r="BD562" s="104"/>
      <c r="BE562" s="101"/>
      <c r="BF562" s="101"/>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row>
    <row r="563" spans="1:145" s="44" customFormat="1" x14ac:dyDescent="0.2">
      <c r="A563" s="133"/>
      <c r="B563" s="100"/>
      <c r="C563" s="100"/>
      <c r="D563" s="100"/>
      <c r="K563" s="48"/>
      <c r="L563" s="48"/>
      <c r="O563" s="45"/>
      <c r="P563" s="45"/>
      <c r="U563" s="41"/>
      <c r="V563" s="41"/>
      <c r="W563" s="54"/>
      <c r="X563" s="54"/>
      <c r="AH563" s="61"/>
      <c r="AL563" s="97"/>
      <c r="AM563" s="32"/>
      <c r="AN563" s="32"/>
      <c r="AO563" s="32"/>
      <c r="AP563" s="122"/>
      <c r="AQ563" s="101"/>
      <c r="AR563" s="32"/>
      <c r="AS563" s="32"/>
      <c r="AT563" s="28"/>
      <c r="AU563" s="101"/>
      <c r="AV563" s="101"/>
      <c r="AW563" s="101"/>
      <c r="AX563" s="101"/>
      <c r="AY563" s="32"/>
      <c r="AZ563" s="101"/>
      <c r="BA563" s="101"/>
      <c r="BB563" s="104"/>
      <c r="BC563" s="104"/>
      <c r="BD563" s="104"/>
      <c r="BE563" s="101"/>
      <c r="BF563" s="101"/>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row>
    <row r="564" spans="1:145" s="44" customFormat="1" x14ac:dyDescent="0.2">
      <c r="A564" s="133"/>
      <c r="B564" s="100"/>
      <c r="C564" s="100"/>
      <c r="D564" s="100"/>
      <c r="K564" s="48"/>
      <c r="L564" s="48"/>
      <c r="O564" s="45"/>
      <c r="P564" s="45"/>
      <c r="U564" s="41"/>
      <c r="V564" s="41"/>
      <c r="W564" s="54"/>
      <c r="X564" s="54"/>
      <c r="AH564" s="61"/>
      <c r="AL564" s="97"/>
      <c r="AM564" s="32"/>
      <c r="AN564" s="32"/>
      <c r="AO564" s="32"/>
      <c r="AP564" s="122"/>
      <c r="AQ564" s="101"/>
      <c r="AR564" s="32"/>
      <c r="AS564" s="32"/>
      <c r="AT564" s="28"/>
      <c r="AU564" s="101"/>
      <c r="AV564" s="101"/>
      <c r="AW564" s="101"/>
      <c r="AX564" s="101"/>
      <c r="AY564" s="32"/>
      <c r="AZ564" s="101"/>
      <c r="BA564" s="101"/>
      <c r="BB564" s="104"/>
      <c r="BC564" s="104"/>
      <c r="BD564" s="104"/>
      <c r="BE564" s="101"/>
      <c r="BF564" s="101"/>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row>
    <row r="565" spans="1:145" s="44" customFormat="1" x14ac:dyDescent="0.2">
      <c r="A565" s="133"/>
      <c r="B565" s="100"/>
      <c r="C565" s="100"/>
      <c r="D565" s="100"/>
      <c r="K565" s="48"/>
      <c r="L565" s="48"/>
      <c r="O565" s="45"/>
      <c r="P565" s="45"/>
      <c r="U565" s="41"/>
      <c r="V565" s="41"/>
      <c r="W565" s="54"/>
      <c r="X565" s="54"/>
      <c r="AH565" s="61"/>
      <c r="AL565" s="97"/>
      <c r="AM565" s="32"/>
      <c r="AN565" s="32"/>
      <c r="AO565" s="32"/>
      <c r="AP565" s="122"/>
      <c r="AQ565" s="101"/>
      <c r="AR565" s="32"/>
      <c r="AS565" s="32"/>
      <c r="AT565" s="28"/>
      <c r="AU565" s="101"/>
      <c r="AV565" s="101"/>
      <c r="AW565" s="101"/>
      <c r="AX565" s="101"/>
      <c r="AY565" s="32"/>
      <c r="AZ565" s="101"/>
      <c r="BA565" s="101"/>
      <c r="BB565" s="104"/>
      <c r="BC565" s="104"/>
      <c r="BD565" s="104"/>
      <c r="BE565" s="101"/>
      <c r="BF565" s="101"/>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row>
    <row r="566" spans="1:145" s="44" customFormat="1" x14ac:dyDescent="0.2">
      <c r="A566" s="133"/>
      <c r="B566" s="100"/>
      <c r="C566" s="100"/>
      <c r="D566" s="100"/>
      <c r="K566" s="48"/>
      <c r="L566" s="48"/>
      <c r="O566" s="45"/>
      <c r="P566" s="45"/>
      <c r="U566" s="41"/>
      <c r="V566" s="41"/>
      <c r="W566" s="54"/>
      <c r="X566" s="54"/>
      <c r="AH566" s="61"/>
      <c r="AL566" s="97"/>
      <c r="AM566" s="32"/>
      <c r="AN566" s="32"/>
      <c r="AO566" s="32"/>
      <c r="AP566" s="122"/>
      <c r="AQ566" s="101"/>
      <c r="AR566" s="32"/>
      <c r="AS566" s="32"/>
      <c r="AT566" s="28"/>
      <c r="AU566" s="101"/>
      <c r="AV566" s="101"/>
      <c r="AW566" s="101"/>
      <c r="AX566" s="101"/>
      <c r="AY566" s="32"/>
      <c r="AZ566" s="101"/>
      <c r="BA566" s="101"/>
      <c r="BB566" s="104"/>
      <c r="BC566" s="104"/>
      <c r="BD566" s="104"/>
      <c r="BE566" s="101"/>
      <c r="BF566" s="101"/>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row>
    <row r="567" spans="1:145" s="44" customFormat="1" x14ac:dyDescent="0.2">
      <c r="A567" s="133"/>
      <c r="B567" s="100"/>
      <c r="C567" s="100"/>
      <c r="D567" s="100"/>
      <c r="K567" s="48"/>
      <c r="L567" s="48"/>
      <c r="O567" s="45"/>
      <c r="P567" s="45"/>
      <c r="U567" s="41"/>
      <c r="V567" s="41"/>
      <c r="W567" s="54"/>
      <c r="X567" s="54"/>
      <c r="AH567" s="61"/>
      <c r="AL567" s="97"/>
      <c r="AM567" s="32"/>
      <c r="AN567" s="32"/>
      <c r="AO567" s="32"/>
      <c r="AP567" s="122"/>
      <c r="AQ567" s="101"/>
      <c r="AR567" s="32"/>
      <c r="AS567" s="32"/>
      <c r="AT567" s="28"/>
      <c r="AU567" s="101"/>
      <c r="AV567" s="101"/>
      <c r="AW567" s="101"/>
      <c r="AX567" s="101"/>
      <c r="AY567" s="32"/>
      <c r="AZ567" s="101"/>
      <c r="BA567" s="101"/>
      <c r="BB567" s="104"/>
      <c r="BC567" s="104"/>
      <c r="BD567" s="104"/>
      <c r="BE567" s="101"/>
      <c r="BF567" s="101"/>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row>
    <row r="568" spans="1:145" s="44" customFormat="1" x14ac:dyDescent="0.2">
      <c r="A568" s="133"/>
      <c r="B568" s="100"/>
      <c r="C568" s="100"/>
      <c r="D568" s="100"/>
      <c r="K568" s="48"/>
      <c r="L568" s="48"/>
      <c r="O568" s="45"/>
      <c r="P568" s="45"/>
      <c r="U568" s="41"/>
      <c r="V568" s="41"/>
      <c r="W568" s="54"/>
      <c r="X568" s="54"/>
      <c r="AH568" s="61"/>
      <c r="AL568" s="97"/>
      <c r="AM568" s="32"/>
      <c r="AN568" s="32"/>
      <c r="AO568" s="32"/>
      <c r="AP568" s="122"/>
      <c r="AQ568" s="101"/>
      <c r="AR568" s="32"/>
      <c r="AS568" s="32"/>
      <c r="AT568" s="28"/>
      <c r="AU568" s="101"/>
      <c r="AV568" s="101"/>
      <c r="AW568" s="101"/>
      <c r="AX568" s="101"/>
      <c r="AY568" s="32"/>
      <c r="AZ568" s="101"/>
      <c r="BA568" s="101"/>
      <c r="BB568" s="104"/>
      <c r="BC568" s="104"/>
      <c r="BD568" s="104"/>
      <c r="BE568" s="101"/>
      <c r="BF568" s="101"/>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row>
    <row r="569" spans="1:145" s="44" customFormat="1" x14ac:dyDescent="0.2">
      <c r="A569" s="133"/>
      <c r="B569" s="100"/>
      <c r="C569" s="100"/>
      <c r="D569" s="100"/>
      <c r="K569" s="48"/>
      <c r="L569" s="48"/>
      <c r="O569" s="45"/>
      <c r="P569" s="45"/>
      <c r="U569" s="41"/>
      <c r="V569" s="41"/>
      <c r="W569" s="54"/>
      <c r="X569" s="54"/>
      <c r="AH569" s="61"/>
      <c r="AL569" s="97"/>
      <c r="AM569" s="32"/>
      <c r="AN569" s="32"/>
      <c r="AO569" s="32"/>
      <c r="AP569" s="122"/>
      <c r="AQ569" s="101"/>
      <c r="AR569" s="32"/>
      <c r="AS569" s="32"/>
      <c r="AT569" s="28"/>
      <c r="AU569" s="101"/>
      <c r="AV569" s="101"/>
      <c r="AW569" s="101"/>
      <c r="AX569" s="101"/>
      <c r="AY569" s="32"/>
      <c r="AZ569" s="101"/>
      <c r="BA569" s="101"/>
      <c r="BB569" s="104"/>
      <c r="BC569" s="104"/>
      <c r="BD569" s="104"/>
      <c r="BE569" s="101"/>
      <c r="BF569" s="101"/>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row>
    <row r="570" spans="1:145" s="44" customFormat="1" x14ac:dyDescent="0.2">
      <c r="A570" s="133"/>
      <c r="B570" s="100"/>
      <c r="C570" s="100"/>
      <c r="D570" s="100"/>
      <c r="K570" s="48"/>
      <c r="L570" s="48"/>
      <c r="O570" s="45"/>
      <c r="P570" s="45"/>
      <c r="U570" s="41"/>
      <c r="V570" s="41"/>
      <c r="W570" s="54"/>
      <c r="X570" s="54"/>
      <c r="AH570" s="61"/>
      <c r="AL570" s="97"/>
      <c r="AM570" s="32"/>
      <c r="AN570" s="32"/>
      <c r="AO570" s="32"/>
      <c r="AP570" s="122"/>
      <c r="AQ570" s="101"/>
      <c r="AR570" s="32"/>
      <c r="AS570" s="32"/>
      <c r="AT570" s="28"/>
      <c r="AU570" s="101"/>
      <c r="AV570" s="101"/>
      <c r="AW570" s="101"/>
      <c r="AX570" s="101"/>
      <c r="AY570" s="32"/>
      <c r="AZ570" s="101"/>
      <c r="BA570" s="101"/>
      <c r="BB570" s="104"/>
      <c r="BC570" s="104"/>
      <c r="BD570" s="104"/>
      <c r="BE570" s="101"/>
      <c r="BF570" s="101"/>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row>
    <row r="571" spans="1:145" s="44" customFormat="1" x14ac:dyDescent="0.2">
      <c r="A571" s="133"/>
      <c r="B571" s="100"/>
      <c r="C571" s="100"/>
      <c r="D571" s="100"/>
      <c r="K571" s="48"/>
      <c r="L571" s="48"/>
      <c r="O571" s="45"/>
      <c r="P571" s="45"/>
      <c r="U571" s="41"/>
      <c r="V571" s="41"/>
      <c r="W571" s="54"/>
      <c r="X571" s="54"/>
      <c r="AH571" s="61"/>
      <c r="AL571" s="97"/>
      <c r="AM571" s="32"/>
      <c r="AN571" s="32"/>
      <c r="AO571" s="32"/>
      <c r="AP571" s="122"/>
      <c r="AQ571" s="101"/>
      <c r="AR571" s="32"/>
      <c r="AS571" s="32"/>
      <c r="AT571" s="28"/>
      <c r="AU571" s="101"/>
      <c r="AV571" s="101"/>
      <c r="AW571" s="101"/>
      <c r="AX571" s="101"/>
      <c r="AY571" s="32"/>
      <c r="AZ571" s="101"/>
      <c r="BA571" s="101"/>
      <c r="BB571" s="104"/>
      <c r="BC571" s="104"/>
      <c r="BD571" s="104"/>
      <c r="BE571" s="101"/>
      <c r="BF571" s="101"/>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row>
    <row r="572" spans="1:145" s="44" customFormat="1" x14ac:dyDescent="0.2">
      <c r="A572" s="133"/>
      <c r="B572" s="100"/>
      <c r="C572" s="100"/>
      <c r="D572" s="100"/>
      <c r="K572" s="48"/>
      <c r="L572" s="48"/>
      <c r="O572" s="45"/>
      <c r="P572" s="45"/>
      <c r="U572" s="41"/>
      <c r="V572" s="41"/>
      <c r="W572" s="54"/>
      <c r="X572" s="54"/>
      <c r="AH572" s="61"/>
      <c r="AL572" s="97"/>
      <c r="AM572" s="32"/>
      <c r="AN572" s="32"/>
      <c r="AO572" s="32"/>
      <c r="AP572" s="122"/>
      <c r="AQ572" s="101"/>
      <c r="AR572" s="32"/>
      <c r="AS572" s="32"/>
      <c r="AT572" s="28"/>
      <c r="AU572" s="101"/>
      <c r="AV572" s="101"/>
      <c r="AW572" s="101"/>
      <c r="AX572" s="101"/>
      <c r="AY572" s="32"/>
      <c r="AZ572" s="101"/>
      <c r="BA572" s="101"/>
      <c r="BB572" s="104"/>
      <c r="BC572" s="104"/>
      <c r="BD572" s="104"/>
      <c r="BE572" s="101"/>
      <c r="BF572" s="101"/>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row>
    <row r="573" spans="1:145" s="44" customFormat="1" x14ac:dyDescent="0.2">
      <c r="A573" s="133"/>
      <c r="B573" s="100"/>
      <c r="C573" s="100"/>
      <c r="D573" s="100"/>
      <c r="K573" s="48"/>
      <c r="L573" s="48"/>
      <c r="O573" s="45"/>
      <c r="P573" s="45"/>
      <c r="U573" s="41"/>
      <c r="V573" s="41"/>
      <c r="W573" s="54"/>
      <c r="X573" s="54"/>
      <c r="AH573" s="61"/>
      <c r="AL573" s="97"/>
      <c r="AM573" s="32"/>
      <c r="AN573" s="32"/>
      <c r="AO573" s="32"/>
      <c r="AP573" s="122"/>
      <c r="AQ573" s="101"/>
      <c r="AR573" s="32"/>
      <c r="AS573" s="32"/>
      <c r="AT573" s="28"/>
      <c r="AU573" s="101"/>
      <c r="AV573" s="101"/>
      <c r="AW573" s="101"/>
      <c r="AX573" s="101"/>
      <c r="AY573" s="32"/>
      <c r="AZ573" s="101"/>
      <c r="BA573" s="101"/>
      <c r="BB573" s="104"/>
      <c r="BC573" s="104"/>
      <c r="BD573" s="104"/>
      <c r="BE573" s="101"/>
      <c r="BF573" s="101"/>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row>
    <row r="574" spans="1:145" s="44" customFormat="1" x14ac:dyDescent="0.2">
      <c r="A574" s="133"/>
      <c r="B574" s="100"/>
      <c r="C574" s="100"/>
      <c r="D574" s="100"/>
      <c r="K574" s="48"/>
      <c r="L574" s="48"/>
      <c r="O574" s="45"/>
      <c r="P574" s="45"/>
      <c r="U574" s="41"/>
      <c r="V574" s="41"/>
      <c r="W574" s="54"/>
      <c r="X574" s="54"/>
      <c r="AH574" s="61"/>
      <c r="AL574" s="97"/>
      <c r="AM574" s="32"/>
      <c r="AN574" s="32"/>
      <c r="AO574" s="32"/>
      <c r="AP574" s="122"/>
      <c r="AQ574" s="101"/>
      <c r="AR574" s="32"/>
      <c r="AS574" s="32"/>
      <c r="AT574" s="28"/>
      <c r="AU574" s="101"/>
      <c r="AV574" s="101"/>
      <c r="AW574" s="101"/>
      <c r="AX574" s="101"/>
      <c r="AY574" s="32"/>
      <c r="AZ574" s="101"/>
      <c r="BA574" s="101"/>
      <c r="BB574" s="104"/>
      <c r="BC574" s="104"/>
      <c r="BD574" s="104"/>
      <c r="BE574" s="101"/>
      <c r="BF574" s="101"/>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row>
    <row r="575" spans="1:145" s="44" customFormat="1" x14ac:dyDescent="0.2">
      <c r="A575" s="133"/>
      <c r="B575" s="100"/>
      <c r="C575" s="100"/>
      <c r="D575" s="100"/>
      <c r="K575" s="48"/>
      <c r="L575" s="48"/>
      <c r="O575" s="45"/>
      <c r="P575" s="45"/>
      <c r="U575" s="41"/>
      <c r="V575" s="41"/>
      <c r="W575" s="54"/>
      <c r="X575" s="54"/>
      <c r="AH575" s="61"/>
      <c r="AL575" s="97"/>
      <c r="AM575" s="32"/>
      <c r="AN575" s="32"/>
      <c r="AO575" s="32"/>
      <c r="AP575" s="122"/>
      <c r="AQ575" s="101"/>
      <c r="AR575" s="32"/>
      <c r="AS575" s="32"/>
      <c r="AT575" s="28"/>
      <c r="AU575" s="101"/>
      <c r="AV575" s="101"/>
      <c r="AW575" s="101"/>
      <c r="AX575" s="101"/>
      <c r="AY575" s="32"/>
      <c r="AZ575" s="101"/>
      <c r="BA575" s="101"/>
      <c r="BB575" s="104"/>
      <c r="BC575" s="104"/>
      <c r="BD575" s="104"/>
      <c r="BE575" s="101"/>
      <c r="BF575" s="101"/>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row>
    <row r="576" spans="1:145" s="44" customFormat="1" x14ac:dyDescent="0.2">
      <c r="A576" s="133"/>
      <c r="B576" s="100"/>
      <c r="C576" s="100"/>
      <c r="D576" s="100"/>
      <c r="K576" s="48"/>
      <c r="L576" s="48"/>
      <c r="O576" s="45"/>
      <c r="P576" s="45"/>
      <c r="U576" s="41"/>
      <c r="V576" s="41"/>
      <c r="W576" s="54"/>
      <c r="X576" s="54"/>
      <c r="AH576" s="61"/>
      <c r="AL576" s="97"/>
      <c r="AM576" s="32"/>
      <c r="AN576" s="32"/>
      <c r="AO576" s="32"/>
      <c r="AP576" s="122"/>
      <c r="AQ576" s="101"/>
      <c r="AR576" s="32"/>
      <c r="AS576" s="32"/>
      <c r="AT576" s="28"/>
      <c r="AU576" s="101"/>
      <c r="AV576" s="101"/>
      <c r="AW576" s="101"/>
      <c r="AX576" s="101"/>
      <c r="AY576" s="32"/>
      <c r="AZ576" s="101"/>
      <c r="BA576" s="101"/>
      <c r="BB576" s="104"/>
      <c r="BC576" s="104"/>
      <c r="BD576" s="104"/>
      <c r="BE576" s="101"/>
      <c r="BF576" s="101"/>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row>
    <row r="577" spans="1:145" s="44" customFormat="1" x14ac:dyDescent="0.2">
      <c r="A577" s="133"/>
      <c r="B577" s="100"/>
      <c r="C577" s="100"/>
      <c r="D577" s="100"/>
      <c r="K577" s="48"/>
      <c r="L577" s="48"/>
      <c r="O577" s="45"/>
      <c r="P577" s="45"/>
      <c r="U577" s="41"/>
      <c r="V577" s="41"/>
      <c r="W577" s="54"/>
      <c r="X577" s="54"/>
      <c r="AH577" s="61"/>
      <c r="AL577" s="97"/>
      <c r="AM577" s="32"/>
      <c r="AN577" s="32"/>
      <c r="AO577" s="32"/>
      <c r="AP577" s="122"/>
      <c r="AQ577" s="101"/>
      <c r="AR577" s="32"/>
      <c r="AS577" s="32"/>
      <c r="AT577" s="28"/>
      <c r="AU577" s="101"/>
      <c r="AV577" s="101"/>
      <c r="AW577" s="101"/>
      <c r="AX577" s="101"/>
      <c r="AY577" s="32"/>
      <c r="AZ577" s="101"/>
      <c r="BA577" s="101"/>
      <c r="BB577" s="104"/>
      <c r="BC577" s="104"/>
      <c r="BD577" s="104"/>
      <c r="BE577" s="101"/>
      <c r="BF577" s="101"/>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row>
    <row r="578" spans="1:145" s="44" customFormat="1" x14ac:dyDescent="0.2">
      <c r="A578" s="133"/>
      <c r="B578" s="100"/>
      <c r="C578" s="100"/>
      <c r="D578" s="100"/>
      <c r="K578" s="48"/>
      <c r="L578" s="48"/>
      <c r="O578" s="45"/>
      <c r="P578" s="45"/>
      <c r="U578" s="41"/>
      <c r="V578" s="41"/>
      <c r="W578" s="54"/>
      <c r="X578" s="54"/>
      <c r="AH578" s="61"/>
      <c r="AL578" s="97"/>
      <c r="AM578" s="32"/>
      <c r="AN578" s="32"/>
      <c r="AO578" s="32"/>
      <c r="AP578" s="122"/>
      <c r="AQ578" s="101"/>
      <c r="AR578" s="32"/>
      <c r="AS578" s="32"/>
      <c r="AT578" s="28"/>
      <c r="AU578" s="101"/>
      <c r="AV578" s="101"/>
      <c r="AW578" s="101"/>
      <c r="AX578" s="101"/>
      <c r="AY578" s="32"/>
      <c r="AZ578" s="101"/>
      <c r="BA578" s="101"/>
      <c r="BB578" s="104"/>
      <c r="BC578" s="104"/>
      <c r="BD578" s="104"/>
      <c r="BE578" s="101"/>
      <c r="BF578" s="101"/>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row>
    <row r="579" spans="1:145" s="44" customFormat="1" x14ac:dyDescent="0.2">
      <c r="A579" s="133"/>
      <c r="B579" s="100"/>
      <c r="C579" s="100"/>
      <c r="D579" s="100"/>
      <c r="K579" s="48"/>
      <c r="L579" s="48"/>
      <c r="O579" s="45"/>
      <c r="P579" s="45"/>
      <c r="U579" s="41"/>
      <c r="V579" s="41"/>
      <c r="W579" s="54"/>
      <c r="X579" s="54"/>
      <c r="AH579" s="61"/>
      <c r="AL579" s="97"/>
      <c r="AM579" s="32"/>
      <c r="AN579" s="32"/>
      <c r="AO579" s="32"/>
      <c r="AP579" s="122"/>
      <c r="AQ579" s="101"/>
      <c r="AR579" s="32"/>
      <c r="AS579" s="32"/>
      <c r="AT579" s="28"/>
      <c r="AU579" s="101"/>
      <c r="AV579" s="101"/>
      <c r="AW579" s="101"/>
      <c r="AX579" s="101"/>
      <c r="AY579" s="32"/>
      <c r="AZ579" s="101"/>
      <c r="BA579" s="101"/>
      <c r="BB579" s="104"/>
      <c r="BC579" s="104"/>
      <c r="BD579" s="104"/>
      <c r="BE579" s="101"/>
      <c r="BF579" s="101"/>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row>
    <row r="580" spans="1:145" s="44" customFormat="1" x14ac:dyDescent="0.2">
      <c r="A580" s="133"/>
      <c r="B580" s="100"/>
      <c r="C580" s="100"/>
      <c r="D580" s="100"/>
      <c r="K580" s="48"/>
      <c r="L580" s="48"/>
      <c r="O580" s="45"/>
      <c r="P580" s="45"/>
      <c r="U580" s="41"/>
      <c r="V580" s="41"/>
      <c r="W580" s="54"/>
      <c r="X580" s="54"/>
      <c r="AH580" s="61"/>
      <c r="AL580" s="97"/>
      <c r="AM580" s="32"/>
      <c r="AN580" s="32"/>
      <c r="AO580" s="32"/>
      <c r="AP580" s="122"/>
      <c r="AQ580" s="101"/>
      <c r="AR580" s="32"/>
      <c r="AS580" s="32"/>
      <c r="AT580" s="28"/>
      <c r="AU580" s="101"/>
      <c r="AV580" s="101"/>
      <c r="AW580" s="101"/>
      <c r="AX580" s="101"/>
      <c r="AY580" s="32"/>
      <c r="AZ580" s="101"/>
      <c r="BA580" s="101"/>
      <c r="BB580" s="104"/>
      <c r="BC580" s="104"/>
      <c r="BD580" s="104"/>
      <c r="BE580" s="101"/>
      <c r="BF580" s="101"/>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row>
    <row r="581" spans="1:145" s="44" customFormat="1" x14ac:dyDescent="0.2">
      <c r="A581" s="133"/>
      <c r="B581" s="100"/>
      <c r="C581" s="100"/>
      <c r="D581" s="100"/>
      <c r="K581" s="48"/>
      <c r="L581" s="48"/>
      <c r="O581" s="45"/>
      <c r="P581" s="45"/>
      <c r="U581" s="41"/>
      <c r="V581" s="41"/>
      <c r="W581" s="54"/>
      <c r="X581" s="54"/>
      <c r="AH581" s="61"/>
      <c r="AL581" s="97"/>
      <c r="AM581" s="32"/>
      <c r="AN581" s="32"/>
      <c r="AO581" s="32"/>
      <c r="AP581" s="122"/>
      <c r="AQ581" s="101"/>
      <c r="AR581" s="32"/>
      <c r="AS581" s="32"/>
      <c r="AT581" s="28"/>
      <c r="AU581" s="101"/>
      <c r="AV581" s="101"/>
      <c r="AW581" s="101"/>
      <c r="AX581" s="101"/>
      <c r="AY581" s="32"/>
      <c r="AZ581" s="101"/>
      <c r="BA581" s="101"/>
      <c r="BB581" s="104"/>
      <c r="BC581" s="104"/>
      <c r="BD581" s="104"/>
      <c r="BE581" s="101"/>
      <c r="BF581" s="101"/>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row>
    <row r="582" spans="1:145" s="44" customFormat="1" x14ac:dyDescent="0.2">
      <c r="A582" s="133"/>
      <c r="B582" s="100"/>
      <c r="C582" s="100"/>
      <c r="D582" s="100"/>
      <c r="K582" s="48"/>
      <c r="L582" s="48"/>
      <c r="O582" s="45"/>
      <c r="P582" s="45"/>
      <c r="U582" s="41"/>
      <c r="V582" s="41"/>
      <c r="W582" s="54"/>
      <c r="X582" s="54"/>
      <c r="AH582" s="61"/>
      <c r="AL582" s="97"/>
      <c r="AM582" s="32"/>
      <c r="AN582" s="32"/>
      <c r="AO582" s="32"/>
      <c r="AP582" s="122"/>
      <c r="AQ582" s="101"/>
      <c r="AR582" s="32"/>
      <c r="AS582" s="32"/>
      <c r="AT582" s="28"/>
      <c r="AU582" s="101"/>
      <c r="AV582" s="101"/>
      <c r="AW582" s="101"/>
      <c r="AX582" s="101"/>
      <c r="AY582" s="32"/>
      <c r="AZ582" s="101"/>
      <c r="BA582" s="101"/>
      <c r="BB582" s="104"/>
      <c r="BC582" s="104"/>
      <c r="BD582" s="104"/>
      <c r="BE582" s="101"/>
      <c r="BF582" s="101"/>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row>
    <row r="583" spans="1:145" s="44" customFormat="1" x14ac:dyDescent="0.2">
      <c r="A583" s="133"/>
      <c r="B583" s="100"/>
      <c r="C583" s="100"/>
      <c r="D583" s="100"/>
      <c r="K583" s="48"/>
      <c r="L583" s="48"/>
      <c r="O583" s="45"/>
      <c r="P583" s="45"/>
      <c r="U583" s="41"/>
      <c r="V583" s="41"/>
      <c r="W583" s="54"/>
      <c r="X583" s="54"/>
      <c r="AH583" s="61"/>
      <c r="AL583" s="97"/>
      <c r="AM583" s="32"/>
      <c r="AN583" s="32"/>
      <c r="AO583" s="32"/>
      <c r="AP583" s="122"/>
      <c r="AQ583" s="101"/>
      <c r="AR583" s="32"/>
      <c r="AS583" s="32"/>
      <c r="AT583" s="28"/>
      <c r="AU583" s="101"/>
      <c r="AV583" s="101"/>
      <c r="AW583" s="101"/>
      <c r="AX583" s="101"/>
      <c r="AY583" s="32"/>
      <c r="AZ583" s="101"/>
      <c r="BA583" s="101"/>
      <c r="BB583" s="104"/>
      <c r="BC583" s="104"/>
      <c r="BD583" s="104"/>
      <c r="BE583" s="101"/>
      <c r="BF583" s="101"/>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row>
    <row r="584" spans="1:145" s="44" customFormat="1" x14ac:dyDescent="0.2">
      <c r="A584" s="133"/>
      <c r="B584" s="100"/>
      <c r="C584" s="100"/>
      <c r="D584" s="100"/>
      <c r="K584" s="48"/>
      <c r="L584" s="48"/>
      <c r="O584" s="45"/>
      <c r="P584" s="45"/>
      <c r="U584" s="41"/>
      <c r="V584" s="41"/>
      <c r="W584" s="54"/>
      <c r="X584" s="54"/>
      <c r="AH584" s="61"/>
      <c r="AL584" s="97"/>
      <c r="AM584" s="32"/>
      <c r="AN584" s="32"/>
      <c r="AO584" s="32"/>
      <c r="AP584" s="122"/>
      <c r="AQ584" s="101"/>
      <c r="AR584" s="32"/>
      <c r="AS584" s="32"/>
      <c r="AT584" s="28"/>
      <c r="AU584" s="101"/>
      <c r="AV584" s="101"/>
      <c r="AW584" s="101"/>
      <c r="AX584" s="101"/>
      <c r="AY584" s="32"/>
      <c r="AZ584" s="101"/>
      <c r="BA584" s="101"/>
      <c r="BB584" s="104"/>
      <c r="BC584" s="104"/>
      <c r="BD584" s="104"/>
      <c r="BE584" s="101"/>
      <c r="BF584" s="101"/>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row>
    <row r="585" spans="1:145" s="44" customFormat="1" x14ac:dyDescent="0.2">
      <c r="A585" s="133"/>
      <c r="B585" s="100"/>
      <c r="C585" s="100"/>
      <c r="D585" s="100"/>
      <c r="K585" s="48"/>
      <c r="L585" s="48"/>
      <c r="O585" s="45"/>
      <c r="P585" s="45"/>
      <c r="U585" s="41"/>
      <c r="V585" s="41"/>
      <c r="W585" s="54"/>
      <c r="X585" s="54"/>
      <c r="AH585" s="61"/>
      <c r="AL585" s="97"/>
      <c r="AM585" s="32"/>
      <c r="AN585" s="32"/>
      <c r="AO585" s="32"/>
      <c r="AP585" s="122"/>
      <c r="AQ585" s="101"/>
      <c r="AR585" s="32"/>
      <c r="AS585" s="32"/>
      <c r="AT585" s="28"/>
      <c r="AU585" s="101"/>
      <c r="AV585" s="101"/>
      <c r="AW585" s="101"/>
      <c r="AX585" s="101"/>
      <c r="AY585" s="32"/>
      <c r="AZ585" s="101"/>
      <c r="BA585" s="101"/>
      <c r="BB585" s="104"/>
      <c r="BC585" s="104"/>
      <c r="BD585" s="104"/>
      <c r="BE585" s="101"/>
      <c r="BF585" s="101"/>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row>
    <row r="586" spans="1:145" s="44" customFormat="1" x14ac:dyDescent="0.2">
      <c r="A586" s="133"/>
      <c r="B586" s="100"/>
      <c r="C586" s="100"/>
      <c r="D586" s="100"/>
      <c r="K586" s="48"/>
      <c r="L586" s="48"/>
      <c r="O586" s="45"/>
      <c r="P586" s="45"/>
      <c r="U586" s="41"/>
      <c r="V586" s="41"/>
      <c r="W586" s="54"/>
      <c r="X586" s="54"/>
      <c r="AH586" s="61"/>
      <c r="AL586" s="97"/>
      <c r="AM586" s="32"/>
      <c r="AN586" s="32"/>
      <c r="AO586" s="32"/>
      <c r="AP586" s="122"/>
      <c r="AQ586" s="101"/>
      <c r="AR586" s="32"/>
      <c r="AS586" s="32"/>
      <c r="AT586" s="28"/>
      <c r="AU586" s="101"/>
      <c r="AV586" s="101"/>
      <c r="AW586" s="101"/>
      <c r="AX586" s="101"/>
      <c r="AY586" s="32"/>
      <c r="AZ586" s="101"/>
      <c r="BA586" s="101"/>
      <c r="BB586" s="104"/>
      <c r="BC586" s="104"/>
      <c r="BD586" s="104"/>
      <c r="BE586" s="101"/>
      <c r="BF586" s="101"/>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row>
    <row r="587" spans="1:145" s="44" customFormat="1" x14ac:dyDescent="0.2">
      <c r="A587" s="133"/>
      <c r="B587" s="100"/>
      <c r="C587" s="100"/>
      <c r="D587" s="100"/>
      <c r="K587" s="48"/>
      <c r="L587" s="48"/>
      <c r="O587" s="45"/>
      <c r="P587" s="45"/>
      <c r="U587" s="41"/>
      <c r="V587" s="41"/>
      <c r="W587" s="54"/>
      <c r="X587" s="54"/>
      <c r="AH587" s="61"/>
      <c r="AL587" s="97"/>
      <c r="AM587" s="32"/>
      <c r="AN587" s="32"/>
      <c r="AO587" s="32"/>
      <c r="AP587" s="122"/>
      <c r="AQ587" s="101"/>
      <c r="AR587" s="32"/>
      <c r="AS587" s="32"/>
      <c r="AT587" s="28"/>
      <c r="AU587" s="101"/>
      <c r="AV587" s="101"/>
      <c r="AW587" s="101"/>
      <c r="AX587" s="101"/>
      <c r="AY587" s="32"/>
      <c r="AZ587" s="101"/>
      <c r="BA587" s="101"/>
      <c r="BB587" s="104"/>
      <c r="BC587" s="104"/>
      <c r="BD587" s="104"/>
      <c r="BE587" s="101"/>
      <c r="BF587" s="101"/>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c r="DJ587" s="28"/>
      <c r="DK587" s="28"/>
      <c r="DL587" s="28"/>
      <c r="DM587" s="28"/>
      <c r="DN587" s="28"/>
      <c r="DO587" s="28"/>
      <c r="DP587" s="28"/>
      <c r="DQ587" s="28"/>
      <c r="DR587" s="28"/>
      <c r="DS587" s="28"/>
      <c r="DT587" s="28"/>
      <c r="DU587" s="28"/>
      <c r="DV587" s="28"/>
      <c r="DW587" s="28"/>
      <c r="DX587" s="28"/>
      <c r="DY587" s="28"/>
      <c r="DZ587" s="28"/>
      <c r="EA587" s="28"/>
      <c r="EB587" s="28"/>
      <c r="EC587" s="28"/>
      <c r="ED587" s="28"/>
      <c r="EE587" s="28"/>
      <c r="EF587" s="28"/>
      <c r="EG587" s="28"/>
      <c r="EH587" s="28"/>
      <c r="EI587" s="28"/>
      <c r="EJ587" s="28"/>
      <c r="EK587" s="28"/>
      <c r="EL587" s="28"/>
      <c r="EM587" s="28"/>
      <c r="EN587" s="28"/>
      <c r="EO587" s="28"/>
    </row>
    <row r="588" spans="1:145" s="44" customFormat="1" x14ac:dyDescent="0.2">
      <c r="A588" s="133"/>
      <c r="B588" s="100"/>
      <c r="C588" s="100"/>
      <c r="D588" s="100"/>
      <c r="K588" s="48"/>
      <c r="L588" s="48"/>
      <c r="O588" s="45"/>
      <c r="P588" s="45"/>
      <c r="U588" s="41"/>
      <c r="V588" s="41"/>
      <c r="W588" s="54"/>
      <c r="X588" s="54"/>
      <c r="AH588" s="61"/>
      <c r="AL588" s="97"/>
      <c r="AM588" s="32"/>
      <c r="AN588" s="32"/>
      <c r="AO588" s="32"/>
      <c r="AP588" s="122"/>
      <c r="AQ588" s="101"/>
      <c r="AR588" s="32"/>
      <c r="AS588" s="32"/>
      <c r="AT588" s="28"/>
      <c r="AU588" s="101"/>
      <c r="AV588" s="101"/>
      <c r="AW588" s="101"/>
      <c r="AX588" s="101"/>
      <c r="AY588" s="32"/>
      <c r="AZ588" s="101"/>
      <c r="BA588" s="101"/>
      <c r="BB588" s="104"/>
      <c r="BC588" s="104"/>
      <c r="BD588" s="104"/>
      <c r="BE588" s="101"/>
      <c r="BF588" s="101"/>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c r="DJ588" s="28"/>
      <c r="DK588" s="28"/>
      <c r="DL588" s="28"/>
      <c r="DM588" s="28"/>
      <c r="DN588" s="28"/>
      <c r="DO588" s="28"/>
      <c r="DP588" s="28"/>
      <c r="DQ588" s="28"/>
      <c r="DR588" s="28"/>
      <c r="DS588" s="28"/>
      <c r="DT588" s="28"/>
      <c r="DU588" s="28"/>
      <c r="DV588" s="28"/>
      <c r="DW588" s="28"/>
      <c r="DX588" s="28"/>
      <c r="DY588" s="28"/>
      <c r="DZ588" s="28"/>
      <c r="EA588" s="28"/>
      <c r="EB588" s="28"/>
      <c r="EC588" s="28"/>
      <c r="ED588" s="28"/>
      <c r="EE588" s="28"/>
      <c r="EF588" s="28"/>
      <c r="EG588" s="28"/>
      <c r="EH588" s="28"/>
      <c r="EI588" s="28"/>
      <c r="EJ588" s="28"/>
      <c r="EK588" s="28"/>
      <c r="EL588" s="28"/>
      <c r="EM588" s="28"/>
      <c r="EN588" s="28"/>
      <c r="EO588" s="28"/>
    </row>
    <row r="589" spans="1:145" s="44" customFormat="1" x14ac:dyDescent="0.2">
      <c r="A589" s="133"/>
      <c r="B589" s="100"/>
      <c r="C589" s="100"/>
      <c r="D589" s="100"/>
      <c r="K589" s="48"/>
      <c r="L589" s="48"/>
      <c r="O589" s="45"/>
      <c r="P589" s="45"/>
      <c r="U589" s="41"/>
      <c r="V589" s="41"/>
      <c r="W589" s="54"/>
      <c r="X589" s="54"/>
      <c r="AH589" s="61"/>
      <c r="AL589" s="97"/>
      <c r="AM589" s="32"/>
      <c r="AN589" s="32"/>
      <c r="AO589" s="32"/>
      <c r="AP589" s="122"/>
      <c r="AQ589" s="101"/>
      <c r="AR589" s="32"/>
      <c r="AS589" s="32"/>
      <c r="AT589" s="28"/>
      <c r="AU589" s="101"/>
      <c r="AV589" s="101"/>
      <c r="AW589" s="101"/>
      <c r="AX589" s="101"/>
      <c r="AY589" s="32"/>
      <c r="AZ589" s="101"/>
      <c r="BA589" s="101"/>
      <c r="BB589" s="104"/>
      <c r="BC589" s="104"/>
      <c r="BD589" s="104"/>
      <c r="BE589" s="101"/>
      <c r="BF589" s="101"/>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c r="DJ589" s="28"/>
      <c r="DK589" s="28"/>
      <c r="DL589" s="28"/>
      <c r="DM589" s="28"/>
      <c r="DN589" s="28"/>
      <c r="DO589" s="28"/>
      <c r="DP589" s="28"/>
      <c r="DQ589" s="28"/>
      <c r="DR589" s="28"/>
      <c r="DS589" s="28"/>
      <c r="DT589" s="28"/>
      <c r="DU589" s="28"/>
      <c r="DV589" s="28"/>
      <c r="DW589" s="28"/>
      <c r="DX589" s="28"/>
      <c r="DY589" s="28"/>
      <c r="DZ589" s="28"/>
      <c r="EA589" s="28"/>
      <c r="EB589" s="28"/>
      <c r="EC589" s="28"/>
      <c r="ED589" s="28"/>
      <c r="EE589" s="28"/>
      <c r="EF589" s="28"/>
      <c r="EG589" s="28"/>
      <c r="EH589" s="28"/>
      <c r="EI589" s="28"/>
      <c r="EJ589" s="28"/>
      <c r="EK589" s="28"/>
      <c r="EL589" s="28"/>
      <c r="EM589" s="28"/>
      <c r="EN589" s="28"/>
      <c r="EO589" s="28"/>
    </row>
    <row r="590" spans="1:145" s="44" customFormat="1" x14ac:dyDescent="0.2">
      <c r="A590" s="133"/>
      <c r="B590" s="100"/>
      <c r="C590" s="100"/>
      <c r="D590" s="100"/>
      <c r="K590" s="48"/>
      <c r="L590" s="48"/>
      <c r="O590" s="45"/>
      <c r="P590" s="45"/>
      <c r="U590" s="41"/>
      <c r="V590" s="41"/>
      <c r="W590" s="54"/>
      <c r="X590" s="54"/>
      <c r="AH590" s="61"/>
      <c r="AL590" s="97"/>
      <c r="AM590" s="32"/>
      <c r="AN590" s="32"/>
      <c r="AO590" s="32"/>
      <c r="AP590" s="122"/>
      <c r="AQ590" s="101"/>
      <c r="AR590" s="32"/>
      <c r="AS590" s="32"/>
      <c r="AT590" s="28"/>
      <c r="AU590" s="101"/>
      <c r="AV590" s="101"/>
      <c r="AW590" s="101"/>
      <c r="AX590" s="101"/>
      <c r="AY590" s="32"/>
      <c r="AZ590" s="101"/>
      <c r="BA590" s="101"/>
      <c r="BB590" s="104"/>
      <c r="BC590" s="104"/>
      <c r="BD590" s="104"/>
      <c r="BE590" s="101"/>
      <c r="BF590" s="101"/>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c r="DJ590" s="28"/>
      <c r="DK590" s="28"/>
      <c r="DL590" s="28"/>
      <c r="DM590" s="28"/>
      <c r="DN590" s="28"/>
      <c r="DO590" s="28"/>
      <c r="DP590" s="28"/>
      <c r="DQ590" s="28"/>
      <c r="DR590" s="28"/>
      <c r="DS590" s="28"/>
      <c r="DT590" s="28"/>
      <c r="DU590" s="28"/>
      <c r="DV590" s="28"/>
      <c r="DW590" s="28"/>
      <c r="DX590" s="28"/>
      <c r="DY590" s="28"/>
      <c r="DZ590" s="28"/>
      <c r="EA590" s="28"/>
      <c r="EB590" s="28"/>
      <c r="EC590" s="28"/>
      <c r="ED590" s="28"/>
      <c r="EE590" s="28"/>
      <c r="EF590" s="28"/>
      <c r="EG590" s="28"/>
      <c r="EH590" s="28"/>
      <c r="EI590" s="28"/>
      <c r="EJ590" s="28"/>
      <c r="EK590" s="28"/>
      <c r="EL590" s="28"/>
      <c r="EM590" s="28"/>
      <c r="EN590" s="28"/>
      <c r="EO590" s="28"/>
    </row>
    <row r="591" spans="1:145" s="44" customFormat="1" x14ac:dyDescent="0.2">
      <c r="A591" s="133"/>
      <c r="B591" s="100"/>
      <c r="C591" s="100"/>
      <c r="D591" s="100"/>
      <c r="K591" s="48"/>
      <c r="L591" s="48"/>
      <c r="O591" s="45"/>
      <c r="P591" s="45"/>
      <c r="U591" s="41"/>
      <c r="V591" s="41"/>
      <c r="W591" s="54"/>
      <c r="X591" s="54"/>
      <c r="AH591" s="61"/>
      <c r="AL591" s="97"/>
      <c r="AM591" s="32"/>
      <c r="AN591" s="32"/>
      <c r="AO591" s="32"/>
      <c r="AP591" s="122"/>
      <c r="AQ591" s="101"/>
      <c r="AR591" s="32"/>
      <c r="AS591" s="32"/>
      <c r="AT591" s="28"/>
      <c r="AU591" s="101"/>
      <c r="AV591" s="101"/>
      <c r="AW591" s="101"/>
      <c r="AX591" s="101"/>
      <c r="AY591" s="32"/>
      <c r="AZ591" s="101"/>
      <c r="BA591" s="101"/>
      <c r="BB591" s="104"/>
      <c r="BC591" s="104"/>
      <c r="BD591" s="104"/>
      <c r="BE591" s="101"/>
      <c r="BF591" s="101"/>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c r="DJ591" s="28"/>
      <c r="DK591" s="28"/>
      <c r="DL591" s="28"/>
      <c r="DM591" s="28"/>
      <c r="DN591" s="28"/>
      <c r="DO591" s="28"/>
      <c r="DP591" s="28"/>
      <c r="DQ591" s="28"/>
      <c r="DR591" s="28"/>
      <c r="DS591" s="28"/>
      <c r="DT591" s="28"/>
      <c r="DU591" s="28"/>
      <c r="DV591" s="28"/>
      <c r="DW591" s="28"/>
      <c r="DX591" s="28"/>
      <c r="DY591" s="28"/>
      <c r="DZ591" s="28"/>
      <c r="EA591" s="28"/>
      <c r="EB591" s="28"/>
      <c r="EC591" s="28"/>
      <c r="ED591" s="28"/>
      <c r="EE591" s="28"/>
      <c r="EF591" s="28"/>
      <c r="EG591" s="28"/>
      <c r="EH591" s="28"/>
      <c r="EI591" s="28"/>
      <c r="EJ591" s="28"/>
      <c r="EK591" s="28"/>
      <c r="EL591" s="28"/>
      <c r="EM591" s="28"/>
      <c r="EN591" s="28"/>
      <c r="EO591" s="28"/>
    </row>
    <row r="592" spans="1:145" s="44" customFormat="1" x14ac:dyDescent="0.2">
      <c r="A592" s="133"/>
      <c r="B592" s="100"/>
      <c r="C592" s="100"/>
      <c r="D592" s="100"/>
      <c r="K592" s="48"/>
      <c r="L592" s="48"/>
      <c r="O592" s="45"/>
      <c r="P592" s="45"/>
      <c r="U592" s="41"/>
      <c r="V592" s="41"/>
      <c r="W592" s="54"/>
      <c r="X592" s="54"/>
      <c r="AH592" s="61"/>
      <c r="AL592" s="97"/>
      <c r="AM592" s="32"/>
      <c r="AN592" s="32"/>
      <c r="AO592" s="32"/>
      <c r="AP592" s="122"/>
      <c r="AQ592" s="101"/>
      <c r="AR592" s="32"/>
      <c r="AS592" s="32"/>
      <c r="AT592" s="28"/>
      <c r="AU592" s="101"/>
      <c r="AV592" s="101"/>
      <c r="AW592" s="101"/>
      <c r="AX592" s="101"/>
      <c r="AY592" s="32"/>
      <c r="AZ592" s="101"/>
      <c r="BA592" s="101"/>
      <c r="BB592" s="104"/>
      <c r="BC592" s="104"/>
      <c r="BD592" s="104"/>
      <c r="BE592" s="101"/>
      <c r="BF592" s="101"/>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c r="DJ592" s="28"/>
      <c r="DK592" s="28"/>
      <c r="DL592" s="28"/>
      <c r="DM592" s="28"/>
      <c r="DN592" s="28"/>
      <c r="DO592" s="28"/>
      <c r="DP592" s="28"/>
      <c r="DQ592" s="28"/>
      <c r="DR592" s="28"/>
      <c r="DS592" s="28"/>
      <c r="DT592" s="28"/>
      <c r="DU592" s="28"/>
      <c r="DV592" s="28"/>
      <c r="DW592" s="28"/>
      <c r="DX592" s="28"/>
      <c r="DY592" s="28"/>
      <c r="DZ592" s="28"/>
      <c r="EA592" s="28"/>
      <c r="EB592" s="28"/>
      <c r="EC592" s="28"/>
      <c r="ED592" s="28"/>
      <c r="EE592" s="28"/>
      <c r="EF592" s="28"/>
      <c r="EG592" s="28"/>
      <c r="EH592" s="28"/>
      <c r="EI592" s="28"/>
      <c r="EJ592" s="28"/>
      <c r="EK592" s="28"/>
      <c r="EL592" s="28"/>
      <c r="EM592" s="28"/>
      <c r="EN592" s="28"/>
      <c r="EO592" s="28"/>
    </row>
    <row r="593" spans="1:145" s="44" customFormat="1" x14ac:dyDescent="0.2">
      <c r="A593" s="133"/>
      <c r="B593" s="100"/>
      <c r="C593" s="100"/>
      <c r="D593" s="100"/>
      <c r="K593" s="48"/>
      <c r="L593" s="48"/>
      <c r="O593" s="45"/>
      <c r="P593" s="45"/>
      <c r="U593" s="41"/>
      <c r="V593" s="41"/>
      <c r="W593" s="54"/>
      <c r="X593" s="54"/>
      <c r="AH593" s="61"/>
      <c r="AL593" s="97"/>
      <c r="AM593" s="32"/>
      <c r="AN593" s="32"/>
      <c r="AO593" s="32"/>
      <c r="AP593" s="122"/>
      <c r="AQ593" s="101"/>
      <c r="AR593" s="32"/>
      <c r="AS593" s="32"/>
      <c r="AT593" s="28"/>
      <c r="AU593" s="101"/>
      <c r="AV593" s="101"/>
      <c r="AW593" s="101"/>
      <c r="AX593" s="101"/>
      <c r="AY593" s="32"/>
      <c r="AZ593" s="101"/>
      <c r="BA593" s="101"/>
      <c r="BB593" s="104"/>
      <c r="BC593" s="104"/>
      <c r="BD593" s="104"/>
      <c r="BE593" s="101"/>
      <c r="BF593" s="101"/>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c r="DJ593" s="28"/>
      <c r="DK593" s="28"/>
      <c r="DL593" s="28"/>
      <c r="DM593" s="28"/>
      <c r="DN593" s="28"/>
      <c r="DO593" s="28"/>
      <c r="DP593" s="28"/>
      <c r="DQ593" s="28"/>
      <c r="DR593" s="28"/>
      <c r="DS593" s="28"/>
      <c r="DT593" s="28"/>
      <c r="DU593" s="28"/>
      <c r="DV593" s="28"/>
      <c r="DW593" s="28"/>
      <c r="DX593" s="28"/>
      <c r="DY593" s="28"/>
      <c r="DZ593" s="28"/>
      <c r="EA593" s="28"/>
      <c r="EB593" s="28"/>
      <c r="EC593" s="28"/>
      <c r="ED593" s="28"/>
      <c r="EE593" s="28"/>
      <c r="EF593" s="28"/>
      <c r="EG593" s="28"/>
      <c r="EH593" s="28"/>
      <c r="EI593" s="28"/>
      <c r="EJ593" s="28"/>
      <c r="EK593" s="28"/>
      <c r="EL593" s="28"/>
      <c r="EM593" s="28"/>
      <c r="EN593" s="28"/>
      <c r="EO593" s="28"/>
    </row>
    <row r="594" spans="1:145" s="44" customFormat="1" x14ac:dyDescent="0.2">
      <c r="A594" s="133"/>
      <c r="B594" s="100"/>
      <c r="C594" s="100"/>
      <c r="D594" s="100"/>
      <c r="K594" s="48"/>
      <c r="L594" s="48"/>
      <c r="O594" s="45"/>
      <c r="P594" s="45"/>
      <c r="U594" s="41"/>
      <c r="V594" s="41"/>
      <c r="W594" s="54"/>
      <c r="X594" s="54"/>
      <c r="AH594" s="61"/>
      <c r="AL594" s="97"/>
      <c r="AM594" s="32"/>
      <c r="AN594" s="32"/>
      <c r="AO594" s="32"/>
      <c r="AP594" s="122"/>
      <c r="AQ594" s="101"/>
      <c r="AR594" s="32"/>
      <c r="AS594" s="32"/>
      <c r="AT594" s="28"/>
      <c r="AU594" s="101"/>
      <c r="AV594" s="101"/>
      <c r="AW594" s="101"/>
      <c r="AX594" s="101"/>
      <c r="AY594" s="32"/>
      <c r="AZ594" s="101"/>
      <c r="BA594" s="101"/>
      <c r="BB594" s="104"/>
      <c r="BC594" s="104"/>
      <c r="BD594" s="104"/>
      <c r="BE594" s="101"/>
      <c r="BF594" s="101"/>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c r="DJ594" s="28"/>
      <c r="DK594" s="28"/>
      <c r="DL594" s="28"/>
      <c r="DM594" s="28"/>
      <c r="DN594" s="28"/>
      <c r="DO594" s="28"/>
      <c r="DP594" s="28"/>
      <c r="DQ594" s="28"/>
      <c r="DR594" s="28"/>
      <c r="DS594" s="28"/>
      <c r="DT594" s="28"/>
      <c r="DU594" s="28"/>
      <c r="DV594" s="28"/>
      <c r="DW594" s="28"/>
      <c r="DX594" s="28"/>
      <c r="DY594" s="28"/>
      <c r="DZ594" s="28"/>
      <c r="EA594" s="28"/>
      <c r="EB594" s="28"/>
      <c r="EC594" s="28"/>
      <c r="ED594" s="28"/>
      <c r="EE594" s="28"/>
      <c r="EF594" s="28"/>
      <c r="EG594" s="28"/>
      <c r="EH594" s="28"/>
      <c r="EI594" s="28"/>
      <c r="EJ594" s="28"/>
      <c r="EK594" s="28"/>
      <c r="EL594" s="28"/>
      <c r="EM594" s="28"/>
      <c r="EN594" s="28"/>
      <c r="EO594" s="28"/>
    </row>
    <row r="595" spans="1:145" s="44" customFormat="1" x14ac:dyDescent="0.2">
      <c r="A595" s="133"/>
      <c r="B595" s="100"/>
      <c r="C595" s="100"/>
      <c r="D595" s="100"/>
      <c r="K595" s="48"/>
      <c r="L595" s="48"/>
      <c r="O595" s="45"/>
      <c r="P595" s="45"/>
      <c r="U595" s="41"/>
      <c r="V595" s="41"/>
      <c r="W595" s="54"/>
      <c r="X595" s="54"/>
      <c r="AH595" s="61"/>
      <c r="AL595" s="97"/>
      <c r="AM595" s="32"/>
      <c r="AN595" s="32"/>
      <c r="AO595" s="32"/>
      <c r="AP595" s="122"/>
      <c r="AQ595" s="101"/>
      <c r="AR595" s="32"/>
      <c r="AS595" s="32"/>
      <c r="AT595" s="28"/>
      <c r="AU595" s="101"/>
      <c r="AV595" s="101"/>
      <c r="AW595" s="101"/>
      <c r="AX595" s="101"/>
      <c r="AY595" s="32"/>
      <c r="AZ595" s="101"/>
      <c r="BA595" s="101"/>
      <c r="BB595" s="104"/>
      <c r="BC595" s="104"/>
      <c r="BD595" s="104"/>
      <c r="BE595" s="101"/>
      <c r="BF595" s="101"/>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c r="DJ595" s="28"/>
      <c r="DK595" s="28"/>
      <c r="DL595" s="28"/>
      <c r="DM595" s="28"/>
      <c r="DN595" s="28"/>
      <c r="DO595" s="28"/>
      <c r="DP595" s="28"/>
      <c r="DQ595" s="28"/>
      <c r="DR595" s="28"/>
      <c r="DS595" s="28"/>
      <c r="DT595" s="28"/>
      <c r="DU595" s="28"/>
      <c r="DV595" s="28"/>
      <c r="DW595" s="28"/>
      <c r="DX595" s="28"/>
      <c r="DY595" s="28"/>
      <c r="DZ595" s="28"/>
      <c r="EA595" s="28"/>
      <c r="EB595" s="28"/>
      <c r="EC595" s="28"/>
      <c r="ED595" s="28"/>
      <c r="EE595" s="28"/>
      <c r="EF595" s="28"/>
      <c r="EG595" s="28"/>
      <c r="EH595" s="28"/>
      <c r="EI595" s="28"/>
      <c r="EJ595" s="28"/>
      <c r="EK595" s="28"/>
      <c r="EL595" s="28"/>
      <c r="EM595" s="28"/>
      <c r="EN595" s="28"/>
      <c r="EO595" s="28"/>
    </row>
    <row r="596" spans="1:145" s="44" customFormat="1" x14ac:dyDescent="0.2">
      <c r="A596" s="133"/>
      <c r="B596" s="100"/>
      <c r="C596" s="100"/>
      <c r="D596" s="100"/>
      <c r="K596" s="48"/>
      <c r="L596" s="48"/>
      <c r="O596" s="45"/>
      <c r="P596" s="45"/>
      <c r="U596" s="41"/>
      <c r="V596" s="41"/>
      <c r="W596" s="54"/>
      <c r="X596" s="54"/>
      <c r="AH596" s="61"/>
      <c r="AL596" s="97"/>
      <c r="AM596" s="32"/>
      <c r="AN596" s="32"/>
      <c r="AO596" s="32"/>
      <c r="AP596" s="122"/>
      <c r="AQ596" s="101"/>
      <c r="AR596" s="32"/>
      <c r="AS596" s="32"/>
      <c r="AT596" s="28"/>
      <c r="AU596" s="101"/>
      <c r="AV596" s="101"/>
      <c r="AW596" s="101"/>
      <c r="AX596" s="101"/>
      <c r="AY596" s="32"/>
      <c r="AZ596" s="101"/>
      <c r="BA596" s="101"/>
      <c r="BB596" s="104"/>
      <c r="BC596" s="104"/>
      <c r="BD596" s="104"/>
      <c r="BE596" s="101"/>
      <c r="BF596" s="101"/>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c r="ED596" s="28"/>
      <c r="EE596" s="28"/>
      <c r="EF596" s="28"/>
      <c r="EG596" s="28"/>
      <c r="EH596" s="28"/>
      <c r="EI596" s="28"/>
      <c r="EJ596" s="28"/>
      <c r="EK596" s="28"/>
      <c r="EL596" s="28"/>
      <c r="EM596" s="28"/>
      <c r="EN596" s="28"/>
      <c r="EO596" s="28"/>
    </row>
    <row r="597" spans="1:145" s="44" customFormat="1" x14ac:dyDescent="0.2">
      <c r="A597" s="133"/>
      <c r="B597" s="100"/>
      <c r="C597" s="100"/>
      <c r="D597" s="100"/>
      <c r="K597" s="48"/>
      <c r="L597" s="48"/>
      <c r="O597" s="45"/>
      <c r="P597" s="45"/>
      <c r="U597" s="41"/>
      <c r="V597" s="41"/>
      <c r="W597" s="54"/>
      <c r="X597" s="54"/>
      <c r="AH597" s="61"/>
      <c r="AL597" s="97"/>
      <c r="AM597" s="32"/>
      <c r="AN597" s="32"/>
      <c r="AO597" s="32"/>
      <c r="AP597" s="122"/>
      <c r="AQ597" s="101"/>
      <c r="AR597" s="32"/>
      <c r="AS597" s="32"/>
      <c r="AT597" s="28"/>
      <c r="AU597" s="101"/>
      <c r="AV597" s="101"/>
      <c r="AW597" s="101"/>
      <c r="AX597" s="101"/>
      <c r="AY597" s="32"/>
      <c r="AZ597" s="101"/>
      <c r="BA597" s="101"/>
      <c r="BB597" s="104"/>
      <c r="BC597" s="104"/>
      <c r="BD597" s="104"/>
      <c r="BE597" s="101"/>
      <c r="BF597" s="101"/>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c r="DJ597" s="28"/>
      <c r="DK597" s="28"/>
      <c r="DL597" s="28"/>
      <c r="DM597" s="28"/>
      <c r="DN597" s="28"/>
      <c r="DO597" s="28"/>
      <c r="DP597" s="28"/>
      <c r="DQ597" s="28"/>
      <c r="DR597" s="28"/>
      <c r="DS597" s="28"/>
      <c r="DT597" s="28"/>
      <c r="DU597" s="28"/>
      <c r="DV597" s="28"/>
      <c r="DW597" s="28"/>
      <c r="DX597" s="28"/>
      <c r="DY597" s="28"/>
      <c r="DZ597" s="28"/>
      <c r="EA597" s="28"/>
      <c r="EB597" s="28"/>
      <c r="EC597" s="28"/>
      <c r="ED597" s="28"/>
      <c r="EE597" s="28"/>
      <c r="EF597" s="28"/>
      <c r="EG597" s="28"/>
      <c r="EH597" s="28"/>
      <c r="EI597" s="28"/>
      <c r="EJ597" s="28"/>
      <c r="EK597" s="28"/>
      <c r="EL597" s="28"/>
      <c r="EM597" s="28"/>
      <c r="EN597" s="28"/>
      <c r="EO597" s="28"/>
    </row>
    <row r="598" spans="1:145" s="44" customFormat="1" x14ac:dyDescent="0.2">
      <c r="A598" s="133"/>
      <c r="B598" s="100"/>
      <c r="C598" s="100"/>
      <c r="D598" s="100"/>
      <c r="K598" s="48"/>
      <c r="L598" s="48"/>
      <c r="O598" s="45"/>
      <c r="P598" s="45"/>
      <c r="U598" s="41"/>
      <c r="V598" s="41"/>
      <c r="W598" s="54"/>
      <c r="X598" s="54"/>
      <c r="AH598" s="61"/>
      <c r="AL598" s="97"/>
      <c r="AM598" s="32"/>
      <c r="AN598" s="32"/>
      <c r="AO598" s="32"/>
      <c r="AP598" s="122"/>
      <c r="AQ598" s="101"/>
      <c r="AR598" s="32"/>
      <c r="AS598" s="32"/>
      <c r="AT598" s="28"/>
      <c r="AU598" s="101"/>
      <c r="AV598" s="101"/>
      <c r="AW598" s="101"/>
      <c r="AX598" s="101"/>
      <c r="AY598" s="32"/>
      <c r="AZ598" s="101"/>
      <c r="BA598" s="101"/>
      <c r="BB598" s="104"/>
      <c r="BC598" s="104"/>
      <c r="BD598" s="104"/>
      <c r="BE598" s="101"/>
      <c r="BF598" s="101"/>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c r="DJ598" s="28"/>
      <c r="DK598" s="28"/>
      <c r="DL598" s="28"/>
      <c r="DM598" s="28"/>
      <c r="DN598" s="28"/>
      <c r="DO598" s="28"/>
      <c r="DP598" s="28"/>
      <c r="DQ598" s="28"/>
      <c r="DR598" s="28"/>
      <c r="DS598" s="28"/>
      <c r="DT598" s="28"/>
      <c r="DU598" s="28"/>
      <c r="DV598" s="28"/>
      <c r="DW598" s="28"/>
      <c r="DX598" s="28"/>
      <c r="DY598" s="28"/>
      <c r="DZ598" s="28"/>
      <c r="EA598" s="28"/>
      <c r="EB598" s="28"/>
      <c r="EC598" s="28"/>
      <c r="ED598" s="28"/>
      <c r="EE598" s="28"/>
      <c r="EF598" s="28"/>
      <c r="EG598" s="28"/>
      <c r="EH598" s="28"/>
      <c r="EI598" s="28"/>
      <c r="EJ598" s="28"/>
      <c r="EK598" s="28"/>
      <c r="EL598" s="28"/>
      <c r="EM598" s="28"/>
      <c r="EN598" s="28"/>
      <c r="EO598" s="28"/>
    </row>
    <row r="599" spans="1:145" s="44" customFormat="1" x14ac:dyDescent="0.2">
      <c r="A599" s="133"/>
      <c r="B599" s="100"/>
      <c r="C599" s="100"/>
      <c r="D599" s="100"/>
      <c r="K599" s="48"/>
      <c r="L599" s="48"/>
      <c r="O599" s="45"/>
      <c r="P599" s="45"/>
      <c r="U599" s="41"/>
      <c r="V599" s="41"/>
      <c r="W599" s="54"/>
      <c r="X599" s="54"/>
      <c r="AH599" s="61"/>
      <c r="AL599" s="97"/>
      <c r="AM599" s="32"/>
      <c r="AN599" s="32"/>
      <c r="AO599" s="32"/>
      <c r="AP599" s="122"/>
      <c r="AQ599" s="101"/>
      <c r="AR599" s="32"/>
      <c r="AS599" s="32"/>
      <c r="AT599" s="28"/>
      <c r="AU599" s="101"/>
      <c r="AV599" s="101"/>
      <c r="AW599" s="101"/>
      <c r="AX599" s="101"/>
      <c r="AY599" s="32"/>
      <c r="AZ599" s="101"/>
      <c r="BA599" s="101"/>
      <c r="BB599" s="104"/>
      <c r="BC599" s="104"/>
      <c r="BD599" s="104"/>
      <c r="BE599" s="101"/>
      <c r="BF599" s="101"/>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c r="DJ599" s="28"/>
      <c r="DK599" s="28"/>
      <c r="DL599" s="28"/>
      <c r="DM599" s="28"/>
      <c r="DN599" s="28"/>
      <c r="DO599" s="28"/>
      <c r="DP599" s="28"/>
      <c r="DQ599" s="28"/>
      <c r="DR599" s="28"/>
      <c r="DS599" s="28"/>
      <c r="DT599" s="28"/>
      <c r="DU599" s="28"/>
      <c r="DV599" s="28"/>
      <c r="DW599" s="28"/>
      <c r="DX599" s="28"/>
      <c r="DY599" s="28"/>
      <c r="DZ599" s="28"/>
      <c r="EA599" s="28"/>
      <c r="EB599" s="28"/>
      <c r="EC599" s="28"/>
      <c r="ED599" s="28"/>
      <c r="EE599" s="28"/>
      <c r="EF599" s="28"/>
      <c r="EG599" s="28"/>
      <c r="EH599" s="28"/>
      <c r="EI599" s="28"/>
      <c r="EJ599" s="28"/>
      <c r="EK599" s="28"/>
      <c r="EL599" s="28"/>
      <c r="EM599" s="28"/>
      <c r="EN599" s="28"/>
      <c r="EO599" s="28"/>
    </row>
    <row r="600" spans="1:145" s="44" customFormat="1" x14ac:dyDescent="0.2">
      <c r="A600" s="133"/>
      <c r="B600" s="100"/>
      <c r="C600" s="100"/>
      <c r="D600" s="100"/>
      <c r="K600" s="48"/>
      <c r="L600" s="48"/>
      <c r="O600" s="45"/>
      <c r="P600" s="45"/>
      <c r="U600" s="41"/>
      <c r="V600" s="41"/>
      <c r="W600" s="54"/>
      <c r="X600" s="54"/>
      <c r="AH600" s="61"/>
      <c r="AL600" s="97"/>
      <c r="AM600" s="32"/>
      <c r="AN600" s="32"/>
      <c r="AO600" s="32"/>
      <c r="AP600" s="122"/>
      <c r="AQ600" s="101"/>
      <c r="AR600" s="32"/>
      <c r="AS600" s="32"/>
      <c r="AT600" s="28"/>
      <c r="AU600" s="101"/>
      <c r="AV600" s="101"/>
      <c r="AW600" s="101"/>
      <c r="AX600" s="101"/>
      <c r="AY600" s="32"/>
      <c r="AZ600" s="101"/>
      <c r="BA600" s="101"/>
      <c r="BB600" s="104"/>
      <c r="BC600" s="104"/>
      <c r="BD600" s="104"/>
      <c r="BE600" s="101"/>
      <c r="BF600" s="101"/>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c r="DJ600" s="28"/>
      <c r="DK600" s="28"/>
      <c r="DL600" s="28"/>
      <c r="DM600" s="28"/>
      <c r="DN600" s="28"/>
      <c r="DO600" s="28"/>
      <c r="DP600" s="28"/>
      <c r="DQ600" s="28"/>
      <c r="DR600" s="28"/>
      <c r="DS600" s="28"/>
      <c r="DT600" s="28"/>
      <c r="DU600" s="28"/>
      <c r="DV600" s="28"/>
      <c r="DW600" s="28"/>
      <c r="DX600" s="28"/>
      <c r="DY600" s="28"/>
      <c r="DZ600" s="28"/>
      <c r="EA600" s="28"/>
      <c r="EB600" s="28"/>
      <c r="EC600" s="28"/>
      <c r="ED600" s="28"/>
      <c r="EE600" s="28"/>
      <c r="EF600" s="28"/>
      <c r="EG600" s="28"/>
      <c r="EH600" s="28"/>
      <c r="EI600" s="28"/>
      <c r="EJ600" s="28"/>
      <c r="EK600" s="28"/>
      <c r="EL600" s="28"/>
      <c r="EM600" s="28"/>
      <c r="EN600" s="28"/>
      <c r="EO600" s="28"/>
    </row>
    <row r="601" spans="1:145" s="44" customFormat="1" x14ac:dyDescent="0.2">
      <c r="A601" s="133"/>
      <c r="B601" s="100"/>
      <c r="C601" s="100"/>
      <c r="D601" s="100"/>
      <c r="K601" s="48"/>
      <c r="L601" s="48"/>
      <c r="O601" s="45"/>
      <c r="P601" s="45"/>
      <c r="U601" s="41"/>
      <c r="V601" s="41"/>
      <c r="W601" s="54"/>
      <c r="X601" s="54"/>
      <c r="AH601" s="61"/>
      <c r="AL601" s="97"/>
      <c r="AM601" s="32"/>
      <c r="AN601" s="32"/>
      <c r="AO601" s="32"/>
      <c r="AP601" s="122"/>
      <c r="AQ601" s="101"/>
      <c r="AR601" s="32"/>
      <c r="AS601" s="32"/>
      <c r="AT601" s="28"/>
      <c r="AU601" s="101"/>
      <c r="AV601" s="101"/>
      <c r="AW601" s="101"/>
      <c r="AX601" s="101"/>
      <c r="AY601" s="32"/>
      <c r="AZ601" s="101"/>
      <c r="BA601" s="101"/>
      <c r="BB601" s="104"/>
      <c r="BC601" s="104"/>
      <c r="BD601" s="104"/>
      <c r="BE601" s="101"/>
      <c r="BF601" s="101"/>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c r="DJ601" s="28"/>
      <c r="DK601" s="28"/>
      <c r="DL601" s="28"/>
      <c r="DM601" s="28"/>
      <c r="DN601" s="28"/>
      <c r="DO601" s="28"/>
      <c r="DP601" s="28"/>
      <c r="DQ601" s="28"/>
      <c r="DR601" s="28"/>
      <c r="DS601" s="28"/>
      <c r="DT601" s="28"/>
      <c r="DU601" s="28"/>
      <c r="DV601" s="28"/>
      <c r="DW601" s="28"/>
      <c r="DX601" s="28"/>
      <c r="DY601" s="28"/>
      <c r="DZ601" s="28"/>
      <c r="EA601" s="28"/>
      <c r="EB601" s="28"/>
      <c r="EC601" s="28"/>
      <c r="ED601" s="28"/>
      <c r="EE601" s="28"/>
      <c r="EF601" s="28"/>
      <c r="EG601" s="28"/>
      <c r="EH601" s="28"/>
      <c r="EI601" s="28"/>
      <c r="EJ601" s="28"/>
      <c r="EK601" s="28"/>
      <c r="EL601" s="28"/>
      <c r="EM601" s="28"/>
      <c r="EN601" s="28"/>
      <c r="EO601" s="28"/>
    </row>
    <row r="602" spans="1:145" s="44" customFormat="1" x14ac:dyDescent="0.2">
      <c r="A602" s="133"/>
      <c r="B602" s="100"/>
      <c r="C602" s="100"/>
      <c r="D602" s="100"/>
      <c r="K602" s="48"/>
      <c r="L602" s="48"/>
      <c r="O602" s="45"/>
      <c r="P602" s="45"/>
      <c r="U602" s="41"/>
      <c r="V602" s="41"/>
      <c r="W602" s="54"/>
      <c r="X602" s="54"/>
      <c r="AH602" s="61"/>
      <c r="AL602" s="97"/>
      <c r="AM602" s="32"/>
      <c r="AN602" s="32"/>
      <c r="AO602" s="32"/>
      <c r="AP602" s="122"/>
      <c r="AQ602" s="101"/>
      <c r="AR602" s="32"/>
      <c r="AS602" s="32"/>
      <c r="AT602" s="28"/>
      <c r="AU602" s="101"/>
      <c r="AV602" s="101"/>
      <c r="AW602" s="101"/>
      <c r="AX602" s="101"/>
      <c r="AY602" s="32"/>
      <c r="AZ602" s="101"/>
      <c r="BA602" s="101"/>
      <c r="BB602" s="104"/>
      <c r="BC602" s="104"/>
      <c r="BD602" s="104"/>
      <c r="BE602" s="101"/>
      <c r="BF602" s="101"/>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c r="DJ602" s="28"/>
      <c r="DK602" s="28"/>
      <c r="DL602" s="28"/>
      <c r="DM602" s="28"/>
      <c r="DN602" s="28"/>
      <c r="DO602" s="28"/>
      <c r="DP602" s="28"/>
      <c r="DQ602" s="28"/>
      <c r="DR602" s="28"/>
      <c r="DS602" s="28"/>
      <c r="DT602" s="28"/>
      <c r="DU602" s="28"/>
      <c r="DV602" s="28"/>
      <c r="DW602" s="28"/>
      <c r="DX602" s="28"/>
      <c r="DY602" s="28"/>
      <c r="DZ602" s="28"/>
      <c r="EA602" s="28"/>
      <c r="EB602" s="28"/>
      <c r="EC602" s="28"/>
      <c r="ED602" s="28"/>
      <c r="EE602" s="28"/>
      <c r="EF602" s="28"/>
      <c r="EG602" s="28"/>
      <c r="EH602" s="28"/>
      <c r="EI602" s="28"/>
      <c r="EJ602" s="28"/>
      <c r="EK602" s="28"/>
      <c r="EL602" s="28"/>
      <c r="EM602" s="28"/>
      <c r="EN602" s="28"/>
      <c r="EO602" s="28"/>
    </row>
    <row r="603" spans="1:145" s="44" customFormat="1" x14ac:dyDescent="0.2">
      <c r="A603" s="133"/>
      <c r="B603" s="100"/>
      <c r="C603" s="100"/>
      <c r="D603" s="100"/>
      <c r="K603" s="48"/>
      <c r="L603" s="48"/>
      <c r="O603" s="45"/>
      <c r="P603" s="45"/>
      <c r="U603" s="41"/>
      <c r="V603" s="41"/>
      <c r="W603" s="54"/>
      <c r="X603" s="54"/>
      <c r="AH603" s="61"/>
      <c r="AL603" s="97"/>
      <c r="AM603" s="32"/>
      <c r="AN603" s="32"/>
      <c r="AO603" s="32"/>
      <c r="AP603" s="122"/>
      <c r="AQ603" s="101"/>
      <c r="AR603" s="32"/>
      <c r="AS603" s="32"/>
      <c r="AT603" s="28"/>
      <c r="AU603" s="101"/>
      <c r="AV603" s="101"/>
      <c r="AW603" s="101"/>
      <c r="AX603" s="101"/>
      <c r="AY603" s="32"/>
      <c r="AZ603" s="101"/>
      <c r="BA603" s="101"/>
      <c r="BB603" s="104"/>
      <c r="BC603" s="104"/>
      <c r="BD603" s="104"/>
      <c r="BE603" s="101"/>
      <c r="BF603" s="101"/>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c r="DJ603" s="28"/>
      <c r="DK603" s="28"/>
      <c r="DL603" s="28"/>
      <c r="DM603" s="28"/>
      <c r="DN603" s="28"/>
      <c r="DO603" s="28"/>
      <c r="DP603" s="28"/>
      <c r="DQ603" s="28"/>
      <c r="DR603" s="28"/>
      <c r="DS603" s="28"/>
      <c r="DT603" s="28"/>
      <c r="DU603" s="28"/>
      <c r="DV603" s="28"/>
      <c r="DW603" s="28"/>
      <c r="DX603" s="28"/>
      <c r="DY603" s="28"/>
      <c r="DZ603" s="28"/>
      <c r="EA603" s="28"/>
      <c r="EB603" s="28"/>
      <c r="EC603" s="28"/>
      <c r="ED603" s="28"/>
      <c r="EE603" s="28"/>
      <c r="EF603" s="28"/>
      <c r="EG603" s="28"/>
      <c r="EH603" s="28"/>
      <c r="EI603" s="28"/>
      <c r="EJ603" s="28"/>
      <c r="EK603" s="28"/>
      <c r="EL603" s="28"/>
      <c r="EM603" s="28"/>
      <c r="EN603" s="28"/>
      <c r="EO603" s="28"/>
    </row>
    <row r="604" spans="1:145" s="44" customFormat="1" x14ac:dyDescent="0.2">
      <c r="A604" s="133"/>
      <c r="B604" s="100"/>
      <c r="C604" s="100"/>
      <c r="D604" s="100"/>
      <c r="K604" s="48"/>
      <c r="L604" s="48"/>
      <c r="O604" s="45"/>
      <c r="P604" s="45"/>
      <c r="U604" s="41"/>
      <c r="V604" s="41"/>
      <c r="W604" s="54"/>
      <c r="X604" s="54"/>
      <c r="AH604" s="61"/>
      <c r="AL604" s="97"/>
      <c r="AM604" s="32"/>
      <c r="AN604" s="32"/>
      <c r="AO604" s="32"/>
      <c r="AP604" s="122"/>
      <c r="AQ604" s="101"/>
      <c r="AR604" s="32"/>
      <c r="AS604" s="32"/>
      <c r="AT604" s="28"/>
      <c r="AU604" s="101"/>
      <c r="AV604" s="101"/>
      <c r="AW604" s="101"/>
      <c r="AX604" s="101"/>
      <c r="AY604" s="32"/>
      <c r="AZ604" s="101"/>
      <c r="BA604" s="101"/>
      <c r="BB604" s="104"/>
      <c r="BC604" s="104"/>
      <c r="BD604" s="104"/>
      <c r="BE604" s="101"/>
      <c r="BF604" s="101"/>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c r="DJ604" s="28"/>
      <c r="DK604" s="28"/>
      <c r="DL604" s="28"/>
      <c r="DM604" s="28"/>
      <c r="DN604" s="28"/>
      <c r="DO604" s="28"/>
      <c r="DP604" s="28"/>
      <c r="DQ604" s="28"/>
      <c r="DR604" s="28"/>
      <c r="DS604" s="28"/>
      <c r="DT604" s="28"/>
      <c r="DU604" s="28"/>
      <c r="DV604" s="28"/>
      <c r="DW604" s="28"/>
      <c r="DX604" s="28"/>
      <c r="DY604" s="28"/>
      <c r="DZ604" s="28"/>
      <c r="EA604" s="28"/>
      <c r="EB604" s="28"/>
      <c r="EC604" s="28"/>
      <c r="ED604" s="28"/>
      <c r="EE604" s="28"/>
      <c r="EF604" s="28"/>
      <c r="EG604" s="28"/>
      <c r="EH604" s="28"/>
      <c r="EI604" s="28"/>
      <c r="EJ604" s="28"/>
      <c r="EK604" s="28"/>
      <c r="EL604" s="28"/>
      <c r="EM604" s="28"/>
      <c r="EN604" s="28"/>
      <c r="EO604" s="28"/>
    </row>
    <row r="605" spans="1:145" s="44" customFormat="1" x14ac:dyDescent="0.2">
      <c r="A605" s="133"/>
      <c r="B605" s="100"/>
      <c r="C605" s="100"/>
      <c r="D605" s="100"/>
      <c r="K605" s="48"/>
      <c r="L605" s="48"/>
      <c r="O605" s="45"/>
      <c r="P605" s="45"/>
      <c r="U605" s="41"/>
      <c r="V605" s="41"/>
      <c r="W605" s="54"/>
      <c r="X605" s="54"/>
      <c r="AH605" s="61"/>
      <c r="AL605" s="97"/>
      <c r="AM605" s="32"/>
      <c r="AN605" s="32"/>
      <c r="AO605" s="32"/>
      <c r="AP605" s="122"/>
      <c r="AQ605" s="101"/>
      <c r="AR605" s="32"/>
      <c r="AS605" s="32"/>
      <c r="AT605" s="28"/>
      <c r="AU605" s="101"/>
      <c r="AV605" s="101"/>
      <c r="AW605" s="101"/>
      <c r="AX605" s="101"/>
      <c r="AY605" s="32"/>
      <c r="AZ605" s="101"/>
      <c r="BA605" s="101"/>
      <c r="BB605" s="104"/>
      <c r="BC605" s="104"/>
      <c r="BD605" s="104"/>
      <c r="BE605" s="101"/>
      <c r="BF605" s="101"/>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c r="DJ605" s="28"/>
      <c r="DK605" s="28"/>
      <c r="DL605" s="28"/>
      <c r="DM605" s="28"/>
      <c r="DN605" s="28"/>
      <c r="DO605" s="28"/>
      <c r="DP605" s="28"/>
      <c r="DQ605" s="28"/>
      <c r="DR605" s="28"/>
      <c r="DS605" s="28"/>
      <c r="DT605" s="28"/>
      <c r="DU605" s="28"/>
      <c r="DV605" s="28"/>
      <c r="DW605" s="28"/>
      <c r="DX605" s="28"/>
      <c r="DY605" s="28"/>
      <c r="DZ605" s="28"/>
      <c r="EA605" s="28"/>
      <c r="EB605" s="28"/>
      <c r="EC605" s="28"/>
      <c r="ED605" s="28"/>
      <c r="EE605" s="28"/>
      <c r="EF605" s="28"/>
      <c r="EG605" s="28"/>
      <c r="EH605" s="28"/>
      <c r="EI605" s="28"/>
      <c r="EJ605" s="28"/>
      <c r="EK605" s="28"/>
      <c r="EL605" s="28"/>
      <c r="EM605" s="28"/>
      <c r="EN605" s="28"/>
      <c r="EO605" s="28"/>
    </row>
    <row r="606" spans="1:145" s="44" customFormat="1" x14ac:dyDescent="0.2">
      <c r="A606" s="133"/>
      <c r="B606" s="100"/>
      <c r="C606" s="100"/>
      <c r="D606" s="100"/>
      <c r="K606" s="48"/>
      <c r="L606" s="48"/>
      <c r="O606" s="45"/>
      <c r="P606" s="45"/>
      <c r="U606" s="41"/>
      <c r="V606" s="41"/>
      <c r="W606" s="54"/>
      <c r="X606" s="54"/>
      <c r="AH606" s="61"/>
      <c r="AL606" s="97"/>
      <c r="AM606" s="32"/>
      <c r="AN606" s="32"/>
      <c r="AO606" s="32"/>
      <c r="AP606" s="122"/>
      <c r="AQ606" s="101"/>
      <c r="AR606" s="32"/>
      <c r="AS606" s="32"/>
      <c r="AT606" s="28"/>
      <c r="AU606" s="101"/>
      <c r="AV606" s="101"/>
      <c r="AW606" s="101"/>
      <c r="AX606" s="101"/>
      <c r="AY606" s="32"/>
      <c r="AZ606" s="101"/>
      <c r="BA606" s="101"/>
      <c r="BB606" s="104"/>
      <c r="BC606" s="104"/>
      <c r="BD606" s="104"/>
      <c r="BE606" s="101"/>
      <c r="BF606" s="101"/>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c r="DX606" s="28"/>
      <c r="DY606" s="28"/>
      <c r="DZ606" s="28"/>
      <c r="EA606" s="28"/>
      <c r="EB606" s="28"/>
      <c r="EC606" s="28"/>
      <c r="ED606" s="28"/>
      <c r="EE606" s="28"/>
      <c r="EF606" s="28"/>
      <c r="EG606" s="28"/>
      <c r="EH606" s="28"/>
      <c r="EI606" s="28"/>
      <c r="EJ606" s="28"/>
      <c r="EK606" s="28"/>
      <c r="EL606" s="28"/>
      <c r="EM606" s="28"/>
      <c r="EN606" s="28"/>
      <c r="EO606" s="28"/>
    </row>
    <row r="607" spans="1:145" s="44" customFormat="1" x14ac:dyDescent="0.2">
      <c r="A607" s="133"/>
      <c r="B607" s="100"/>
      <c r="C607" s="100"/>
      <c r="D607" s="100"/>
      <c r="K607" s="48"/>
      <c r="L607" s="48"/>
      <c r="O607" s="45"/>
      <c r="P607" s="45"/>
      <c r="U607" s="41"/>
      <c r="V607" s="41"/>
      <c r="W607" s="54"/>
      <c r="X607" s="54"/>
      <c r="AH607" s="61"/>
      <c r="AL607" s="97"/>
      <c r="AM607" s="32"/>
      <c r="AN607" s="32"/>
      <c r="AO607" s="32"/>
      <c r="AP607" s="122"/>
      <c r="AQ607" s="101"/>
      <c r="AR607" s="32"/>
      <c r="AS607" s="32"/>
      <c r="AT607" s="28"/>
      <c r="AU607" s="101"/>
      <c r="AV607" s="101"/>
      <c r="AW607" s="101"/>
      <c r="AX607" s="101"/>
      <c r="AY607" s="32"/>
      <c r="AZ607" s="101"/>
      <c r="BA607" s="101"/>
      <c r="BB607" s="104"/>
      <c r="BC607" s="104"/>
      <c r="BD607" s="104"/>
      <c r="BE607" s="101"/>
      <c r="BF607" s="101"/>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c r="DJ607" s="28"/>
      <c r="DK607" s="28"/>
      <c r="DL607" s="28"/>
      <c r="DM607" s="28"/>
      <c r="DN607" s="28"/>
      <c r="DO607" s="28"/>
      <c r="DP607" s="28"/>
      <c r="DQ607" s="28"/>
      <c r="DR607" s="28"/>
      <c r="DS607" s="28"/>
      <c r="DT607" s="28"/>
      <c r="DU607" s="28"/>
      <c r="DV607" s="28"/>
      <c r="DW607" s="28"/>
      <c r="DX607" s="28"/>
      <c r="DY607" s="28"/>
      <c r="DZ607" s="28"/>
      <c r="EA607" s="28"/>
      <c r="EB607" s="28"/>
      <c r="EC607" s="28"/>
      <c r="ED607" s="28"/>
      <c r="EE607" s="28"/>
      <c r="EF607" s="28"/>
      <c r="EG607" s="28"/>
      <c r="EH607" s="28"/>
      <c r="EI607" s="28"/>
      <c r="EJ607" s="28"/>
      <c r="EK607" s="28"/>
      <c r="EL607" s="28"/>
      <c r="EM607" s="28"/>
      <c r="EN607" s="28"/>
      <c r="EO607" s="28"/>
    </row>
    <row r="608" spans="1:145" s="44" customFormat="1" x14ac:dyDescent="0.2">
      <c r="A608" s="133"/>
      <c r="B608" s="100"/>
      <c r="C608" s="100"/>
      <c r="D608" s="100"/>
      <c r="K608" s="48"/>
      <c r="L608" s="48"/>
      <c r="O608" s="45"/>
      <c r="P608" s="45"/>
      <c r="U608" s="41"/>
      <c r="V608" s="41"/>
      <c r="W608" s="54"/>
      <c r="X608" s="54"/>
      <c r="AH608" s="61"/>
      <c r="AL608" s="97"/>
      <c r="AM608" s="32"/>
      <c r="AN608" s="32"/>
      <c r="AO608" s="32"/>
      <c r="AP608" s="122"/>
      <c r="AQ608" s="101"/>
      <c r="AR608" s="32"/>
      <c r="AS608" s="32"/>
      <c r="AT608" s="28"/>
      <c r="AU608" s="101"/>
      <c r="AV608" s="101"/>
      <c r="AW608" s="101"/>
      <c r="AX608" s="101"/>
      <c r="AY608" s="32"/>
      <c r="AZ608" s="101"/>
      <c r="BA608" s="101"/>
      <c r="BB608" s="104"/>
      <c r="BC608" s="104"/>
      <c r="BD608" s="104"/>
      <c r="BE608" s="101"/>
      <c r="BF608" s="101"/>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c r="DJ608" s="28"/>
      <c r="DK608" s="28"/>
      <c r="DL608" s="28"/>
      <c r="DM608" s="28"/>
      <c r="DN608" s="28"/>
      <c r="DO608" s="28"/>
      <c r="DP608" s="28"/>
      <c r="DQ608" s="28"/>
      <c r="DR608" s="28"/>
      <c r="DS608" s="28"/>
      <c r="DT608" s="28"/>
      <c r="DU608" s="28"/>
      <c r="DV608" s="28"/>
      <c r="DW608" s="28"/>
      <c r="DX608" s="28"/>
      <c r="DY608" s="28"/>
      <c r="DZ608" s="28"/>
      <c r="EA608" s="28"/>
      <c r="EB608" s="28"/>
      <c r="EC608" s="28"/>
      <c r="ED608" s="28"/>
      <c r="EE608" s="28"/>
      <c r="EF608" s="28"/>
      <c r="EG608" s="28"/>
      <c r="EH608" s="28"/>
      <c r="EI608" s="28"/>
      <c r="EJ608" s="28"/>
      <c r="EK608" s="28"/>
      <c r="EL608" s="28"/>
      <c r="EM608" s="28"/>
      <c r="EN608" s="28"/>
      <c r="EO608" s="28"/>
    </row>
    <row r="609" spans="1:145" s="44" customFormat="1" x14ac:dyDescent="0.2">
      <c r="A609" s="133"/>
      <c r="B609" s="100"/>
      <c r="C609" s="100"/>
      <c r="D609" s="100"/>
      <c r="K609" s="48"/>
      <c r="L609" s="48"/>
      <c r="O609" s="45"/>
      <c r="P609" s="45"/>
      <c r="U609" s="41"/>
      <c r="V609" s="41"/>
      <c r="W609" s="54"/>
      <c r="X609" s="54"/>
      <c r="AH609" s="61"/>
      <c r="AL609" s="97"/>
      <c r="AM609" s="32"/>
      <c r="AN609" s="32"/>
      <c r="AO609" s="32"/>
      <c r="AP609" s="122"/>
      <c r="AQ609" s="101"/>
      <c r="AR609" s="32"/>
      <c r="AS609" s="32"/>
      <c r="AT609" s="28"/>
      <c r="AU609" s="101"/>
      <c r="AV609" s="101"/>
      <c r="AW609" s="101"/>
      <c r="AX609" s="101"/>
      <c r="AY609" s="32"/>
      <c r="AZ609" s="101"/>
      <c r="BA609" s="101"/>
      <c r="BB609" s="104"/>
      <c r="BC609" s="104"/>
      <c r="BD609" s="104"/>
      <c r="BE609" s="101"/>
      <c r="BF609" s="101"/>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c r="DJ609" s="28"/>
      <c r="DK609" s="28"/>
      <c r="DL609" s="28"/>
      <c r="DM609" s="28"/>
      <c r="DN609" s="28"/>
      <c r="DO609" s="28"/>
      <c r="DP609" s="28"/>
      <c r="DQ609" s="28"/>
      <c r="DR609" s="28"/>
      <c r="DS609" s="28"/>
      <c r="DT609" s="28"/>
      <c r="DU609" s="28"/>
      <c r="DV609" s="28"/>
      <c r="DW609" s="28"/>
      <c r="DX609" s="28"/>
      <c r="DY609" s="28"/>
      <c r="DZ609" s="28"/>
      <c r="EA609" s="28"/>
      <c r="EB609" s="28"/>
      <c r="EC609" s="28"/>
      <c r="ED609" s="28"/>
      <c r="EE609" s="28"/>
      <c r="EF609" s="28"/>
      <c r="EG609" s="28"/>
      <c r="EH609" s="28"/>
      <c r="EI609" s="28"/>
      <c r="EJ609" s="28"/>
      <c r="EK609" s="28"/>
      <c r="EL609" s="28"/>
      <c r="EM609" s="28"/>
      <c r="EN609" s="28"/>
      <c r="EO609" s="28"/>
    </row>
    <row r="610" spans="1:145" s="44" customFormat="1" x14ac:dyDescent="0.2">
      <c r="A610" s="133"/>
      <c r="B610" s="100"/>
      <c r="C610" s="100"/>
      <c r="D610" s="100"/>
      <c r="K610" s="48"/>
      <c r="L610" s="48"/>
      <c r="O610" s="45"/>
      <c r="P610" s="45"/>
      <c r="U610" s="41"/>
      <c r="V610" s="41"/>
      <c r="W610" s="54"/>
      <c r="X610" s="54"/>
      <c r="AH610" s="61"/>
      <c r="AL610" s="97"/>
      <c r="AM610" s="32"/>
      <c r="AN610" s="32"/>
      <c r="AO610" s="32"/>
      <c r="AP610" s="122"/>
      <c r="AQ610" s="101"/>
      <c r="AR610" s="32"/>
      <c r="AS610" s="32"/>
      <c r="AT610" s="28"/>
      <c r="AU610" s="101"/>
      <c r="AV610" s="101"/>
      <c r="AW610" s="101"/>
      <c r="AX610" s="101"/>
      <c r="AY610" s="32"/>
      <c r="AZ610" s="101"/>
      <c r="BA610" s="101"/>
      <c r="BB610" s="104"/>
      <c r="BC610" s="104"/>
      <c r="BD610" s="104"/>
      <c r="BE610" s="101"/>
      <c r="BF610" s="101"/>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c r="DJ610" s="28"/>
      <c r="DK610" s="28"/>
      <c r="DL610" s="28"/>
      <c r="DM610" s="28"/>
      <c r="DN610" s="28"/>
      <c r="DO610" s="28"/>
      <c r="DP610" s="28"/>
      <c r="DQ610" s="28"/>
      <c r="DR610" s="28"/>
      <c r="DS610" s="28"/>
      <c r="DT610" s="28"/>
      <c r="DU610" s="28"/>
      <c r="DV610" s="28"/>
      <c r="DW610" s="28"/>
      <c r="DX610" s="28"/>
      <c r="DY610" s="28"/>
      <c r="DZ610" s="28"/>
      <c r="EA610" s="28"/>
      <c r="EB610" s="28"/>
      <c r="EC610" s="28"/>
      <c r="ED610" s="28"/>
      <c r="EE610" s="28"/>
      <c r="EF610" s="28"/>
      <c r="EG610" s="28"/>
      <c r="EH610" s="28"/>
      <c r="EI610" s="28"/>
      <c r="EJ610" s="28"/>
      <c r="EK610" s="28"/>
      <c r="EL610" s="28"/>
      <c r="EM610" s="28"/>
      <c r="EN610" s="28"/>
      <c r="EO610" s="28"/>
    </row>
    <row r="611" spans="1:145" s="44" customFormat="1" x14ac:dyDescent="0.2">
      <c r="A611" s="133"/>
      <c r="B611" s="100"/>
      <c r="C611" s="100"/>
      <c r="D611" s="100"/>
      <c r="K611" s="48"/>
      <c r="L611" s="48"/>
      <c r="O611" s="45"/>
      <c r="P611" s="45"/>
      <c r="U611" s="41"/>
      <c r="V611" s="41"/>
      <c r="W611" s="54"/>
      <c r="X611" s="54"/>
      <c r="AH611" s="61"/>
      <c r="AL611" s="97"/>
      <c r="AM611" s="32"/>
      <c r="AN611" s="32"/>
      <c r="AO611" s="32"/>
      <c r="AP611" s="122"/>
      <c r="AQ611" s="101"/>
      <c r="AR611" s="32"/>
      <c r="AS611" s="32"/>
      <c r="AT611" s="28"/>
      <c r="AU611" s="101"/>
      <c r="AV611" s="101"/>
      <c r="AW611" s="101"/>
      <c r="AX611" s="101"/>
      <c r="AY611" s="32"/>
      <c r="AZ611" s="101"/>
      <c r="BA611" s="101"/>
      <c r="BB611" s="104"/>
      <c r="BC611" s="104"/>
      <c r="BD611" s="104"/>
      <c r="BE611" s="101"/>
      <c r="BF611" s="101"/>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c r="DJ611" s="28"/>
      <c r="DK611" s="28"/>
      <c r="DL611" s="28"/>
      <c r="DM611" s="28"/>
      <c r="DN611" s="28"/>
      <c r="DO611" s="28"/>
      <c r="DP611" s="28"/>
      <c r="DQ611" s="28"/>
      <c r="DR611" s="28"/>
      <c r="DS611" s="28"/>
      <c r="DT611" s="28"/>
      <c r="DU611" s="28"/>
      <c r="DV611" s="28"/>
      <c r="DW611" s="28"/>
      <c r="DX611" s="28"/>
      <c r="DY611" s="28"/>
      <c r="DZ611" s="28"/>
      <c r="EA611" s="28"/>
      <c r="EB611" s="28"/>
      <c r="EC611" s="28"/>
      <c r="ED611" s="28"/>
      <c r="EE611" s="28"/>
      <c r="EF611" s="28"/>
      <c r="EG611" s="28"/>
      <c r="EH611" s="28"/>
      <c r="EI611" s="28"/>
      <c r="EJ611" s="28"/>
      <c r="EK611" s="28"/>
      <c r="EL611" s="28"/>
      <c r="EM611" s="28"/>
      <c r="EN611" s="28"/>
      <c r="EO611" s="28"/>
    </row>
    <row r="612" spans="1:145" s="44" customFormat="1" x14ac:dyDescent="0.2">
      <c r="A612" s="133"/>
      <c r="B612" s="100"/>
      <c r="C612" s="100"/>
      <c r="D612" s="100"/>
      <c r="K612" s="48"/>
      <c r="L612" s="48"/>
      <c r="O612" s="45"/>
      <c r="P612" s="45"/>
      <c r="U612" s="41"/>
      <c r="V612" s="41"/>
      <c r="W612" s="54"/>
      <c r="X612" s="54"/>
      <c r="AH612" s="61"/>
      <c r="AL612" s="97"/>
      <c r="AM612" s="32"/>
      <c r="AN612" s="32"/>
      <c r="AO612" s="32"/>
      <c r="AP612" s="122"/>
      <c r="AQ612" s="101"/>
      <c r="AR612" s="32"/>
      <c r="AS612" s="32"/>
      <c r="AT612" s="28"/>
      <c r="AU612" s="101"/>
      <c r="AV612" s="101"/>
      <c r="AW612" s="101"/>
      <c r="AX612" s="101"/>
      <c r="AY612" s="32"/>
      <c r="AZ612" s="101"/>
      <c r="BA612" s="101"/>
      <c r="BB612" s="104"/>
      <c r="BC612" s="104"/>
      <c r="BD612" s="104"/>
      <c r="BE612" s="101"/>
      <c r="BF612" s="101"/>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c r="DJ612" s="28"/>
      <c r="DK612" s="28"/>
      <c r="DL612" s="28"/>
      <c r="DM612" s="28"/>
      <c r="DN612" s="28"/>
      <c r="DO612" s="28"/>
      <c r="DP612" s="28"/>
      <c r="DQ612" s="28"/>
      <c r="DR612" s="28"/>
      <c r="DS612" s="28"/>
      <c r="DT612" s="28"/>
      <c r="DU612" s="28"/>
      <c r="DV612" s="28"/>
      <c r="DW612" s="28"/>
      <c r="DX612" s="28"/>
      <c r="DY612" s="28"/>
      <c r="DZ612" s="28"/>
      <c r="EA612" s="28"/>
      <c r="EB612" s="28"/>
      <c r="EC612" s="28"/>
      <c r="ED612" s="28"/>
      <c r="EE612" s="28"/>
      <c r="EF612" s="28"/>
      <c r="EG612" s="28"/>
      <c r="EH612" s="28"/>
      <c r="EI612" s="28"/>
      <c r="EJ612" s="28"/>
      <c r="EK612" s="28"/>
      <c r="EL612" s="28"/>
      <c r="EM612" s="28"/>
      <c r="EN612" s="28"/>
      <c r="EO612" s="28"/>
    </row>
    <row r="613" spans="1:145" s="44" customFormat="1" x14ac:dyDescent="0.2">
      <c r="A613" s="133"/>
      <c r="B613" s="100"/>
      <c r="C613" s="100"/>
      <c r="D613" s="100"/>
      <c r="K613" s="48"/>
      <c r="L613" s="48"/>
      <c r="O613" s="45"/>
      <c r="P613" s="45"/>
      <c r="U613" s="41"/>
      <c r="V613" s="41"/>
      <c r="W613" s="54"/>
      <c r="X613" s="54"/>
      <c r="AH613" s="61"/>
      <c r="AL613" s="97"/>
      <c r="AM613" s="32"/>
      <c r="AN613" s="32"/>
      <c r="AO613" s="32"/>
      <c r="AP613" s="122"/>
      <c r="AQ613" s="101"/>
      <c r="AR613" s="32"/>
      <c r="AS613" s="32"/>
      <c r="AT613" s="28"/>
      <c r="AU613" s="101"/>
      <c r="AV613" s="101"/>
      <c r="AW613" s="101"/>
      <c r="AX613" s="101"/>
      <c r="AY613" s="32"/>
      <c r="AZ613" s="101"/>
      <c r="BA613" s="101"/>
      <c r="BB613" s="104"/>
      <c r="BC613" s="104"/>
      <c r="BD613" s="104"/>
      <c r="BE613" s="101"/>
      <c r="BF613" s="101"/>
      <c r="BG613" s="28"/>
      <c r="BH613" s="28"/>
      <c r="BI613" s="28"/>
      <c r="BJ613" s="28"/>
      <c r="BK613" s="28"/>
      <c r="BL613" s="28"/>
      <c r="BM613" s="28"/>
      <c r="BN613" s="28"/>
      <c r="BO613" s="28"/>
      <c r="BP613" s="28"/>
      <c r="BQ613" s="28"/>
      <c r="BR613" s="28"/>
      <c r="BS613" s="28"/>
      <c r="BT613" s="28"/>
      <c r="BU613" s="28"/>
      <c r="BV613" s="28"/>
      <c r="BW613" s="28"/>
      <c r="BX613" s="28"/>
      <c r="BY613" s="28"/>
      <c r="BZ613" s="28"/>
      <c r="CA613" s="28"/>
      <c r="CB613" s="28"/>
      <c r="CC613" s="28"/>
      <c r="CD613" s="28"/>
      <c r="CE613" s="28"/>
      <c r="CF613" s="28"/>
      <c r="CG613" s="28"/>
      <c r="CH613" s="28"/>
      <c r="CI613" s="28"/>
      <c r="CJ613" s="28"/>
      <c r="CK613" s="28"/>
      <c r="CL613" s="28"/>
      <c r="CM613" s="28"/>
      <c r="CN613" s="28"/>
      <c r="CO613" s="28"/>
      <c r="CP613" s="28"/>
      <c r="CQ613" s="28"/>
      <c r="CR613" s="28"/>
      <c r="CS613" s="28"/>
      <c r="CT613" s="28"/>
      <c r="CU613" s="28"/>
      <c r="CV613" s="28"/>
      <c r="CW613" s="28"/>
      <c r="CX613" s="28"/>
      <c r="CY613" s="28"/>
      <c r="CZ613" s="28"/>
      <c r="DA613" s="28"/>
      <c r="DB613" s="28"/>
      <c r="DC613" s="28"/>
      <c r="DD613" s="28"/>
      <c r="DE613" s="28"/>
      <c r="DF613" s="28"/>
      <c r="DG613" s="28"/>
      <c r="DH613" s="28"/>
      <c r="DI613" s="28"/>
      <c r="DJ613" s="28"/>
      <c r="DK613" s="28"/>
      <c r="DL613" s="28"/>
      <c r="DM613" s="28"/>
      <c r="DN613" s="28"/>
      <c r="DO613" s="28"/>
      <c r="DP613" s="28"/>
      <c r="DQ613" s="28"/>
      <c r="DR613" s="28"/>
      <c r="DS613" s="28"/>
      <c r="DT613" s="28"/>
      <c r="DU613" s="28"/>
      <c r="DV613" s="28"/>
      <c r="DW613" s="28"/>
      <c r="DX613" s="28"/>
      <c r="DY613" s="28"/>
      <c r="DZ613" s="28"/>
      <c r="EA613" s="28"/>
      <c r="EB613" s="28"/>
      <c r="EC613" s="28"/>
      <c r="ED613" s="28"/>
      <c r="EE613" s="28"/>
      <c r="EF613" s="28"/>
      <c r="EG613" s="28"/>
      <c r="EH613" s="28"/>
      <c r="EI613" s="28"/>
      <c r="EJ613" s="28"/>
      <c r="EK613" s="28"/>
      <c r="EL613" s="28"/>
      <c r="EM613" s="28"/>
      <c r="EN613" s="28"/>
      <c r="EO613" s="28"/>
    </row>
    <row r="614" spans="1:145" s="44" customFormat="1" x14ac:dyDescent="0.2">
      <c r="A614" s="133"/>
      <c r="B614" s="100"/>
      <c r="C614" s="100"/>
      <c r="D614" s="100"/>
      <c r="K614" s="48"/>
      <c r="L614" s="48"/>
      <c r="O614" s="45"/>
      <c r="P614" s="45"/>
      <c r="U614" s="41"/>
      <c r="V614" s="41"/>
      <c r="W614" s="54"/>
      <c r="X614" s="54"/>
      <c r="AH614" s="61"/>
      <c r="AL614" s="97"/>
      <c r="AM614" s="32"/>
      <c r="AN614" s="32"/>
      <c r="AO614" s="32"/>
      <c r="AP614" s="122"/>
      <c r="AQ614" s="101"/>
      <c r="AR614" s="32"/>
      <c r="AS614" s="32"/>
      <c r="AT614" s="28"/>
      <c r="AU614" s="101"/>
      <c r="AV614" s="101"/>
      <c r="AW614" s="101"/>
      <c r="AX614" s="101"/>
      <c r="AY614" s="32"/>
      <c r="AZ614" s="101"/>
      <c r="BA614" s="101"/>
      <c r="BB614" s="104"/>
      <c r="BC614" s="104"/>
      <c r="BD614" s="104"/>
      <c r="BE614" s="101"/>
      <c r="BF614" s="101"/>
      <c r="BG614" s="28"/>
      <c r="BH614" s="28"/>
      <c r="BI614" s="28"/>
      <c r="BJ614" s="28"/>
      <c r="BK614" s="28"/>
      <c r="BL614" s="28"/>
      <c r="BM614" s="28"/>
      <c r="BN614" s="28"/>
      <c r="BO614" s="28"/>
      <c r="BP614" s="28"/>
      <c r="BQ614" s="28"/>
      <c r="BR614" s="28"/>
      <c r="BS614" s="28"/>
      <c r="BT614" s="28"/>
      <c r="BU614" s="28"/>
      <c r="BV614" s="28"/>
      <c r="BW614" s="28"/>
      <c r="BX614" s="28"/>
      <c r="BY614" s="28"/>
      <c r="BZ614" s="28"/>
      <c r="CA614" s="28"/>
      <c r="CB614" s="28"/>
      <c r="CC614" s="28"/>
      <c r="CD614" s="28"/>
      <c r="CE614" s="28"/>
      <c r="CF614" s="28"/>
      <c r="CG614" s="28"/>
      <c r="CH614" s="28"/>
      <c r="CI614" s="28"/>
      <c r="CJ614" s="28"/>
      <c r="CK614" s="28"/>
      <c r="CL614" s="28"/>
      <c r="CM614" s="28"/>
      <c r="CN614" s="28"/>
      <c r="CO614" s="28"/>
      <c r="CP614" s="28"/>
      <c r="CQ614" s="28"/>
      <c r="CR614" s="28"/>
      <c r="CS614" s="28"/>
      <c r="CT614" s="28"/>
      <c r="CU614" s="28"/>
      <c r="CV614" s="28"/>
      <c r="CW614" s="28"/>
      <c r="CX614" s="28"/>
      <c r="CY614" s="28"/>
      <c r="CZ614" s="28"/>
      <c r="DA614" s="28"/>
      <c r="DB614" s="28"/>
      <c r="DC614" s="28"/>
      <c r="DD614" s="28"/>
      <c r="DE614" s="28"/>
      <c r="DF614" s="28"/>
      <c r="DG614" s="28"/>
      <c r="DH614" s="28"/>
      <c r="DI614" s="28"/>
      <c r="DJ614" s="28"/>
      <c r="DK614" s="28"/>
      <c r="DL614" s="28"/>
      <c r="DM614" s="28"/>
      <c r="DN614" s="28"/>
      <c r="DO614" s="28"/>
      <c r="DP614" s="28"/>
      <c r="DQ614" s="28"/>
      <c r="DR614" s="28"/>
      <c r="DS614" s="28"/>
      <c r="DT614" s="28"/>
      <c r="DU614" s="28"/>
      <c r="DV614" s="28"/>
      <c r="DW614" s="28"/>
      <c r="DX614" s="28"/>
      <c r="DY614" s="28"/>
      <c r="DZ614" s="28"/>
      <c r="EA614" s="28"/>
      <c r="EB614" s="28"/>
      <c r="EC614" s="28"/>
      <c r="ED614" s="28"/>
      <c r="EE614" s="28"/>
      <c r="EF614" s="28"/>
      <c r="EG614" s="28"/>
      <c r="EH614" s="28"/>
      <c r="EI614" s="28"/>
      <c r="EJ614" s="28"/>
      <c r="EK614" s="28"/>
      <c r="EL614" s="28"/>
      <c r="EM614" s="28"/>
      <c r="EN614" s="28"/>
      <c r="EO614" s="28"/>
    </row>
    <row r="615" spans="1:145" s="44" customFormat="1" x14ac:dyDescent="0.2">
      <c r="A615" s="133"/>
      <c r="B615" s="100"/>
      <c r="C615" s="100"/>
      <c r="D615" s="100"/>
      <c r="K615" s="48"/>
      <c r="L615" s="48"/>
      <c r="O615" s="45"/>
      <c r="P615" s="45"/>
      <c r="U615" s="41"/>
      <c r="V615" s="41"/>
      <c r="W615" s="54"/>
      <c r="X615" s="54"/>
      <c r="AH615" s="61"/>
      <c r="AL615" s="97"/>
      <c r="AM615" s="32"/>
      <c r="AN615" s="32"/>
      <c r="AO615" s="32"/>
      <c r="AP615" s="122"/>
      <c r="AQ615" s="101"/>
      <c r="AR615" s="32"/>
      <c r="AS615" s="32"/>
      <c r="AT615" s="28"/>
      <c r="AU615" s="101"/>
      <c r="AV615" s="101"/>
      <c r="AW615" s="101"/>
      <c r="AX615" s="101"/>
      <c r="AY615" s="32"/>
      <c r="AZ615" s="101"/>
      <c r="BA615" s="101"/>
      <c r="BB615" s="104"/>
      <c r="BC615" s="104"/>
      <c r="BD615" s="104"/>
      <c r="BE615" s="101"/>
      <c r="BF615" s="101"/>
      <c r="BG615" s="28"/>
      <c r="BH615" s="28"/>
      <c r="BI615" s="28"/>
      <c r="BJ615" s="28"/>
      <c r="BK615" s="28"/>
      <c r="BL615" s="28"/>
      <c r="BM615" s="28"/>
      <c r="BN615" s="28"/>
      <c r="BO615" s="28"/>
      <c r="BP615" s="28"/>
      <c r="BQ615" s="28"/>
      <c r="BR615" s="28"/>
      <c r="BS615" s="28"/>
      <c r="BT615" s="28"/>
      <c r="BU615" s="28"/>
      <c r="BV615" s="28"/>
      <c r="BW615" s="28"/>
      <c r="BX615" s="28"/>
      <c r="BY615" s="28"/>
      <c r="BZ615" s="28"/>
      <c r="CA615" s="28"/>
      <c r="CB615" s="28"/>
      <c r="CC615" s="28"/>
      <c r="CD615" s="28"/>
      <c r="CE615" s="28"/>
      <c r="CF615" s="28"/>
      <c r="CG615" s="28"/>
      <c r="CH615" s="28"/>
      <c r="CI615" s="28"/>
      <c r="CJ615" s="28"/>
      <c r="CK615" s="28"/>
      <c r="CL615" s="28"/>
      <c r="CM615" s="28"/>
      <c r="CN615" s="28"/>
      <c r="CO615" s="28"/>
      <c r="CP615" s="28"/>
      <c r="CQ615" s="28"/>
      <c r="CR615" s="28"/>
      <c r="CS615" s="28"/>
      <c r="CT615" s="28"/>
      <c r="CU615" s="28"/>
      <c r="CV615" s="28"/>
      <c r="CW615" s="28"/>
      <c r="CX615" s="28"/>
      <c r="CY615" s="28"/>
      <c r="CZ615" s="28"/>
      <c r="DA615" s="28"/>
      <c r="DB615" s="28"/>
      <c r="DC615" s="28"/>
      <c r="DD615" s="28"/>
      <c r="DE615" s="28"/>
      <c r="DF615" s="28"/>
      <c r="DG615" s="28"/>
      <c r="DH615" s="28"/>
      <c r="DI615" s="28"/>
      <c r="DJ615" s="28"/>
      <c r="DK615" s="28"/>
      <c r="DL615" s="28"/>
      <c r="DM615" s="28"/>
      <c r="DN615" s="28"/>
      <c r="DO615" s="28"/>
      <c r="DP615" s="28"/>
      <c r="DQ615" s="28"/>
      <c r="DR615" s="28"/>
      <c r="DS615" s="28"/>
      <c r="DT615" s="28"/>
      <c r="DU615" s="28"/>
      <c r="DV615" s="28"/>
      <c r="DW615" s="28"/>
      <c r="DX615" s="28"/>
      <c r="DY615" s="28"/>
      <c r="DZ615" s="28"/>
      <c r="EA615" s="28"/>
      <c r="EB615" s="28"/>
      <c r="EC615" s="28"/>
      <c r="ED615" s="28"/>
      <c r="EE615" s="28"/>
      <c r="EF615" s="28"/>
      <c r="EG615" s="28"/>
      <c r="EH615" s="28"/>
      <c r="EI615" s="28"/>
      <c r="EJ615" s="28"/>
      <c r="EK615" s="28"/>
      <c r="EL615" s="28"/>
      <c r="EM615" s="28"/>
      <c r="EN615" s="28"/>
      <c r="EO615" s="28"/>
    </row>
    <row r="616" spans="1:145" s="44" customFormat="1" x14ac:dyDescent="0.2">
      <c r="A616" s="133"/>
      <c r="B616" s="100"/>
      <c r="C616" s="100"/>
      <c r="D616" s="100"/>
      <c r="K616" s="48"/>
      <c r="L616" s="48"/>
      <c r="O616" s="45"/>
      <c r="P616" s="45"/>
      <c r="U616" s="41"/>
      <c r="V616" s="41"/>
      <c r="W616" s="54"/>
      <c r="X616" s="54"/>
      <c r="AH616" s="61"/>
      <c r="AL616" s="97"/>
      <c r="AM616" s="32"/>
      <c r="AN616" s="32"/>
      <c r="AO616" s="32"/>
      <c r="AP616" s="122"/>
      <c r="AQ616" s="101"/>
      <c r="AR616" s="32"/>
      <c r="AS616" s="32"/>
      <c r="AT616" s="28"/>
      <c r="AU616" s="101"/>
      <c r="AV616" s="101"/>
      <c r="AW616" s="101"/>
      <c r="AX616" s="101"/>
      <c r="AY616" s="32"/>
      <c r="AZ616" s="101"/>
      <c r="BA616" s="101"/>
      <c r="BB616" s="104"/>
      <c r="BC616" s="104"/>
      <c r="BD616" s="104"/>
      <c r="BE616" s="101"/>
      <c r="BF616" s="101"/>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c r="DX616" s="28"/>
      <c r="DY616" s="28"/>
      <c r="DZ616" s="28"/>
      <c r="EA616" s="28"/>
      <c r="EB616" s="28"/>
      <c r="EC616" s="28"/>
      <c r="ED616" s="28"/>
      <c r="EE616" s="28"/>
      <c r="EF616" s="28"/>
      <c r="EG616" s="28"/>
      <c r="EH616" s="28"/>
      <c r="EI616" s="28"/>
      <c r="EJ616" s="28"/>
      <c r="EK616" s="28"/>
      <c r="EL616" s="28"/>
      <c r="EM616" s="28"/>
      <c r="EN616" s="28"/>
      <c r="EO616" s="28"/>
    </row>
    <row r="617" spans="1:145" s="44" customFormat="1" x14ac:dyDescent="0.2">
      <c r="A617" s="133"/>
      <c r="B617" s="100"/>
      <c r="C617" s="100"/>
      <c r="D617" s="100"/>
      <c r="K617" s="48"/>
      <c r="L617" s="48"/>
      <c r="O617" s="45"/>
      <c r="P617" s="45"/>
      <c r="U617" s="41"/>
      <c r="V617" s="41"/>
      <c r="W617" s="54"/>
      <c r="X617" s="54"/>
      <c r="AH617" s="61"/>
      <c r="AL617" s="97"/>
      <c r="AM617" s="32"/>
      <c r="AN617" s="32"/>
      <c r="AO617" s="32"/>
      <c r="AP617" s="122"/>
      <c r="AQ617" s="101"/>
      <c r="AR617" s="32"/>
      <c r="AS617" s="32"/>
      <c r="AT617" s="28"/>
      <c r="AU617" s="101"/>
      <c r="AV617" s="101"/>
      <c r="AW617" s="101"/>
      <c r="AX617" s="101"/>
      <c r="AY617" s="32"/>
      <c r="AZ617" s="101"/>
      <c r="BA617" s="101"/>
      <c r="BB617" s="104"/>
      <c r="BC617" s="104"/>
      <c r="BD617" s="104"/>
      <c r="BE617" s="101"/>
      <c r="BF617" s="101"/>
      <c r="BG617" s="28"/>
      <c r="BH617" s="28"/>
      <c r="BI617" s="28"/>
      <c r="BJ617" s="28"/>
      <c r="BK617" s="28"/>
      <c r="BL617" s="28"/>
      <c r="BM617" s="28"/>
      <c r="BN617" s="28"/>
      <c r="BO617" s="28"/>
      <c r="BP617" s="28"/>
      <c r="BQ617" s="28"/>
      <c r="BR617" s="28"/>
      <c r="BS617" s="28"/>
      <c r="BT617" s="28"/>
      <c r="BU617" s="28"/>
      <c r="BV617" s="28"/>
      <c r="BW617" s="28"/>
      <c r="BX617" s="28"/>
      <c r="BY617" s="28"/>
      <c r="BZ617" s="28"/>
      <c r="CA617" s="28"/>
      <c r="CB617" s="28"/>
      <c r="CC617" s="28"/>
      <c r="CD617" s="28"/>
      <c r="CE617" s="28"/>
      <c r="CF617" s="28"/>
      <c r="CG617" s="28"/>
      <c r="CH617" s="28"/>
      <c r="CI617" s="28"/>
      <c r="CJ617" s="28"/>
      <c r="CK617" s="28"/>
      <c r="CL617" s="28"/>
      <c r="CM617" s="28"/>
      <c r="CN617" s="28"/>
      <c r="CO617" s="28"/>
      <c r="CP617" s="28"/>
      <c r="CQ617" s="28"/>
      <c r="CR617" s="28"/>
      <c r="CS617" s="28"/>
      <c r="CT617" s="28"/>
      <c r="CU617" s="28"/>
      <c r="CV617" s="28"/>
      <c r="CW617" s="28"/>
      <c r="CX617" s="28"/>
      <c r="CY617" s="28"/>
      <c r="CZ617" s="28"/>
      <c r="DA617" s="28"/>
      <c r="DB617" s="28"/>
      <c r="DC617" s="28"/>
      <c r="DD617" s="28"/>
      <c r="DE617" s="28"/>
      <c r="DF617" s="28"/>
      <c r="DG617" s="28"/>
      <c r="DH617" s="28"/>
      <c r="DI617" s="28"/>
      <c r="DJ617" s="28"/>
      <c r="DK617" s="28"/>
      <c r="DL617" s="28"/>
      <c r="DM617" s="28"/>
      <c r="DN617" s="28"/>
      <c r="DO617" s="28"/>
      <c r="DP617" s="28"/>
      <c r="DQ617" s="28"/>
      <c r="DR617" s="28"/>
      <c r="DS617" s="28"/>
      <c r="DT617" s="28"/>
      <c r="DU617" s="28"/>
      <c r="DV617" s="28"/>
      <c r="DW617" s="28"/>
      <c r="DX617" s="28"/>
      <c r="DY617" s="28"/>
      <c r="DZ617" s="28"/>
      <c r="EA617" s="28"/>
      <c r="EB617" s="28"/>
      <c r="EC617" s="28"/>
      <c r="ED617" s="28"/>
      <c r="EE617" s="28"/>
      <c r="EF617" s="28"/>
      <c r="EG617" s="28"/>
      <c r="EH617" s="28"/>
      <c r="EI617" s="28"/>
      <c r="EJ617" s="28"/>
      <c r="EK617" s="28"/>
      <c r="EL617" s="28"/>
      <c r="EM617" s="28"/>
      <c r="EN617" s="28"/>
      <c r="EO617" s="28"/>
    </row>
    <row r="618" spans="1:145" s="44" customFormat="1" x14ac:dyDescent="0.2">
      <c r="A618" s="133"/>
      <c r="B618" s="100"/>
      <c r="C618" s="100"/>
      <c r="D618" s="100"/>
      <c r="K618" s="48"/>
      <c r="L618" s="48"/>
      <c r="O618" s="45"/>
      <c r="P618" s="45"/>
      <c r="U618" s="41"/>
      <c r="V618" s="41"/>
      <c r="W618" s="54"/>
      <c r="X618" s="54"/>
      <c r="AH618" s="61"/>
      <c r="AL618" s="97"/>
      <c r="AM618" s="32"/>
      <c r="AN618" s="32"/>
      <c r="AO618" s="32"/>
      <c r="AP618" s="122"/>
      <c r="AQ618" s="101"/>
      <c r="AR618" s="32"/>
      <c r="AS618" s="32"/>
      <c r="AT618" s="28"/>
      <c r="AU618" s="101"/>
      <c r="AV618" s="101"/>
      <c r="AW618" s="101"/>
      <c r="AX618" s="101"/>
      <c r="AY618" s="32"/>
      <c r="AZ618" s="101"/>
      <c r="BA618" s="101"/>
      <c r="BB618" s="104"/>
      <c r="BC618" s="104"/>
      <c r="BD618" s="104"/>
      <c r="BE618" s="101"/>
      <c r="BF618" s="101"/>
      <c r="BG618" s="28"/>
      <c r="BH618" s="28"/>
      <c r="BI618" s="28"/>
      <c r="BJ618" s="28"/>
      <c r="BK618" s="28"/>
      <c r="BL618" s="28"/>
      <c r="BM618" s="28"/>
      <c r="BN618" s="28"/>
      <c r="BO618" s="28"/>
      <c r="BP618" s="28"/>
      <c r="BQ618" s="28"/>
      <c r="BR618" s="28"/>
      <c r="BS618" s="28"/>
      <c r="BT618" s="28"/>
      <c r="BU618" s="28"/>
      <c r="BV618" s="28"/>
      <c r="BW618" s="28"/>
      <c r="BX618" s="28"/>
      <c r="BY618" s="28"/>
      <c r="BZ618" s="28"/>
      <c r="CA618" s="28"/>
      <c r="CB618" s="28"/>
      <c r="CC618" s="28"/>
      <c r="CD618" s="28"/>
      <c r="CE618" s="28"/>
      <c r="CF618" s="28"/>
      <c r="CG618" s="28"/>
      <c r="CH618" s="28"/>
      <c r="CI618" s="28"/>
      <c r="CJ618" s="28"/>
      <c r="CK618" s="28"/>
      <c r="CL618" s="28"/>
      <c r="CM618" s="28"/>
      <c r="CN618" s="28"/>
      <c r="CO618" s="28"/>
      <c r="CP618" s="28"/>
      <c r="CQ618" s="28"/>
      <c r="CR618" s="28"/>
      <c r="CS618" s="28"/>
      <c r="CT618" s="28"/>
      <c r="CU618" s="28"/>
      <c r="CV618" s="28"/>
      <c r="CW618" s="28"/>
      <c r="CX618" s="28"/>
      <c r="CY618" s="28"/>
      <c r="CZ618" s="28"/>
      <c r="DA618" s="28"/>
      <c r="DB618" s="28"/>
      <c r="DC618" s="28"/>
      <c r="DD618" s="28"/>
      <c r="DE618" s="28"/>
      <c r="DF618" s="28"/>
      <c r="DG618" s="28"/>
      <c r="DH618" s="28"/>
      <c r="DI618" s="28"/>
      <c r="DJ618" s="28"/>
      <c r="DK618" s="28"/>
      <c r="DL618" s="28"/>
      <c r="DM618" s="28"/>
      <c r="DN618" s="28"/>
      <c r="DO618" s="28"/>
      <c r="DP618" s="28"/>
      <c r="DQ618" s="28"/>
      <c r="DR618" s="28"/>
      <c r="DS618" s="28"/>
      <c r="DT618" s="28"/>
      <c r="DU618" s="28"/>
      <c r="DV618" s="28"/>
      <c r="DW618" s="28"/>
      <c r="DX618" s="28"/>
      <c r="DY618" s="28"/>
      <c r="DZ618" s="28"/>
      <c r="EA618" s="28"/>
      <c r="EB618" s="28"/>
      <c r="EC618" s="28"/>
      <c r="ED618" s="28"/>
      <c r="EE618" s="28"/>
      <c r="EF618" s="28"/>
      <c r="EG618" s="28"/>
      <c r="EH618" s="28"/>
      <c r="EI618" s="28"/>
      <c r="EJ618" s="28"/>
      <c r="EK618" s="28"/>
      <c r="EL618" s="28"/>
      <c r="EM618" s="28"/>
      <c r="EN618" s="28"/>
      <c r="EO618" s="28"/>
    </row>
    <row r="619" spans="1:145" s="44" customFormat="1" x14ac:dyDescent="0.2">
      <c r="A619" s="133"/>
      <c r="B619" s="100"/>
      <c r="C619" s="100"/>
      <c r="D619" s="100"/>
      <c r="K619" s="48"/>
      <c r="L619" s="48"/>
      <c r="O619" s="45"/>
      <c r="P619" s="45"/>
      <c r="U619" s="41"/>
      <c r="V619" s="41"/>
      <c r="W619" s="54"/>
      <c r="X619" s="54"/>
      <c r="AH619" s="61"/>
      <c r="AL619" s="97"/>
      <c r="AM619" s="32"/>
      <c r="AN619" s="32"/>
      <c r="AO619" s="32"/>
      <c r="AP619" s="122"/>
      <c r="AQ619" s="101"/>
      <c r="AR619" s="32"/>
      <c r="AS619" s="32"/>
      <c r="AT619" s="28"/>
      <c r="AU619" s="101"/>
      <c r="AV619" s="101"/>
      <c r="AW619" s="101"/>
      <c r="AX619" s="101"/>
      <c r="AY619" s="32"/>
      <c r="AZ619" s="101"/>
      <c r="BA619" s="101"/>
      <c r="BB619" s="104"/>
      <c r="BC619" s="104"/>
      <c r="BD619" s="104"/>
      <c r="BE619" s="101"/>
      <c r="BF619" s="101"/>
      <c r="BG619" s="28"/>
      <c r="BH619" s="28"/>
      <c r="BI619" s="28"/>
      <c r="BJ619" s="28"/>
      <c r="BK619" s="28"/>
      <c r="BL619" s="28"/>
      <c r="BM619" s="28"/>
      <c r="BN619" s="28"/>
      <c r="BO619" s="28"/>
      <c r="BP619" s="28"/>
      <c r="BQ619" s="28"/>
      <c r="BR619" s="28"/>
      <c r="BS619" s="28"/>
      <c r="BT619" s="28"/>
      <c r="BU619" s="28"/>
      <c r="BV619" s="28"/>
      <c r="BW619" s="28"/>
      <c r="BX619" s="28"/>
      <c r="BY619" s="28"/>
      <c r="BZ619" s="28"/>
      <c r="CA619" s="28"/>
      <c r="CB619" s="28"/>
      <c r="CC619" s="28"/>
      <c r="CD619" s="28"/>
      <c r="CE619" s="28"/>
      <c r="CF619" s="28"/>
      <c r="CG619" s="28"/>
      <c r="CH619" s="28"/>
      <c r="CI619" s="28"/>
      <c r="CJ619" s="28"/>
      <c r="CK619" s="28"/>
      <c r="CL619" s="28"/>
      <c r="CM619" s="28"/>
      <c r="CN619" s="28"/>
      <c r="CO619" s="28"/>
      <c r="CP619" s="28"/>
      <c r="CQ619" s="28"/>
      <c r="CR619" s="28"/>
      <c r="CS619" s="28"/>
      <c r="CT619" s="28"/>
      <c r="CU619" s="28"/>
      <c r="CV619" s="28"/>
      <c r="CW619" s="28"/>
      <c r="CX619" s="28"/>
      <c r="CY619" s="28"/>
      <c r="CZ619" s="28"/>
      <c r="DA619" s="28"/>
      <c r="DB619" s="28"/>
      <c r="DC619" s="28"/>
      <c r="DD619" s="28"/>
      <c r="DE619" s="28"/>
      <c r="DF619" s="28"/>
      <c r="DG619" s="28"/>
      <c r="DH619" s="28"/>
      <c r="DI619" s="28"/>
      <c r="DJ619" s="28"/>
      <c r="DK619" s="28"/>
      <c r="DL619" s="28"/>
      <c r="DM619" s="28"/>
      <c r="DN619" s="28"/>
      <c r="DO619" s="28"/>
      <c r="DP619" s="28"/>
      <c r="DQ619" s="28"/>
      <c r="DR619" s="28"/>
      <c r="DS619" s="28"/>
      <c r="DT619" s="28"/>
      <c r="DU619" s="28"/>
      <c r="DV619" s="28"/>
      <c r="DW619" s="28"/>
      <c r="DX619" s="28"/>
      <c r="DY619" s="28"/>
      <c r="DZ619" s="28"/>
      <c r="EA619" s="28"/>
      <c r="EB619" s="28"/>
      <c r="EC619" s="28"/>
      <c r="ED619" s="28"/>
      <c r="EE619" s="28"/>
      <c r="EF619" s="28"/>
      <c r="EG619" s="28"/>
      <c r="EH619" s="28"/>
      <c r="EI619" s="28"/>
      <c r="EJ619" s="28"/>
      <c r="EK619" s="28"/>
      <c r="EL619" s="28"/>
      <c r="EM619" s="28"/>
      <c r="EN619" s="28"/>
      <c r="EO619" s="28"/>
    </row>
    <row r="620" spans="1:145" s="44" customFormat="1" x14ac:dyDescent="0.2">
      <c r="A620" s="133"/>
      <c r="B620" s="100"/>
      <c r="C620" s="100"/>
      <c r="D620" s="100"/>
      <c r="K620" s="48"/>
      <c r="L620" s="48"/>
      <c r="O620" s="45"/>
      <c r="P620" s="45"/>
      <c r="U620" s="41"/>
      <c r="V620" s="41"/>
      <c r="W620" s="54"/>
      <c r="X620" s="54"/>
      <c r="AH620" s="61"/>
      <c r="AL620" s="97"/>
      <c r="AM620" s="32"/>
      <c r="AN620" s="32"/>
      <c r="AO620" s="32"/>
      <c r="AP620" s="122"/>
      <c r="AQ620" s="101"/>
      <c r="AR620" s="32"/>
      <c r="AS620" s="32"/>
      <c r="AT620" s="28"/>
      <c r="AU620" s="101"/>
      <c r="AV620" s="101"/>
      <c r="AW620" s="101"/>
      <c r="AX620" s="101"/>
      <c r="AY620" s="32"/>
      <c r="AZ620" s="101"/>
      <c r="BA620" s="101"/>
      <c r="BB620" s="104"/>
      <c r="BC620" s="104"/>
      <c r="BD620" s="104"/>
      <c r="BE620" s="101"/>
      <c r="BF620" s="101"/>
      <c r="BG620" s="28"/>
      <c r="BH620" s="28"/>
      <c r="BI620" s="28"/>
      <c r="BJ620" s="28"/>
      <c r="BK620" s="28"/>
      <c r="BL620" s="28"/>
      <c r="BM620" s="28"/>
      <c r="BN620" s="28"/>
      <c r="BO620" s="28"/>
      <c r="BP620" s="28"/>
      <c r="BQ620" s="28"/>
      <c r="BR620" s="28"/>
      <c r="BS620" s="28"/>
      <c r="BT620" s="28"/>
      <c r="BU620" s="28"/>
      <c r="BV620" s="28"/>
      <c r="BW620" s="28"/>
      <c r="BX620" s="28"/>
      <c r="BY620" s="28"/>
      <c r="BZ620" s="28"/>
      <c r="CA620" s="28"/>
      <c r="CB620" s="28"/>
      <c r="CC620" s="28"/>
      <c r="CD620" s="28"/>
      <c r="CE620" s="28"/>
      <c r="CF620" s="28"/>
      <c r="CG620" s="28"/>
      <c r="CH620" s="28"/>
      <c r="CI620" s="28"/>
      <c r="CJ620" s="28"/>
      <c r="CK620" s="28"/>
      <c r="CL620" s="28"/>
      <c r="CM620" s="28"/>
      <c r="CN620" s="28"/>
      <c r="CO620" s="28"/>
      <c r="CP620" s="28"/>
      <c r="CQ620" s="28"/>
      <c r="CR620" s="28"/>
      <c r="CS620" s="28"/>
      <c r="CT620" s="28"/>
      <c r="CU620" s="28"/>
      <c r="CV620" s="28"/>
      <c r="CW620" s="28"/>
      <c r="CX620" s="28"/>
      <c r="CY620" s="28"/>
      <c r="CZ620" s="28"/>
      <c r="DA620" s="28"/>
      <c r="DB620" s="28"/>
      <c r="DC620" s="28"/>
      <c r="DD620" s="28"/>
      <c r="DE620" s="28"/>
      <c r="DF620" s="28"/>
      <c r="DG620" s="28"/>
      <c r="DH620" s="28"/>
      <c r="DI620" s="28"/>
      <c r="DJ620" s="28"/>
      <c r="DK620" s="28"/>
      <c r="DL620" s="28"/>
      <c r="DM620" s="28"/>
      <c r="DN620" s="28"/>
      <c r="DO620" s="28"/>
      <c r="DP620" s="28"/>
      <c r="DQ620" s="28"/>
      <c r="DR620" s="28"/>
      <c r="DS620" s="28"/>
      <c r="DT620" s="28"/>
      <c r="DU620" s="28"/>
      <c r="DV620" s="28"/>
      <c r="DW620" s="28"/>
      <c r="DX620" s="28"/>
      <c r="DY620" s="28"/>
      <c r="DZ620" s="28"/>
      <c r="EA620" s="28"/>
      <c r="EB620" s="28"/>
      <c r="EC620" s="28"/>
      <c r="ED620" s="28"/>
      <c r="EE620" s="28"/>
      <c r="EF620" s="28"/>
      <c r="EG620" s="28"/>
      <c r="EH620" s="28"/>
      <c r="EI620" s="28"/>
      <c r="EJ620" s="28"/>
      <c r="EK620" s="28"/>
      <c r="EL620" s="28"/>
      <c r="EM620" s="28"/>
      <c r="EN620" s="28"/>
      <c r="EO620" s="28"/>
    </row>
    <row r="621" spans="1:145" s="44" customFormat="1" x14ac:dyDescent="0.2">
      <c r="A621" s="133"/>
      <c r="B621" s="100"/>
      <c r="C621" s="100"/>
      <c r="D621" s="100"/>
      <c r="K621" s="48"/>
      <c r="L621" s="48"/>
      <c r="O621" s="45"/>
      <c r="P621" s="45"/>
      <c r="U621" s="41"/>
      <c r="V621" s="41"/>
      <c r="W621" s="54"/>
      <c r="X621" s="54"/>
      <c r="AH621" s="61"/>
      <c r="AL621" s="97"/>
      <c r="AM621" s="32"/>
      <c r="AN621" s="32"/>
      <c r="AO621" s="32"/>
      <c r="AP621" s="122"/>
      <c r="AQ621" s="101"/>
      <c r="AR621" s="32"/>
      <c r="AS621" s="32"/>
      <c r="AT621" s="28"/>
      <c r="AU621" s="101"/>
      <c r="AV621" s="101"/>
      <c r="AW621" s="101"/>
      <c r="AX621" s="101"/>
      <c r="AY621" s="32"/>
      <c r="AZ621" s="101"/>
      <c r="BA621" s="101"/>
      <c r="BB621" s="104"/>
      <c r="BC621" s="104"/>
      <c r="BD621" s="104"/>
      <c r="BE621" s="101"/>
      <c r="BF621" s="101"/>
      <c r="BG621" s="28"/>
      <c r="BH621" s="28"/>
      <c r="BI621" s="28"/>
      <c r="BJ621" s="28"/>
      <c r="BK621" s="28"/>
      <c r="BL621" s="28"/>
      <c r="BM621" s="28"/>
      <c r="BN621" s="28"/>
      <c r="BO621" s="28"/>
      <c r="BP621" s="28"/>
      <c r="BQ621" s="28"/>
      <c r="BR621" s="28"/>
      <c r="BS621" s="28"/>
      <c r="BT621" s="28"/>
      <c r="BU621" s="28"/>
      <c r="BV621" s="28"/>
      <c r="BW621" s="28"/>
      <c r="BX621" s="28"/>
      <c r="BY621" s="28"/>
      <c r="BZ621" s="28"/>
      <c r="CA621" s="28"/>
      <c r="CB621" s="28"/>
      <c r="CC621" s="28"/>
      <c r="CD621" s="28"/>
      <c r="CE621" s="28"/>
      <c r="CF621" s="28"/>
      <c r="CG621" s="28"/>
      <c r="CH621" s="28"/>
      <c r="CI621" s="28"/>
      <c r="CJ621" s="28"/>
      <c r="CK621" s="28"/>
      <c r="CL621" s="28"/>
      <c r="CM621" s="28"/>
      <c r="CN621" s="28"/>
      <c r="CO621" s="28"/>
      <c r="CP621" s="28"/>
      <c r="CQ621" s="28"/>
      <c r="CR621" s="28"/>
      <c r="CS621" s="28"/>
      <c r="CT621" s="28"/>
      <c r="CU621" s="28"/>
      <c r="CV621" s="28"/>
      <c r="CW621" s="28"/>
      <c r="CX621" s="28"/>
      <c r="CY621" s="28"/>
      <c r="CZ621" s="28"/>
      <c r="DA621" s="28"/>
      <c r="DB621" s="28"/>
      <c r="DC621" s="28"/>
      <c r="DD621" s="28"/>
      <c r="DE621" s="28"/>
      <c r="DF621" s="28"/>
      <c r="DG621" s="28"/>
      <c r="DH621" s="28"/>
      <c r="DI621" s="28"/>
      <c r="DJ621" s="28"/>
      <c r="DK621" s="28"/>
      <c r="DL621" s="28"/>
      <c r="DM621" s="28"/>
      <c r="DN621" s="28"/>
      <c r="DO621" s="28"/>
      <c r="DP621" s="28"/>
      <c r="DQ621" s="28"/>
      <c r="DR621" s="28"/>
      <c r="DS621" s="28"/>
      <c r="DT621" s="28"/>
      <c r="DU621" s="28"/>
      <c r="DV621" s="28"/>
      <c r="DW621" s="28"/>
      <c r="DX621" s="28"/>
      <c r="DY621" s="28"/>
      <c r="DZ621" s="28"/>
      <c r="EA621" s="28"/>
      <c r="EB621" s="28"/>
      <c r="EC621" s="28"/>
      <c r="ED621" s="28"/>
      <c r="EE621" s="28"/>
      <c r="EF621" s="28"/>
      <c r="EG621" s="28"/>
      <c r="EH621" s="28"/>
      <c r="EI621" s="28"/>
      <c r="EJ621" s="28"/>
      <c r="EK621" s="28"/>
      <c r="EL621" s="28"/>
      <c r="EM621" s="28"/>
      <c r="EN621" s="28"/>
      <c r="EO621" s="28"/>
    </row>
    <row r="622" spans="1:145" s="44" customFormat="1" x14ac:dyDescent="0.2">
      <c r="A622" s="133"/>
      <c r="B622" s="100"/>
      <c r="C622" s="100"/>
      <c r="D622" s="100"/>
      <c r="K622" s="48"/>
      <c r="L622" s="48"/>
      <c r="O622" s="45"/>
      <c r="P622" s="45"/>
      <c r="U622" s="41"/>
      <c r="V622" s="41"/>
      <c r="W622" s="54"/>
      <c r="X622" s="54"/>
      <c r="AH622" s="61"/>
      <c r="AL622" s="97"/>
      <c r="AM622" s="32"/>
      <c r="AN622" s="32"/>
      <c r="AO622" s="32"/>
      <c r="AP622" s="122"/>
      <c r="AQ622" s="101"/>
      <c r="AR622" s="32"/>
      <c r="AS622" s="32"/>
      <c r="AT622" s="28"/>
      <c r="AU622" s="101"/>
      <c r="AV622" s="101"/>
      <c r="AW622" s="101"/>
      <c r="AX622" s="101"/>
      <c r="AY622" s="32"/>
      <c r="AZ622" s="101"/>
      <c r="BA622" s="101"/>
      <c r="BB622" s="104"/>
      <c r="BC622" s="104"/>
      <c r="BD622" s="104"/>
      <c r="BE622" s="101"/>
      <c r="BF622" s="101"/>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c r="DJ622" s="28"/>
      <c r="DK622" s="28"/>
      <c r="DL622" s="28"/>
      <c r="DM622" s="28"/>
      <c r="DN622" s="28"/>
      <c r="DO622" s="28"/>
      <c r="DP622" s="28"/>
      <c r="DQ622" s="28"/>
      <c r="DR622" s="28"/>
      <c r="DS622" s="28"/>
      <c r="DT622" s="28"/>
      <c r="DU622" s="28"/>
      <c r="DV622" s="28"/>
      <c r="DW622" s="28"/>
      <c r="DX622" s="28"/>
      <c r="DY622" s="28"/>
      <c r="DZ622" s="28"/>
      <c r="EA622" s="28"/>
      <c r="EB622" s="28"/>
      <c r="EC622" s="28"/>
      <c r="ED622" s="28"/>
      <c r="EE622" s="28"/>
      <c r="EF622" s="28"/>
      <c r="EG622" s="28"/>
      <c r="EH622" s="28"/>
      <c r="EI622" s="28"/>
      <c r="EJ622" s="28"/>
      <c r="EK622" s="28"/>
      <c r="EL622" s="28"/>
      <c r="EM622" s="28"/>
      <c r="EN622" s="28"/>
      <c r="EO622" s="28"/>
    </row>
    <row r="623" spans="1:145" s="44" customFormat="1" x14ac:dyDescent="0.2">
      <c r="A623" s="133"/>
      <c r="B623" s="100"/>
      <c r="C623" s="100"/>
      <c r="D623" s="100"/>
      <c r="K623" s="48"/>
      <c r="L623" s="48"/>
      <c r="O623" s="45"/>
      <c r="P623" s="45"/>
      <c r="U623" s="41"/>
      <c r="V623" s="41"/>
      <c r="W623" s="54"/>
      <c r="X623" s="54"/>
      <c r="AH623" s="61"/>
      <c r="AL623" s="97"/>
      <c r="AM623" s="32"/>
      <c r="AN623" s="32"/>
      <c r="AO623" s="32"/>
      <c r="AP623" s="122"/>
      <c r="AQ623" s="101"/>
      <c r="AR623" s="32"/>
      <c r="AS623" s="32"/>
      <c r="AT623" s="28"/>
      <c r="AU623" s="101"/>
      <c r="AV623" s="101"/>
      <c r="AW623" s="101"/>
      <c r="AX623" s="101"/>
      <c r="AY623" s="32"/>
      <c r="AZ623" s="101"/>
      <c r="BA623" s="101"/>
      <c r="BB623" s="104"/>
      <c r="BC623" s="104"/>
      <c r="BD623" s="104"/>
      <c r="BE623" s="101"/>
      <c r="BF623" s="101"/>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c r="DJ623" s="28"/>
      <c r="DK623" s="28"/>
      <c r="DL623" s="28"/>
      <c r="DM623" s="28"/>
      <c r="DN623" s="28"/>
      <c r="DO623" s="28"/>
      <c r="DP623" s="28"/>
      <c r="DQ623" s="28"/>
      <c r="DR623" s="28"/>
      <c r="DS623" s="28"/>
      <c r="DT623" s="28"/>
      <c r="DU623" s="28"/>
      <c r="DV623" s="28"/>
      <c r="DW623" s="28"/>
      <c r="DX623" s="28"/>
      <c r="DY623" s="28"/>
      <c r="DZ623" s="28"/>
      <c r="EA623" s="28"/>
      <c r="EB623" s="28"/>
      <c r="EC623" s="28"/>
      <c r="ED623" s="28"/>
      <c r="EE623" s="28"/>
      <c r="EF623" s="28"/>
      <c r="EG623" s="28"/>
      <c r="EH623" s="28"/>
      <c r="EI623" s="28"/>
      <c r="EJ623" s="28"/>
      <c r="EK623" s="28"/>
      <c r="EL623" s="28"/>
      <c r="EM623" s="28"/>
      <c r="EN623" s="28"/>
      <c r="EO623" s="28"/>
    </row>
    <row r="624" spans="1:145" s="44" customFormat="1" x14ac:dyDescent="0.2">
      <c r="A624" s="133"/>
      <c r="B624" s="100"/>
      <c r="C624" s="100"/>
      <c r="D624" s="100"/>
      <c r="K624" s="48"/>
      <c r="L624" s="48"/>
      <c r="O624" s="45"/>
      <c r="P624" s="45"/>
      <c r="U624" s="41"/>
      <c r="V624" s="41"/>
      <c r="W624" s="54"/>
      <c r="X624" s="54"/>
      <c r="AH624" s="61"/>
      <c r="AL624" s="97"/>
      <c r="AM624" s="32"/>
      <c r="AN624" s="32"/>
      <c r="AO624" s="32"/>
      <c r="AP624" s="122"/>
      <c r="AQ624" s="101"/>
      <c r="AR624" s="32"/>
      <c r="AS624" s="32"/>
      <c r="AT624" s="28"/>
      <c r="AU624" s="101"/>
      <c r="AV624" s="101"/>
      <c r="AW624" s="101"/>
      <c r="AX624" s="101"/>
      <c r="AY624" s="32"/>
      <c r="AZ624" s="101"/>
      <c r="BA624" s="101"/>
      <c r="BB624" s="104"/>
      <c r="BC624" s="104"/>
      <c r="BD624" s="104"/>
      <c r="BE624" s="101"/>
      <c r="BF624" s="101"/>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c r="DJ624" s="28"/>
      <c r="DK624" s="28"/>
      <c r="DL624" s="28"/>
      <c r="DM624" s="28"/>
      <c r="DN624" s="28"/>
      <c r="DO624" s="28"/>
      <c r="DP624" s="28"/>
      <c r="DQ624" s="28"/>
      <c r="DR624" s="28"/>
      <c r="DS624" s="28"/>
      <c r="DT624" s="28"/>
      <c r="DU624" s="28"/>
      <c r="DV624" s="28"/>
      <c r="DW624" s="28"/>
      <c r="DX624" s="28"/>
      <c r="DY624" s="28"/>
      <c r="DZ624" s="28"/>
      <c r="EA624" s="28"/>
      <c r="EB624" s="28"/>
      <c r="EC624" s="28"/>
      <c r="ED624" s="28"/>
      <c r="EE624" s="28"/>
      <c r="EF624" s="28"/>
      <c r="EG624" s="28"/>
      <c r="EH624" s="28"/>
      <c r="EI624" s="28"/>
      <c r="EJ624" s="28"/>
      <c r="EK624" s="28"/>
      <c r="EL624" s="28"/>
      <c r="EM624" s="28"/>
      <c r="EN624" s="28"/>
      <c r="EO624" s="28"/>
    </row>
    <row r="625" spans="1:145" s="44" customFormat="1" x14ac:dyDescent="0.2">
      <c r="A625" s="133"/>
      <c r="B625" s="100"/>
      <c r="C625" s="100"/>
      <c r="D625" s="100"/>
      <c r="K625" s="48"/>
      <c r="L625" s="48"/>
      <c r="O625" s="45"/>
      <c r="P625" s="45"/>
      <c r="U625" s="41"/>
      <c r="V625" s="41"/>
      <c r="W625" s="54"/>
      <c r="X625" s="54"/>
      <c r="AH625" s="61"/>
      <c r="AL625" s="97"/>
      <c r="AM625" s="32"/>
      <c r="AN625" s="32"/>
      <c r="AO625" s="32"/>
      <c r="AP625" s="122"/>
      <c r="AQ625" s="101"/>
      <c r="AR625" s="32"/>
      <c r="AS625" s="32"/>
      <c r="AT625" s="28"/>
      <c r="AU625" s="101"/>
      <c r="AV625" s="101"/>
      <c r="AW625" s="101"/>
      <c r="AX625" s="101"/>
      <c r="AY625" s="32"/>
      <c r="AZ625" s="101"/>
      <c r="BA625" s="101"/>
      <c r="BB625" s="104"/>
      <c r="BC625" s="104"/>
      <c r="BD625" s="104"/>
      <c r="BE625" s="101"/>
      <c r="BF625" s="101"/>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c r="DJ625" s="28"/>
      <c r="DK625" s="28"/>
      <c r="DL625" s="28"/>
      <c r="DM625" s="28"/>
      <c r="DN625" s="28"/>
      <c r="DO625" s="28"/>
      <c r="DP625" s="28"/>
      <c r="DQ625" s="28"/>
      <c r="DR625" s="28"/>
      <c r="DS625" s="28"/>
      <c r="DT625" s="28"/>
      <c r="DU625" s="28"/>
      <c r="DV625" s="28"/>
      <c r="DW625" s="28"/>
      <c r="DX625" s="28"/>
      <c r="DY625" s="28"/>
      <c r="DZ625" s="28"/>
      <c r="EA625" s="28"/>
      <c r="EB625" s="28"/>
      <c r="EC625" s="28"/>
      <c r="ED625" s="28"/>
      <c r="EE625" s="28"/>
      <c r="EF625" s="28"/>
      <c r="EG625" s="28"/>
      <c r="EH625" s="28"/>
      <c r="EI625" s="28"/>
      <c r="EJ625" s="28"/>
      <c r="EK625" s="28"/>
      <c r="EL625" s="28"/>
      <c r="EM625" s="28"/>
      <c r="EN625" s="28"/>
      <c r="EO625" s="28"/>
    </row>
    <row r="626" spans="1:145" s="44" customFormat="1" x14ac:dyDescent="0.2">
      <c r="A626" s="133"/>
      <c r="B626" s="100"/>
      <c r="C626" s="100"/>
      <c r="D626" s="100"/>
      <c r="K626" s="48"/>
      <c r="L626" s="48"/>
      <c r="O626" s="45"/>
      <c r="P626" s="45"/>
      <c r="U626" s="41"/>
      <c r="V626" s="41"/>
      <c r="W626" s="54"/>
      <c r="X626" s="54"/>
      <c r="AH626" s="61"/>
      <c r="AL626" s="97"/>
      <c r="AM626" s="32"/>
      <c r="AN626" s="32"/>
      <c r="AO626" s="32"/>
      <c r="AP626" s="122"/>
      <c r="AQ626" s="101"/>
      <c r="AR626" s="32"/>
      <c r="AS626" s="32"/>
      <c r="AT626" s="28"/>
      <c r="AU626" s="101"/>
      <c r="AV626" s="101"/>
      <c r="AW626" s="101"/>
      <c r="AX626" s="101"/>
      <c r="AY626" s="32"/>
      <c r="AZ626" s="101"/>
      <c r="BA626" s="101"/>
      <c r="BB626" s="104"/>
      <c r="BC626" s="104"/>
      <c r="BD626" s="104"/>
      <c r="BE626" s="101"/>
      <c r="BF626" s="101"/>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row>
    <row r="627" spans="1:145" s="44" customFormat="1" x14ac:dyDescent="0.2">
      <c r="A627" s="133"/>
      <c r="B627" s="100"/>
      <c r="C627" s="100"/>
      <c r="D627" s="100"/>
      <c r="K627" s="48"/>
      <c r="L627" s="48"/>
      <c r="O627" s="45"/>
      <c r="P627" s="45"/>
      <c r="U627" s="41"/>
      <c r="V627" s="41"/>
      <c r="W627" s="54"/>
      <c r="X627" s="54"/>
      <c r="AH627" s="61"/>
      <c r="AL627" s="97"/>
      <c r="AM627" s="32"/>
      <c r="AN627" s="32"/>
      <c r="AO627" s="32"/>
      <c r="AP627" s="122"/>
      <c r="AQ627" s="101"/>
      <c r="AR627" s="32"/>
      <c r="AS627" s="32"/>
      <c r="AT627" s="28"/>
      <c r="AU627" s="101"/>
      <c r="AV627" s="101"/>
      <c r="AW627" s="101"/>
      <c r="AX627" s="101"/>
      <c r="AY627" s="32"/>
      <c r="AZ627" s="101"/>
      <c r="BA627" s="101"/>
      <c r="BB627" s="104"/>
      <c r="BC627" s="104"/>
      <c r="BD627" s="104"/>
      <c r="BE627" s="101"/>
      <c r="BF627" s="101"/>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c r="DJ627" s="28"/>
      <c r="DK627" s="28"/>
      <c r="DL627" s="28"/>
      <c r="DM627" s="28"/>
      <c r="DN627" s="28"/>
      <c r="DO627" s="28"/>
      <c r="DP627" s="28"/>
      <c r="DQ627" s="28"/>
      <c r="DR627" s="28"/>
      <c r="DS627" s="28"/>
      <c r="DT627" s="28"/>
      <c r="DU627" s="28"/>
      <c r="DV627" s="28"/>
      <c r="DW627" s="28"/>
      <c r="DX627" s="28"/>
      <c r="DY627" s="28"/>
      <c r="DZ627" s="28"/>
      <c r="EA627" s="28"/>
      <c r="EB627" s="28"/>
      <c r="EC627" s="28"/>
      <c r="ED627" s="28"/>
      <c r="EE627" s="28"/>
      <c r="EF627" s="28"/>
      <c r="EG627" s="28"/>
      <c r="EH627" s="28"/>
      <c r="EI627" s="28"/>
      <c r="EJ627" s="28"/>
      <c r="EK627" s="28"/>
      <c r="EL627" s="28"/>
      <c r="EM627" s="28"/>
      <c r="EN627" s="28"/>
      <c r="EO627" s="28"/>
    </row>
    <row r="628" spans="1:145" s="44" customFormat="1" x14ac:dyDescent="0.2">
      <c r="A628" s="133"/>
      <c r="B628" s="100"/>
      <c r="C628" s="100"/>
      <c r="D628" s="100"/>
      <c r="K628" s="48"/>
      <c r="L628" s="48"/>
      <c r="O628" s="45"/>
      <c r="P628" s="45"/>
      <c r="U628" s="41"/>
      <c r="V628" s="41"/>
      <c r="W628" s="54"/>
      <c r="X628" s="54"/>
      <c r="AH628" s="61"/>
      <c r="AL628" s="97"/>
      <c r="AM628" s="32"/>
      <c r="AN628" s="32"/>
      <c r="AO628" s="32"/>
      <c r="AP628" s="122"/>
      <c r="AQ628" s="101"/>
      <c r="AR628" s="32"/>
      <c r="AS628" s="32"/>
      <c r="AT628" s="28"/>
      <c r="AU628" s="101"/>
      <c r="AV628" s="101"/>
      <c r="AW628" s="101"/>
      <c r="AX628" s="101"/>
      <c r="AY628" s="32"/>
      <c r="AZ628" s="101"/>
      <c r="BA628" s="101"/>
      <c r="BB628" s="104"/>
      <c r="BC628" s="104"/>
      <c r="BD628" s="104"/>
      <c r="BE628" s="101"/>
      <c r="BF628" s="101"/>
      <c r="BG628" s="28"/>
      <c r="BH628" s="28"/>
      <c r="BI628" s="28"/>
      <c r="BJ628" s="28"/>
      <c r="BK628" s="28"/>
      <c r="BL628" s="28"/>
      <c r="BM628" s="28"/>
      <c r="BN628" s="28"/>
      <c r="BO628" s="28"/>
      <c r="BP628" s="28"/>
      <c r="BQ628" s="28"/>
      <c r="BR628" s="28"/>
      <c r="BS628" s="28"/>
      <c r="BT628" s="28"/>
      <c r="BU628" s="28"/>
      <c r="BV628" s="28"/>
      <c r="BW628" s="28"/>
      <c r="BX628" s="28"/>
      <c r="BY628" s="28"/>
      <c r="BZ628" s="28"/>
      <c r="CA628" s="28"/>
      <c r="CB628" s="28"/>
      <c r="CC628" s="28"/>
      <c r="CD628" s="28"/>
      <c r="CE628" s="28"/>
      <c r="CF628" s="28"/>
      <c r="CG628" s="28"/>
      <c r="CH628" s="28"/>
      <c r="CI628" s="28"/>
      <c r="CJ628" s="28"/>
      <c r="CK628" s="28"/>
      <c r="CL628" s="28"/>
      <c r="CM628" s="28"/>
      <c r="CN628" s="28"/>
      <c r="CO628" s="28"/>
      <c r="CP628" s="28"/>
      <c r="CQ628" s="28"/>
      <c r="CR628" s="28"/>
      <c r="CS628" s="28"/>
      <c r="CT628" s="28"/>
      <c r="CU628" s="28"/>
      <c r="CV628" s="28"/>
      <c r="CW628" s="28"/>
      <c r="CX628" s="28"/>
      <c r="CY628" s="28"/>
      <c r="CZ628" s="28"/>
      <c r="DA628" s="28"/>
      <c r="DB628" s="28"/>
      <c r="DC628" s="28"/>
      <c r="DD628" s="28"/>
      <c r="DE628" s="28"/>
      <c r="DF628" s="28"/>
      <c r="DG628" s="28"/>
      <c r="DH628" s="28"/>
      <c r="DI628" s="28"/>
      <c r="DJ628" s="28"/>
      <c r="DK628" s="28"/>
      <c r="DL628" s="28"/>
      <c r="DM628" s="28"/>
      <c r="DN628" s="28"/>
      <c r="DO628" s="28"/>
      <c r="DP628" s="28"/>
      <c r="DQ628" s="28"/>
      <c r="DR628" s="28"/>
      <c r="DS628" s="28"/>
      <c r="DT628" s="28"/>
      <c r="DU628" s="28"/>
      <c r="DV628" s="28"/>
      <c r="DW628" s="28"/>
      <c r="DX628" s="28"/>
      <c r="DY628" s="28"/>
      <c r="DZ628" s="28"/>
      <c r="EA628" s="28"/>
      <c r="EB628" s="28"/>
      <c r="EC628" s="28"/>
      <c r="ED628" s="28"/>
      <c r="EE628" s="28"/>
      <c r="EF628" s="28"/>
      <c r="EG628" s="28"/>
      <c r="EH628" s="28"/>
      <c r="EI628" s="28"/>
      <c r="EJ628" s="28"/>
      <c r="EK628" s="28"/>
      <c r="EL628" s="28"/>
      <c r="EM628" s="28"/>
      <c r="EN628" s="28"/>
      <c r="EO628" s="28"/>
    </row>
    <row r="629" spans="1:145" s="44" customFormat="1" x14ac:dyDescent="0.2">
      <c r="A629" s="133"/>
      <c r="B629" s="100"/>
      <c r="C629" s="100"/>
      <c r="D629" s="100"/>
      <c r="K629" s="48"/>
      <c r="L629" s="48"/>
      <c r="O629" s="45"/>
      <c r="P629" s="45"/>
      <c r="U629" s="41"/>
      <c r="V629" s="41"/>
      <c r="W629" s="54"/>
      <c r="X629" s="54"/>
      <c r="AH629" s="61"/>
      <c r="AL629" s="97"/>
      <c r="AM629" s="32"/>
      <c r="AN629" s="32"/>
      <c r="AO629" s="32"/>
      <c r="AP629" s="122"/>
      <c r="AQ629" s="101"/>
      <c r="AR629" s="32"/>
      <c r="AS629" s="32"/>
      <c r="AT629" s="28"/>
      <c r="AU629" s="101"/>
      <c r="AV629" s="101"/>
      <c r="AW629" s="101"/>
      <c r="AX629" s="101"/>
      <c r="AY629" s="32"/>
      <c r="AZ629" s="101"/>
      <c r="BA629" s="101"/>
      <c r="BB629" s="104"/>
      <c r="BC629" s="104"/>
      <c r="BD629" s="104"/>
      <c r="BE629" s="101"/>
      <c r="BF629" s="101"/>
      <c r="BG629" s="28"/>
      <c r="BH629" s="28"/>
      <c r="BI629" s="28"/>
      <c r="BJ629" s="28"/>
      <c r="BK629" s="28"/>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28"/>
      <c r="CM629" s="28"/>
      <c r="CN629" s="28"/>
      <c r="CO629" s="28"/>
      <c r="CP629" s="28"/>
      <c r="CQ629" s="28"/>
      <c r="CR629" s="28"/>
      <c r="CS629" s="28"/>
      <c r="CT629" s="28"/>
      <c r="CU629" s="28"/>
      <c r="CV629" s="28"/>
      <c r="CW629" s="28"/>
      <c r="CX629" s="28"/>
      <c r="CY629" s="28"/>
      <c r="CZ629" s="28"/>
      <c r="DA629" s="28"/>
      <c r="DB629" s="28"/>
      <c r="DC629" s="28"/>
      <c r="DD629" s="28"/>
      <c r="DE629" s="28"/>
      <c r="DF629" s="28"/>
      <c r="DG629" s="28"/>
      <c r="DH629" s="28"/>
      <c r="DI629" s="28"/>
      <c r="DJ629" s="28"/>
      <c r="DK629" s="28"/>
      <c r="DL629" s="28"/>
      <c r="DM629" s="28"/>
      <c r="DN629" s="28"/>
      <c r="DO629" s="28"/>
      <c r="DP629" s="28"/>
      <c r="DQ629" s="28"/>
      <c r="DR629" s="28"/>
      <c r="DS629" s="28"/>
      <c r="DT629" s="28"/>
      <c r="DU629" s="28"/>
      <c r="DV629" s="28"/>
      <c r="DW629" s="28"/>
      <c r="DX629" s="28"/>
      <c r="DY629" s="28"/>
      <c r="DZ629" s="28"/>
      <c r="EA629" s="28"/>
      <c r="EB629" s="28"/>
      <c r="EC629" s="28"/>
      <c r="ED629" s="28"/>
      <c r="EE629" s="28"/>
      <c r="EF629" s="28"/>
      <c r="EG629" s="28"/>
      <c r="EH629" s="28"/>
      <c r="EI629" s="28"/>
      <c r="EJ629" s="28"/>
      <c r="EK629" s="28"/>
      <c r="EL629" s="28"/>
      <c r="EM629" s="28"/>
      <c r="EN629" s="28"/>
      <c r="EO629" s="28"/>
    </row>
    <row r="630" spans="1:145" s="44" customFormat="1" x14ac:dyDescent="0.2">
      <c r="A630" s="133"/>
      <c r="B630" s="100"/>
      <c r="C630" s="100"/>
      <c r="D630" s="100"/>
      <c r="K630" s="48"/>
      <c r="L630" s="48"/>
      <c r="O630" s="45"/>
      <c r="P630" s="45"/>
      <c r="U630" s="41"/>
      <c r="V630" s="41"/>
      <c r="W630" s="54"/>
      <c r="X630" s="54"/>
      <c r="AH630" s="61"/>
      <c r="AL630" s="97"/>
      <c r="AM630" s="32"/>
      <c r="AN630" s="32"/>
      <c r="AO630" s="32"/>
      <c r="AP630" s="122"/>
      <c r="AQ630" s="101"/>
      <c r="AR630" s="32"/>
      <c r="AS630" s="32"/>
      <c r="AT630" s="28"/>
      <c r="AU630" s="101"/>
      <c r="AV630" s="101"/>
      <c r="AW630" s="101"/>
      <c r="AX630" s="101"/>
      <c r="AY630" s="32"/>
      <c r="AZ630" s="101"/>
      <c r="BA630" s="101"/>
      <c r="BB630" s="104"/>
      <c r="BC630" s="104"/>
      <c r="BD630" s="104"/>
      <c r="BE630" s="101"/>
      <c r="BF630" s="101"/>
      <c r="BG630" s="28"/>
      <c r="BH630" s="28"/>
      <c r="BI630" s="28"/>
      <c r="BJ630" s="28"/>
      <c r="BK630" s="28"/>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28"/>
      <c r="CM630" s="28"/>
      <c r="CN630" s="28"/>
      <c r="CO630" s="28"/>
      <c r="CP630" s="28"/>
      <c r="CQ630" s="28"/>
      <c r="CR630" s="28"/>
      <c r="CS630" s="28"/>
      <c r="CT630" s="28"/>
      <c r="CU630" s="28"/>
      <c r="CV630" s="28"/>
      <c r="CW630" s="28"/>
      <c r="CX630" s="28"/>
      <c r="CY630" s="28"/>
      <c r="CZ630" s="28"/>
      <c r="DA630" s="28"/>
      <c r="DB630" s="28"/>
      <c r="DC630" s="28"/>
      <c r="DD630" s="28"/>
      <c r="DE630" s="28"/>
      <c r="DF630" s="28"/>
      <c r="DG630" s="28"/>
      <c r="DH630" s="28"/>
      <c r="DI630" s="28"/>
      <c r="DJ630" s="28"/>
      <c r="DK630" s="28"/>
      <c r="DL630" s="28"/>
      <c r="DM630" s="28"/>
      <c r="DN630" s="28"/>
      <c r="DO630" s="28"/>
      <c r="DP630" s="28"/>
      <c r="DQ630" s="28"/>
      <c r="DR630" s="28"/>
      <c r="DS630" s="28"/>
      <c r="DT630" s="28"/>
      <c r="DU630" s="28"/>
      <c r="DV630" s="28"/>
      <c r="DW630" s="28"/>
      <c r="DX630" s="28"/>
      <c r="DY630" s="28"/>
      <c r="DZ630" s="28"/>
      <c r="EA630" s="28"/>
      <c r="EB630" s="28"/>
      <c r="EC630" s="28"/>
      <c r="ED630" s="28"/>
      <c r="EE630" s="28"/>
      <c r="EF630" s="28"/>
      <c r="EG630" s="28"/>
      <c r="EH630" s="28"/>
      <c r="EI630" s="28"/>
      <c r="EJ630" s="28"/>
      <c r="EK630" s="28"/>
      <c r="EL630" s="28"/>
      <c r="EM630" s="28"/>
      <c r="EN630" s="28"/>
      <c r="EO630" s="28"/>
    </row>
    <row r="631" spans="1:145" s="44" customFormat="1" x14ac:dyDescent="0.2">
      <c r="A631" s="133"/>
      <c r="B631" s="100"/>
      <c r="C631" s="100"/>
      <c r="D631" s="100"/>
      <c r="K631" s="48"/>
      <c r="L631" s="48"/>
      <c r="O631" s="45"/>
      <c r="P631" s="45"/>
      <c r="U631" s="41"/>
      <c r="V631" s="41"/>
      <c r="W631" s="54"/>
      <c r="X631" s="54"/>
      <c r="AH631" s="61"/>
      <c r="AL631" s="97"/>
      <c r="AM631" s="32"/>
      <c r="AN631" s="32"/>
      <c r="AO631" s="32"/>
      <c r="AP631" s="122"/>
      <c r="AQ631" s="101"/>
      <c r="AR631" s="32"/>
      <c r="AS631" s="32"/>
      <c r="AT631" s="28"/>
      <c r="AU631" s="101"/>
      <c r="AV631" s="101"/>
      <c r="AW631" s="101"/>
      <c r="AX631" s="101"/>
      <c r="AY631" s="32"/>
      <c r="AZ631" s="101"/>
      <c r="BA631" s="101"/>
      <c r="BB631" s="104"/>
      <c r="BC631" s="104"/>
      <c r="BD631" s="104"/>
      <c r="BE631" s="101"/>
      <c r="BF631" s="101"/>
      <c r="BG631" s="28"/>
      <c r="BH631" s="28"/>
      <c r="BI631" s="28"/>
      <c r="BJ631" s="28"/>
      <c r="BK631" s="28"/>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28"/>
      <c r="CM631" s="28"/>
      <c r="CN631" s="28"/>
      <c r="CO631" s="28"/>
      <c r="CP631" s="28"/>
      <c r="CQ631" s="28"/>
      <c r="CR631" s="28"/>
      <c r="CS631" s="28"/>
      <c r="CT631" s="28"/>
      <c r="CU631" s="28"/>
      <c r="CV631" s="28"/>
      <c r="CW631" s="28"/>
      <c r="CX631" s="28"/>
      <c r="CY631" s="28"/>
      <c r="CZ631" s="28"/>
      <c r="DA631" s="28"/>
      <c r="DB631" s="28"/>
      <c r="DC631" s="28"/>
      <c r="DD631" s="28"/>
      <c r="DE631" s="28"/>
      <c r="DF631" s="28"/>
      <c r="DG631" s="28"/>
      <c r="DH631" s="28"/>
      <c r="DI631" s="28"/>
      <c r="DJ631" s="28"/>
      <c r="DK631" s="28"/>
      <c r="DL631" s="28"/>
      <c r="DM631" s="28"/>
      <c r="DN631" s="28"/>
      <c r="DO631" s="28"/>
      <c r="DP631" s="28"/>
      <c r="DQ631" s="28"/>
      <c r="DR631" s="28"/>
      <c r="DS631" s="28"/>
      <c r="DT631" s="28"/>
      <c r="DU631" s="28"/>
      <c r="DV631" s="28"/>
      <c r="DW631" s="28"/>
      <c r="DX631" s="28"/>
      <c r="DY631" s="28"/>
      <c r="DZ631" s="28"/>
      <c r="EA631" s="28"/>
      <c r="EB631" s="28"/>
      <c r="EC631" s="28"/>
      <c r="ED631" s="28"/>
      <c r="EE631" s="28"/>
      <c r="EF631" s="28"/>
      <c r="EG631" s="28"/>
      <c r="EH631" s="28"/>
      <c r="EI631" s="28"/>
      <c r="EJ631" s="28"/>
      <c r="EK631" s="28"/>
      <c r="EL631" s="28"/>
      <c r="EM631" s="28"/>
      <c r="EN631" s="28"/>
      <c r="EO631" s="28"/>
    </row>
    <row r="632" spans="1:145" s="44" customFormat="1" x14ac:dyDescent="0.2">
      <c r="A632" s="133"/>
      <c r="B632" s="100"/>
      <c r="C632" s="100"/>
      <c r="D632" s="100"/>
      <c r="K632" s="48"/>
      <c r="L632" s="48"/>
      <c r="O632" s="45"/>
      <c r="P632" s="45"/>
      <c r="U632" s="41"/>
      <c r="V632" s="41"/>
      <c r="W632" s="54"/>
      <c r="X632" s="54"/>
      <c r="AH632" s="61"/>
      <c r="AL632" s="97"/>
      <c r="AM632" s="32"/>
      <c r="AN632" s="32"/>
      <c r="AO632" s="32"/>
      <c r="AP632" s="122"/>
      <c r="AQ632" s="101"/>
      <c r="AR632" s="32"/>
      <c r="AS632" s="32"/>
      <c r="AT632" s="28"/>
      <c r="AU632" s="101"/>
      <c r="AV632" s="101"/>
      <c r="AW632" s="101"/>
      <c r="AX632" s="101"/>
      <c r="AY632" s="32"/>
      <c r="AZ632" s="101"/>
      <c r="BA632" s="101"/>
      <c r="BB632" s="104"/>
      <c r="BC632" s="104"/>
      <c r="BD632" s="104"/>
      <c r="BE632" s="101"/>
      <c r="BF632" s="101"/>
      <c r="BG632" s="28"/>
      <c r="BH632" s="28"/>
      <c r="BI632" s="28"/>
      <c r="BJ632" s="28"/>
      <c r="BK632" s="28"/>
      <c r="BL632" s="28"/>
      <c r="BM632" s="28"/>
      <c r="BN632" s="28"/>
      <c r="BO632" s="28"/>
      <c r="BP632" s="28"/>
      <c r="BQ632" s="28"/>
      <c r="BR632" s="28"/>
      <c r="BS632" s="28"/>
      <c r="BT632" s="28"/>
      <c r="BU632" s="28"/>
      <c r="BV632" s="28"/>
      <c r="BW632" s="28"/>
      <c r="BX632" s="28"/>
      <c r="BY632" s="28"/>
      <c r="BZ632" s="28"/>
      <c r="CA632" s="28"/>
      <c r="CB632" s="28"/>
      <c r="CC632" s="28"/>
      <c r="CD632" s="28"/>
      <c r="CE632" s="28"/>
      <c r="CF632" s="28"/>
      <c r="CG632" s="28"/>
      <c r="CH632" s="28"/>
      <c r="CI632" s="28"/>
      <c r="CJ632" s="28"/>
      <c r="CK632" s="28"/>
      <c r="CL632" s="28"/>
      <c r="CM632" s="28"/>
      <c r="CN632" s="28"/>
      <c r="CO632" s="28"/>
      <c r="CP632" s="28"/>
      <c r="CQ632" s="28"/>
      <c r="CR632" s="28"/>
      <c r="CS632" s="28"/>
      <c r="CT632" s="28"/>
      <c r="CU632" s="28"/>
      <c r="CV632" s="28"/>
      <c r="CW632" s="28"/>
      <c r="CX632" s="28"/>
      <c r="CY632" s="28"/>
      <c r="CZ632" s="28"/>
      <c r="DA632" s="28"/>
      <c r="DB632" s="28"/>
      <c r="DC632" s="28"/>
      <c r="DD632" s="28"/>
      <c r="DE632" s="28"/>
      <c r="DF632" s="28"/>
      <c r="DG632" s="28"/>
      <c r="DH632" s="28"/>
      <c r="DI632" s="28"/>
      <c r="DJ632" s="28"/>
      <c r="DK632" s="28"/>
      <c r="DL632" s="28"/>
      <c r="DM632" s="28"/>
      <c r="DN632" s="28"/>
      <c r="DO632" s="28"/>
      <c r="DP632" s="28"/>
      <c r="DQ632" s="28"/>
      <c r="DR632" s="28"/>
      <c r="DS632" s="28"/>
      <c r="DT632" s="28"/>
      <c r="DU632" s="28"/>
      <c r="DV632" s="28"/>
      <c r="DW632" s="28"/>
      <c r="DX632" s="28"/>
      <c r="DY632" s="28"/>
      <c r="DZ632" s="28"/>
      <c r="EA632" s="28"/>
      <c r="EB632" s="28"/>
      <c r="EC632" s="28"/>
      <c r="ED632" s="28"/>
      <c r="EE632" s="28"/>
      <c r="EF632" s="28"/>
      <c r="EG632" s="28"/>
      <c r="EH632" s="28"/>
      <c r="EI632" s="28"/>
      <c r="EJ632" s="28"/>
      <c r="EK632" s="28"/>
      <c r="EL632" s="28"/>
      <c r="EM632" s="28"/>
      <c r="EN632" s="28"/>
      <c r="EO632" s="28"/>
    </row>
    <row r="633" spans="1:145" s="44" customFormat="1" x14ac:dyDescent="0.2">
      <c r="A633" s="133"/>
      <c r="B633" s="100"/>
      <c r="C633" s="100"/>
      <c r="D633" s="100"/>
      <c r="K633" s="48"/>
      <c r="L633" s="48"/>
      <c r="O633" s="45"/>
      <c r="P633" s="45"/>
      <c r="U633" s="41"/>
      <c r="V633" s="41"/>
      <c r="W633" s="54"/>
      <c r="X633" s="54"/>
      <c r="AH633" s="61"/>
      <c r="AL633" s="97"/>
      <c r="AM633" s="32"/>
      <c r="AN633" s="32"/>
      <c r="AO633" s="32"/>
      <c r="AP633" s="122"/>
      <c r="AQ633" s="101"/>
      <c r="AR633" s="32"/>
      <c r="AS633" s="32"/>
      <c r="AT633" s="28"/>
      <c r="AU633" s="101"/>
      <c r="AV633" s="101"/>
      <c r="AW633" s="101"/>
      <c r="AX633" s="101"/>
      <c r="AY633" s="32"/>
      <c r="AZ633" s="101"/>
      <c r="BA633" s="101"/>
      <c r="BB633" s="104"/>
      <c r="BC633" s="104"/>
      <c r="BD633" s="104"/>
      <c r="BE633" s="101"/>
      <c r="BF633" s="101"/>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c r="DJ633" s="28"/>
      <c r="DK633" s="28"/>
      <c r="DL633" s="28"/>
      <c r="DM633" s="28"/>
      <c r="DN633" s="28"/>
      <c r="DO633" s="28"/>
      <c r="DP633" s="28"/>
      <c r="DQ633" s="28"/>
      <c r="DR633" s="28"/>
      <c r="DS633" s="28"/>
      <c r="DT633" s="28"/>
      <c r="DU633" s="28"/>
      <c r="DV633" s="28"/>
      <c r="DW633" s="28"/>
      <c r="DX633" s="28"/>
      <c r="DY633" s="28"/>
      <c r="DZ633" s="28"/>
      <c r="EA633" s="28"/>
      <c r="EB633" s="28"/>
      <c r="EC633" s="28"/>
      <c r="ED633" s="28"/>
      <c r="EE633" s="28"/>
      <c r="EF633" s="28"/>
      <c r="EG633" s="28"/>
      <c r="EH633" s="28"/>
      <c r="EI633" s="28"/>
      <c r="EJ633" s="28"/>
      <c r="EK633" s="28"/>
      <c r="EL633" s="28"/>
      <c r="EM633" s="28"/>
      <c r="EN633" s="28"/>
      <c r="EO633" s="28"/>
    </row>
    <row r="634" spans="1:145" s="44" customFormat="1" x14ac:dyDescent="0.2">
      <c r="A634" s="133"/>
      <c r="B634" s="100"/>
      <c r="C634" s="100"/>
      <c r="D634" s="100"/>
      <c r="K634" s="48"/>
      <c r="L634" s="48"/>
      <c r="O634" s="45"/>
      <c r="P634" s="45"/>
      <c r="U634" s="41"/>
      <c r="V634" s="41"/>
      <c r="W634" s="54"/>
      <c r="X634" s="54"/>
      <c r="AH634" s="61"/>
      <c r="AL634" s="97"/>
      <c r="AM634" s="32"/>
      <c r="AN634" s="32"/>
      <c r="AO634" s="32"/>
      <c r="AP634" s="122"/>
      <c r="AQ634" s="101"/>
      <c r="AR634" s="32"/>
      <c r="AS634" s="32"/>
      <c r="AT634" s="28"/>
      <c r="AU634" s="101"/>
      <c r="AV634" s="101"/>
      <c r="AW634" s="101"/>
      <c r="AX634" s="101"/>
      <c r="AY634" s="32"/>
      <c r="AZ634" s="101"/>
      <c r="BA634" s="101"/>
      <c r="BB634" s="104"/>
      <c r="BC634" s="104"/>
      <c r="BD634" s="104"/>
      <c r="BE634" s="101"/>
      <c r="BF634" s="101"/>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c r="DJ634" s="28"/>
      <c r="DK634" s="28"/>
      <c r="DL634" s="28"/>
      <c r="DM634" s="28"/>
      <c r="DN634" s="28"/>
      <c r="DO634" s="28"/>
      <c r="DP634" s="28"/>
      <c r="DQ634" s="28"/>
      <c r="DR634" s="28"/>
      <c r="DS634" s="28"/>
      <c r="DT634" s="28"/>
      <c r="DU634" s="28"/>
      <c r="DV634" s="28"/>
      <c r="DW634" s="28"/>
      <c r="DX634" s="28"/>
      <c r="DY634" s="28"/>
      <c r="DZ634" s="28"/>
      <c r="EA634" s="28"/>
      <c r="EB634" s="28"/>
      <c r="EC634" s="28"/>
      <c r="ED634" s="28"/>
      <c r="EE634" s="28"/>
      <c r="EF634" s="28"/>
      <c r="EG634" s="28"/>
      <c r="EH634" s="28"/>
      <c r="EI634" s="28"/>
      <c r="EJ634" s="28"/>
      <c r="EK634" s="28"/>
      <c r="EL634" s="28"/>
      <c r="EM634" s="28"/>
      <c r="EN634" s="28"/>
      <c r="EO634" s="28"/>
    </row>
    <row r="635" spans="1:145" s="44" customFormat="1" x14ac:dyDescent="0.2">
      <c r="A635" s="133"/>
      <c r="B635" s="100"/>
      <c r="C635" s="100"/>
      <c r="D635" s="100"/>
      <c r="K635" s="48"/>
      <c r="L635" s="48"/>
      <c r="O635" s="45"/>
      <c r="P635" s="45"/>
      <c r="U635" s="41"/>
      <c r="V635" s="41"/>
      <c r="W635" s="54"/>
      <c r="X635" s="54"/>
      <c r="AH635" s="61"/>
      <c r="AL635" s="97"/>
      <c r="AM635" s="32"/>
      <c r="AN635" s="32"/>
      <c r="AO635" s="32"/>
      <c r="AP635" s="122"/>
      <c r="AQ635" s="101"/>
      <c r="AR635" s="32"/>
      <c r="AS635" s="32"/>
      <c r="AT635" s="28"/>
      <c r="AU635" s="101"/>
      <c r="AV635" s="101"/>
      <c r="AW635" s="101"/>
      <c r="AX635" s="101"/>
      <c r="AY635" s="32"/>
      <c r="AZ635" s="101"/>
      <c r="BA635" s="101"/>
      <c r="BB635" s="104"/>
      <c r="BC635" s="104"/>
      <c r="BD635" s="104"/>
      <c r="BE635" s="101"/>
      <c r="BF635" s="101"/>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c r="DJ635" s="28"/>
      <c r="DK635" s="28"/>
      <c r="DL635" s="28"/>
      <c r="DM635" s="28"/>
      <c r="DN635" s="28"/>
      <c r="DO635" s="28"/>
      <c r="DP635" s="28"/>
      <c r="DQ635" s="28"/>
      <c r="DR635" s="28"/>
      <c r="DS635" s="28"/>
      <c r="DT635" s="28"/>
      <c r="DU635" s="28"/>
      <c r="DV635" s="28"/>
      <c r="DW635" s="28"/>
      <c r="DX635" s="28"/>
      <c r="DY635" s="28"/>
      <c r="DZ635" s="28"/>
      <c r="EA635" s="28"/>
      <c r="EB635" s="28"/>
      <c r="EC635" s="28"/>
      <c r="ED635" s="28"/>
      <c r="EE635" s="28"/>
      <c r="EF635" s="28"/>
      <c r="EG635" s="28"/>
      <c r="EH635" s="28"/>
      <c r="EI635" s="28"/>
      <c r="EJ635" s="28"/>
      <c r="EK635" s="28"/>
      <c r="EL635" s="28"/>
      <c r="EM635" s="28"/>
      <c r="EN635" s="28"/>
      <c r="EO635" s="28"/>
    </row>
    <row r="636" spans="1:145" s="44" customFormat="1" x14ac:dyDescent="0.2">
      <c r="A636" s="133"/>
      <c r="B636" s="100"/>
      <c r="C636" s="100"/>
      <c r="D636" s="100"/>
      <c r="K636" s="48"/>
      <c r="L636" s="48"/>
      <c r="O636" s="45"/>
      <c r="P636" s="45"/>
      <c r="U636" s="41"/>
      <c r="V636" s="41"/>
      <c r="W636" s="54"/>
      <c r="X636" s="54"/>
      <c r="AH636" s="61"/>
      <c r="AL636" s="97"/>
      <c r="AM636" s="32"/>
      <c r="AN636" s="32"/>
      <c r="AO636" s="32"/>
      <c r="AP636" s="122"/>
      <c r="AQ636" s="101"/>
      <c r="AR636" s="32"/>
      <c r="AS636" s="32"/>
      <c r="AT636" s="28"/>
      <c r="AU636" s="101"/>
      <c r="AV636" s="101"/>
      <c r="AW636" s="101"/>
      <c r="AX636" s="101"/>
      <c r="AY636" s="32"/>
      <c r="AZ636" s="101"/>
      <c r="BA636" s="101"/>
      <c r="BB636" s="104"/>
      <c r="BC636" s="104"/>
      <c r="BD636" s="104"/>
      <c r="BE636" s="101"/>
      <c r="BF636" s="101"/>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c r="ED636" s="28"/>
      <c r="EE636" s="28"/>
      <c r="EF636" s="28"/>
      <c r="EG636" s="28"/>
      <c r="EH636" s="28"/>
      <c r="EI636" s="28"/>
      <c r="EJ636" s="28"/>
      <c r="EK636" s="28"/>
      <c r="EL636" s="28"/>
      <c r="EM636" s="28"/>
      <c r="EN636" s="28"/>
      <c r="EO636" s="28"/>
    </row>
    <row r="637" spans="1:145" s="44" customFormat="1" x14ac:dyDescent="0.2">
      <c r="A637" s="133"/>
      <c r="B637" s="100"/>
      <c r="C637" s="100"/>
      <c r="D637" s="100"/>
      <c r="K637" s="48"/>
      <c r="L637" s="48"/>
      <c r="O637" s="45"/>
      <c r="P637" s="45"/>
      <c r="U637" s="41"/>
      <c r="V637" s="41"/>
      <c r="W637" s="54"/>
      <c r="X637" s="54"/>
      <c r="AH637" s="61"/>
      <c r="AL637" s="97"/>
      <c r="AM637" s="32"/>
      <c r="AN637" s="32"/>
      <c r="AO637" s="32"/>
      <c r="AP637" s="122"/>
      <c r="AQ637" s="101"/>
      <c r="AR637" s="32"/>
      <c r="AS637" s="32"/>
      <c r="AT637" s="28"/>
      <c r="AU637" s="101"/>
      <c r="AV637" s="101"/>
      <c r="AW637" s="101"/>
      <c r="AX637" s="101"/>
      <c r="AY637" s="32"/>
      <c r="AZ637" s="101"/>
      <c r="BA637" s="101"/>
      <c r="BB637" s="104"/>
      <c r="BC637" s="104"/>
      <c r="BD637" s="104"/>
      <c r="BE637" s="101"/>
      <c r="BF637" s="101"/>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c r="DJ637" s="28"/>
      <c r="DK637" s="28"/>
      <c r="DL637" s="28"/>
      <c r="DM637" s="28"/>
      <c r="DN637" s="28"/>
      <c r="DO637" s="28"/>
      <c r="DP637" s="28"/>
      <c r="DQ637" s="28"/>
      <c r="DR637" s="28"/>
      <c r="DS637" s="28"/>
      <c r="DT637" s="28"/>
      <c r="DU637" s="28"/>
      <c r="DV637" s="28"/>
      <c r="DW637" s="28"/>
      <c r="DX637" s="28"/>
      <c r="DY637" s="28"/>
      <c r="DZ637" s="28"/>
      <c r="EA637" s="28"/>
      <c r="EB637" s="28"/>
      <c r="EC637" s="28"/>
      <c r="ED637" s="28"/>
      <c r="EE637" s="28"/>
      <c r="EF637" s="28"/>
      <c r="EG637" s="28"/>
      <c r="EH637" s="28"/>
      <c r="EI637" s="28"/>
      <c r="EJ637" s="28"/>
      <c r="EK637" s="28"/>
      <c r="EL637" s="28"/>
      <c r="EM637" s="28"/>
      <c r="EN637" s="28"/>
      <c r="EO637" s="28"/>
    </row>
    <row r="638" spans="1:145" s="44" customFormat="1" x14ac:dyDescent="0.2">
      <c r="A638" s="133"/>
      <c r="B638" s="100"/>
      <c r="C638" s="100"/>
      <c r="D638" s="100"/>
      <c r="K638" s="48"/>
      <c r="L638" s="48"/>
      <c r="O638" s="45"/>
      <c r="P638" s="45"/>
      <c r="U638" s="41"/>
      <c r="V638" s="41"/>
      <c r="W638" s="54"/>
      <c r="X638" s="54"/>
      <c r="AH638" s="61"/>
      <c r="AL638" s="97"/>
      <c r="AM638" s="32"/>
      <c r="AN638" s="32"/>
      <c r="AO638" s="32"/>
      <c r="AP638" s="122"/>
      <c r="AQ638" s="101"/>
      <c r="AR638" s="32"/>
      <c r="AS638" s="32"/>
      <c r="AT638" s="28"/>
      <c r="AU638" s="101"/>
      <c r="AV638" s="101"/>
      <c r="AW638" s="101"/>
      <c r="AX638" s="101"/>
      <c r="AY638" s="32"/>
      <c r="AZ638" s="101"/>
      <c r="BA638" s="101"/>
      <c r="BB638" s="104"/>
      <c r="BC638" s="104"/>
      <c r="BD638" s="104"/>
      <c r="BE638" s="101"/>
      <c r="BF638" s="101"/>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c r="DJ638" s="28"/>
      <c r="DK638" s="28"/>
      <c r="DL638" s="28"/>
      <c r="DM638" s="28"/>
      <c r="DN638" s="28"/>
      <c r="DO638" s="28"/>
      <c r="DP638" s="28"/>
      <c r="DQ638" s="28"/>
      <c r="DR638" s="28"/>
      <c r="DS638" s="28"/>
      <c r="DT638" s="28"/>
      <c r="DU638" s="28"/>
      <c r="DV638" s="28"/>
      <c r="DW638" s="28"/>
      <c r="DX638" s="28"/>
      <c r="DY638" s="28"/>
      <c r="DZ638" s="28"/>
      <c r="EA638" s="28"/>
      <c r="EB638" s="28"/>
      <c r="EC638" s="28"/>
      <c r="ED638" s="28"/>
      <c r="EE638" s="28"/>
      <c r="EF638" s="28"/>
      <c r="EG638" s="28"/>
      <c r="EH638" s="28"/>
      <c r="EI638" s="28"/>
      <c r="EJ638" s="28"/>
      <c r="EK638" s="28"/>
      <c r="EL638" s="28"/>
      <c r="EM638" s="28"/>
      <c r="EN638" s="28"/>
      <c r="EO638" s="28"/>
    </row>
    <row r="639" spans="1:145" s="44" customFormat="1" x14ac:dyDescent="0.2">
      <c r="A639" s="133"/>
      <c r="B639" s="100"/>
      <c r="C639" s="100"/>
      <c r="D639" s="100"/>
      <c r="K639" s="48"/>
      <c r="L639" s="48"/>
      <c r="O639" s="45"/>
      <c r="P639" s="45"/>
      <c r="U639" s="41"/>
      <c r="V639" s="41"/>
      <c r="W639" s="54"/>
      <c r="X639" s="54"/>
      <c r="AH639" s="61"/>
      <c r="AL639" s="97"/>
      <c r="AM639" s="32"/>
      <c r="AN639" s="32"/>
      <c r="AO639" s="32"/>
      <c r="AP639" s="122"/>
      <c r="AQ639" s="101"/>
      <c r="AR639" s="32"/>
      <c r="AS639" s="32"/>
      <c r="AT639" s="28"/>
      <c r="AU639" s="101"/>
      <c r="AV639" s="101"/>
      <c r="AW639" s="101"/>
      <c r="AX639" s="101"/>
      <c r="AY639" s="32"/>
      <c r="AZ639" s="101"/>
      <c r="BA639" s="101"/>
      <c r="BB639" s="104"/>
      <c r="BC639" s="104"/>
      <c r="BD639" s="104"/>
      <c r="BE639" s="101"/>
      <c r="BF639" s="101"/>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c r="DJ639" s="28"/>
      <c r="DK639" s="28"/>
      <c r="DL639" s="28"/>
      <c r="DM639" s="28"/>
      <c r="DN639" s="28"/>
      <c r="DO639" s="28"/>
      <c r="DP639" s="28"/>
      <c r="DQ639" s="28"/>
      <c r="DR639" s="28"/>
      <c r="DS639" s="28"/>
      <c r="DT639" s="28"/>
      <c r="DU639" s="28"/>
      <c r="DV639" s="28"/>
      <c r="DW639" s="28"/>
      <c r="DX639" s="28"/>
      <c r="DY639" s="28"/>
      <c r="DZ639" s="28"/>
      <c r="EA639" s="28"/>
      <c r="EB639" s="28"/>
      <c r="EC639" s="28"/>
      <c r="ED639" s="28"/>
      <c r="EE639" s="28"/>
      <c r="EF639" s="28"/>
      <c r="EG639" s="28"/>
      <c r="EH639" s="28"/>
      <c r="EI639" s="28"/>
      <c r="EJ639" s="28"/>
      <c r="EK639" s="28"/>
      <c r="EL639" s="28"/>
      <c r="EM639" s="28"/>
      <c r="EN639" s="28"/>
      <c r="EO639" s="28"/>
    </row>
    <row r="640" spans="1:145" s="44" customFormat="1" x14ac:dyDescent="0.2">
      <c r="A640" s="133"/>
      <c r="B640" s="100"/>
      <c r="C640" s="100"/>
      <c r="D640" s="100"/>
      <c r="K640" s="48"/>
      <c r="L640" s="48"/>
      <c r="O640" s="45"/>
      <c r="P640" s="45"/>
      <c r="U640" s="41"/>
      <c r="V640" s="41"/>
      <c r="W640" s="54"/>
      <c r="X640" s="54"/>
      <c r="AH640" s="61"/>
      <c r="AL640" s="97"/>
      <c r="AM640" s="32"/>
      <c r="AN640" s="32"/>
      <c r="AO640" s="32"/>
      <c r="AP640" s="122"/>
      <c r="AQ640" s="101"/>
      <c r="AR640" s="32"/>
      <c r="AS640" s="32"/>
      <c r="AT640" s="28"/>
      <c r="AU640" s="101"/>
      <c r="AV640" s="101"/>
      <c r="AW640" s="101"/>
      <c r="AX640" s="101"/>
      <c r="AY640" s="32"/>
      <c r="AZ640" s="101"/>
      <c r="BA640" s="101"/>
      <c r="BB640" s="104"/>
      <c r="BC640" s="104"/>
      <c r="BD640" s="104"/>
      <c r="BE640" s="101"/>
      <c r="BF640" s="101"/>
      <c r="BG640" s="28"/>
      <c r="BH640" s="28"/>
      <c r="BI640" s="28"/>
      <c r="BJ640" s="28"/>
      <c r="BK640" s="28"/>
      <c r="BL640" s="28"/>
      <c r="BM640" s="28"/>
      <c r="BN640" s="28"/>
      <c r="BO640" s="28"/>
      <c r="BP640" s="28"/>
      <c r="BQ640" s="28"/>
      <c r="BR640" s="28"/>
      <c r="BS640" s="28"/>
      <c r="BT640" s="28"/>
      <c r="BU640" s="28"/>
      <c r="BV640" s="28"/>
      <c r="BW640" s="28"/>
      <c r="BX640" s="28"/>
      <c r="BY640" s="28"/>
      <c r="BZ640" s="28"/>
      <c r="CA640" s="28"/>
      <c r="CB640" s="28"/>
      <c r="CC640" s="28"/>
      <c r="CD640" s="28"/>
      <c r="CE640" s="28"/>
      <c r="CF640" s="28"/>
      <c r="CG640" s="28"/>
      <c r="CH640" s="28"/>
      <c r="CI640" s="28"/>
      <c r="CJ640" s="28"/>
      <c r="CK640" s="28"/>
      <c r="CL640" s="28"/>
      <c r="CM640" s="28"/>
      <c r="CN640" s="28"/>
      <c r="CO640" s="28"/>
      <c r="CP640" s="28"/>
      <c r="CQ640" s="28"/>
      <c r="CR640" s="28"/>
      <c r="CS640" s="28"/>
      <c r="CT640" s="28"/>
      <c r="CU640" s="28"/>
      <c r="CV640" s="28"/>
      <c r="CW640" s="28"/>
      <c r="CX640" s="28"/>
      <c r="CY640" s="28"/>
      <c r="CZ640" s="28"/>
      <c r="DA640" s="28"/>
      <c r="DB640" s="28"/>
      <c r="DC640" s="28"/>
      <c r="DD640" s="28"/>
      <c r="DE640" s="28"/>
      <c r="DF640" s="28"/>
      <c r="DG640" s="28"/>
      <c r="DH640" s="28"/>
      <c r="DI640" s="28"/>
      <c r="DJ640" s="28"/>
      <c r="DK640" s="28"/>
      <c r="DL640" s="28"/>
      <c r="DM640" s="28"/>
      <c r="DN640" s="28"/>
      <c r="DO640" s="28"/>
      <c r="DP640" s="28"/>
      <c r="DQ640" s="28"/>
      <c r="DR640" s="28"/>
      <c r="DS640" s="28"/>
      <c r="DT640" s="28"/>
      <c r="DU640" s="28"/>
      <c r="DV640" s="28"/>
      <c r="DW640" s="28"/>
      <c r="DX640" s="28"/>
      <c r="DY640" s="28"/>
      <c r="DZ640" s="28"/>
      <c r="EA640" s="28"/>
      <c r="EB640" s="28"/>
      <c r="EC640" s="28"/>
      <c r="ED640" s="28"/>
      <c r="EE640" s="28"/>
      <c r="EF640" s="28"/>
      <c r="EG640" s="28"/>
      <c r="EH640" s="28"/>
      <c r="EI640" s="28"/>
      <c r="EJ640" s="28"/>
      <c r="EK640" s="28"/>
      <c r="EL640" s="28"/>
      <c r="EM640" s="28"/>
      <c r="EN640" s="28"/>
      <c r="EO640" s="28"/>
    </row>
    <row r="641" spans="1:145" s="44" customFormat="1" x14ac:dyDescent="0.2">
      <c r="A641" s="133"/>
      <c r="B641" s="100"/>
      <c r="C641" s="100"/>
      <c r="D641" s="100"/>
      <c r="K641" s="48"/>
      <c r="L641" s="48"/>
      <c r="O641" s="45"/>
      <c r="P641" s="45"/>
      <c r="U641" s="41"/>
      <c r="V641" s="41"/>
      <c r="W641" s="54"/>
      <c r="X641" s="54"/>
      <c r="AH641" s="61"/>
      <c r="AL641" s="97"/>
      <c r="AM641" s="32"/>
      <c r="AN641" s="32"/>
      <c r="AO641" s="32"/>
      <c r="AP641" s="122"/>
      <c r="AQ641" s="101"/>
      <c r="AR641" s="32"/>
      <c r="AS641" s="32"/>
      <c r="AT641" s="28"/>
      <c r="AU641" s="101"/>
      <c r="AV641" s="101"/>
      <c r="AW641" s="101"/>
      <c r="AX641" s="101"/>
      <c r="AY641" s="32"/>
      <c r="AZ641" s="101"/>
      <c r="BA641" s="101"/>
      <c r="BB641" s="104"/>
      <c r="BC641" s="104"/>
      <c r="BD641" s="104"/>
      <c r="BE641" s="101"/>
      <c r="BF641" s="101"/>
      <c r="BG641" s="28"/>
      <c r="BH641" s="28"/>
      <c r="BI641" s="28"/>
      <c r="BJ641" s="28"/>
      <c r="BK641" s="28"/>
      <c r="BL641" s="28"/>
      <c r="BM641" s="28"/>
      <c r="BN641" s="28"/>
      <c r="BO641" s="28"/>
      <c r="BP641" s="28"/>
      <c r="BQ641" s="28"/>
      <c r="BR641" s="28"/>
      <c r="BS641" s="28"/>
      <c r="BT641" s="28"/>
      <c r="BU641" s="28"/>
      <c r="BV641" s="28"/>
      <c r="BW641" s="28"/>
      <c r="BX641" s="28"/>
      <c r="BY641" s="28"/>
      <c r="BZ641" s="28"/>
      <c r="CA641" s="28"/>
      <c r="CB641" s="28"/>
      <c r="CC641" s="28"/>
      <c r="CD641" s="28"/>
      <c r="CE641" s="28"/>
      <c r="CF641" s="28"/>
      <c r="CG641" s="28"/>
      <c r="CH641" s="28"/>
      <c r="CI641" s="28"/>
      <c r="CJ641" s="28"/>
      <c r="CK641" s="28"/>
      <c r="CL641" s="28"/>
      <c r="CM641" s="28"/>
      <c r="CN641" s="28"/>
      <c r="CO641" s="28"/>
      <c r="CP641" s="28"/>
      <c r="CQ641" s="28"/>
      <c r="CR641" s="28"/>
      <c r="CS641" s="28"/>
      <c r="CT641" s="28"/>
      <c r="CU641" s="28"/>
      <c r="CV641" s="28"/>
      <c r="CW641" s="28"/>
      <c r="CX641" s="28"/>
      <c r="CY641" s="28"/>
      <c r="CZ641" s="28"/>
      <c r="DA641" s="28"/>
      <c r="DB641" s="28"/>
      <c r="DC641" s="28"/>
      <c r="DD641" s="28"/>
      <c r="DE641" s="28"/>
      <c r="DF641" s="28"/>
      <c r="DG641" s="28"/>
      <c r="DH641" s="28"/>
      <c r="DI641" s="28"/>
      <c r="DJ641" s="28"/>
      <c r="DK641" s="28"/>
      <c r="DL641" s="28"/>
      <c r="DM641" s="28"/>
      <c r="DN641" s="28"/>
      <c r="DO641" s="28"/>
      <c r="DP641" s="28"/>
      <c r="DQ641" s="28"/>
      <c r="DR641" s="28"/>
      <c r="DS641" s="28"/>
      <c r="DT641" s="28"/>
      <c r="DU641" s="28"/>
      <c r="DV641" s="28"/>
      <c r="DW641" s="28"/>
      <c r="DX641" s="28"/>
      <c r="DY641" s="28"/>
      <c r="DZ641" s="28"/>
      <c r="EA641" s="28"/>
      <c r="EB641" s="28"/>
      <c r="EC641" s="28"/>
      <c r="ED641" s="28"/>
      <c r="EE641" s="28"/>
      <c r="EF641" s="28"/>
      <c r="EG641" s="28"/>
      <c r="EH641" s="28"/>
      <c r="EI641" s="28"/>
      <c r="EJ641" s="28"/>
      <c r="EK641" s="28"/>
      <c r="EL641" s="28"/>
      <c r="EM641" s="28"/>
      <c r="EN641" s="28"/>
      <c r="EO641" s="28"/>
    </row>
    <row r="642" spans="1:145" s="44" customFormat="1" x14ac:dyDescent="0.2">
      <c r="A642" s="133"/>
      <c r="B642" s="100"/>
      <c r="C642" s="100"/>
      <c r="D642" s="100"/>
      <c r="K642" s="48"/>
      <c r="L642" s="48"/>
      <c r="O642" s="45"/>
      <c r="P642" s="45"/>
      <c r="U642" s="41"/>
      <c r="V642" s="41"/>
      <c r="W642" s="54"/>
      <c r="X642" s="54"/>
      <c r="AH642" s="61"/>
      <c r="AL642" s="97"/>
      <c r="AM642" s="32"/>
      <c r="AN642" s="32"/>
      <c r="AO642" s="32"/>
      <c r="AP642" s="122"/>
      <c r="AQ642" s="101"/>
      <c r="AR642" s="32"/>
      <c r="AS642" s="32"/>
      <c r="AT642" s="28"/>
      <c r="AU642" s="101"/>
      <c r="AV642" s="101"/>
      <c r="AW642" s="101"/>
      <c r="AX642" s="101"/>
      <c r="AY642" s="32"/>
      <c r="AZ642" s="101"/>
      <c r="BA642" s="101"/>
      <c r="BB642" s="104"/>
      <c r="BC642" s="104"/>
      <c r="BD642" s="104"/>
      <c r="BE642" s="101"/>
      <c r="BF642" s="101"/>
      <c r="BG642" s="28"/>
      <c r="BH642" s="28"/>
      <c r="BI642" s="28"/>
      <c r="BJ642" s="28"/>
      <c r="BK642" s="28"/>
      <c r="BL642" s="28"/>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c r="DJ642" s="28"/>
      <c r="DK642" s="28"/>
      <c r="DL642" s="28"/>
      <c r="DM642" s="28"/>
      <c r="DN642" s="28"/>
      <c r="DO642" s="28"/>
      <c r="DP642" s="28"/>
      <c r="DQ642" s="28"/>
      <c r="DR642" s="28"/>
      <c r="DS642" s="28"/>
      <c r="DT642" s="28"/>
      <c r="DU642" s="28"/>
      <c r="DV642" s="28"/>
      <c r="DW642" s="28"/>
      <c r="DX642" s="28"/>
      <c r="DY642" s="28"/>
      <c r="DZ642" s="28"/>
      <c r="EA642" s="28"/>
      <c r="EB642" s="28"/>
      <c r="EC642" s="28"/>
      <c r="ED642" s="28"/>
      <c r="EE642" s="28"/>
      <c r="EF642" s="28"/>
      <c r="EG642" s="28"/>
      <c r="EH642" s="28"/>
      <c r="EI642" s="28"/>
      <c r="EJ642" s="28"/>
      <c r="EK642" s="28"/>
      <c r="EL642" s="28"/>
      <c r="EM642" s="28"/>
      <c r="EN642" s="28"/>
      <c r="EO642" s="28"/>
    </row>
    <row r="643" spans="1:145" s="44" customFormat="1" x14ac:dyDescent="0.2">
      <c r="A643" s="133"/>
      <c r="B643" s="100"/>
      <c r="C643" s="100"/>
      <c r="D643" s="100"/>
      <c r="K643" s="48"/>
      <c r="L643" s="48"/>
      <c r="O643" s="45"/>
      <c r="P643" s="45"/>
      <c r="U643" s="41"/>
      <c r="V643" s="41"/>
      <c r="W643" s="54"/>
      <c r="X643" s="54"/>
      <c r="AH643" s="61"/>
      <c r="AL643" s="97"/>
      <c r="AM643" s="32"/>
      <c r="AN643" s="32"/>
      <c r="AO643" s="32"/>
      <c r="AP643" s="122"/>
      <c r="AQ643" s="101"/>
      <c r="AR643" s="32"/>
      <c r="AS643" s="32"/>
      <c r="AT643" s="28"/>
      <c r="AU643" s="101"/>
      <c r="AV643" s="101"/>
      <c r="AW643" s="101"/>
      <c r="AX643" s="101"/>
      <c r="AY643" s="32"/>
      <c r="AZ643" s="101"/>
      <c r="BA643" s="101"/>
      <c r="BB643" s="104"/>
      <c r="BC643" s="104"/>
      <c r="BD643" s="104"/>
      <c r="BE643" s="101"/>
      <c r="BF643" s="101"/>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c r="DJ643" s="28"/>
      <c r="DK643" s="28"/>
      <c r="DL643" s="28"/>
      <c r="DM643" s="28"/>
      <c r="DN643" s="28"/>
      <c r="DO643" s="28"/>
      <c r="DP643" s="28"/>
      <c r="DQ643" s="28"/>
      <c r="DR643" s="28"/>
      <c r="DS643" s="28"/>
      <c r="DT643" s="28"/>
      <c r="DU643" s="28"/>
      <c r="DV643" s="28"/>
      <c r="DW643" s="28"/>
      <c r="DX643" s="28"/>
      <c r="DY643" s="28"/>
      <c r="DZ643" s="28"/>
      <c r="EA643" s="28"/>
      <c r="EB643" s="28"/>
      <c r="EC643" s="28"/>
      <c r="ED643" s="28"/>
      <c r="EE643" s="28"/>
      <c r="EF643" s="28"/>
      <c r="EG643" s="28"/>
      <c r="EH643" s="28"/>
      <c r="EI643" s="28"/>
      <c r="EJ643" s="28"/>
      <c r="EK643" s="28"/>
      <c r="EL643" s="28"/>
      <c r="EM643" s="28"/>
      <c r="EN643" s="28"/>
      <c r="EO643" s="28"/>
    </row>
    <row r="644" spans="1:145" s="44" customFormat="1" x14ac:dyDescent="0.2">
      <c r="A644" s="133"/>
      <c r="B644" s="100"/>
      <c r="C644" s="100"/>
      <c r="D644" s="100"/>
      <c r="K644" s="48"/>
      <c r="L644" s="48"/>
      <c r="O644" s="45"/>
      <c r="P644" s="45"/>
      <c r="U644" s="41"/>
      <c r="V644" s="41"/>
      <c r="W644" s="54"/>
      <c r="X644" s="54"/>
      <c r="AH644" s="61"/>
      <c r="AL644" s="97"/>
      <c r="AM644" s="32"/>
      <c r="AN644" s="32"/>
      <c r="AO644" s="32"/>
      <c r="AP644" s="122"/>
      <c r="AQ644" s="101"/>
      <c r="AR644" s="32"/>
      <c r="AS644" s="32"/>
      <c r="AT644" s="28"/>
      <c r="AU644" s="101"/>
      <c r="AV644" s="101"/>
      <c r="AW644" s="101"/>
      <c r="AX644" s="101"/>
      <c r="AY644" s="32"/>
      <c r="AZ644" s="101"/>
      <c r="BA644" s="101"/>
      <c r="BB644" s="104"/>
      <c r="BC644" s="104"/>
      <c r="BD644" s="104"/>
      <c r="BE644" s="101"/>
      <c r="BF644" s="101"/>
      <c r="BG644" s="28"/>
      <c r="BH644" s="28"/>
      <c r="BI644" s="28"/>
      <c r="BJ644" s="28"/>
      <c r="BK644" s="28"/>
      <c r="BL644" s="28"/>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c r="DJ644" s="28"/>
      <c r="DK644" s="28"/>
      <c r="DL644" s="28"/>
      <c r="DM644" s="28"/>
      <c r="DN644" s="28"/>
      <c r="DO644" s="28"/>
      <c r="DP644" s="28"/>
      <c r="DQ644" s="28"/>
      <c r="DR644" s="28"/>
      <c r="DS644" s="28"/>
      <c r="DT644" s="28"/>
      <c r="DU644" s="28"/>
      <c r="DV644" s="28"/>
      <c r="DW644" s="28"/>
      <c r="DX644" s="28"/>
      <c r="DY644" s="28"/>
      <c r="DZ644" s="28"/>
      <c r="EA644" s="28"/>
      <c r="EB644" s="28"/>
      <c r="EC644" s="28"/>
      <c r="ED644" s="28"/>
      <c r="EE644" s="28"/>
      <c r="EF644" s="28"/>
      <c r="EG644" s="28"/>
      <c r="EH644" s="28"/>
      <c r="EI644" s="28"/>
      <c r="EJ644" s="28"/>
      <c r="EK644" s="28"/>
      <c r="EL644" s="28"/>
      <c r="EM644" s="28"/>
      <c r="EN644" s="28"/>
      <c r="EO644" s="28"/>
    </row>
    <row r="645" spans="1:145" s="44" customFormat="1" x14ac:dyDescent="0.2">
      <c r="A645" s="133"/>
      <c r="B645" s="100"/>
      <c r="C645" s="100"/>
      <c r="D645" s="100"/>
      <c r="K645" s="48"/>
      <c r="L645" s="48"/>
      <c r="O645" s="45"/>
      <c r="P645" s="45"/>
      <c r="U645" s="41"/>
      <c r="V645" s="41"/>
      <c r="W645" s="54"/>
      <c r="X645" s="54"/>
      <c r="AH645" s="61"/>
      <c r="AL645" s="97"/>
      <c r="AM645" s="32"/>
      <c r="AN645" s="32"/>
      <c r="AO645" s="32"/>
      <c r="AP645" s="122"/>
      <c r="AQ645" s="101"/>
      <c r="AR645" s="32"/>
      <c r="AS645" s="32"/>
      <c r="AT645" s="28"/>
      <c r="AU645" s="101"/>
      <c r="AV645" s="101"/>
      <c r="AW645" s="101"/>
      <c r="AX645" s="101"/>
      <c r="AY645" s="32"/>
      <c r="AZ645" s="101"/>
      <c r="BA645" s="101"/>
      <c r="BB645" s="104"/>
      <c r="BC645" s="104"/>
      <c r="BD645" s="104"/>
      <c r="BE645" s="101"/>
      <c r="BF645" s="101"/>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c r="DJ645" s="28"/>
      <c r="DK645" s="28"/>
      <c r="DL645" s="28"/>
      <c r="DM645" s="28"/>
      <c r="DN645" s="28"/>
      <c r="DO645" s="28"/>
      <c r="DP645" s="28"/>
      <c r="DQ645" s="28"/>
      <c r="DR645" s="28"/>
      <c r="DS645" s="28"/>
      <c r="DT645" s="28"/>
      <c r="DU645" s="28"/>
      <c r="DV645" s="28"/>
      <c r="DW645" s="28"/>
      <c r="DX645" s="28"/>
      <c r="DY645" s="28"/>
      <c r="DZ645" s="28"/>
      <c r="EA645" s="28"/>
      <c r="EB645" s="28"/>
      <c r="EC645" s="28"/>
      <c r="ED645" s="28"/>
      <c r="EE645" s="28"/>
      <c r="EF645" s="28"/>
      <c r="EG645" s="28"/>
      <c r="EH645" s="28"/>
      <c r="EI645" s="28"/>
      <c r="EJ645" s="28"/>
      <c r="EK645" s="28"/>
      <c r="EL645" s="28"/>
      <c r="EM645" s="28"/>
      <c r="EN645" s="28"/>
      <c r="EO645" s="28"/>
    </row>
    <row r="646" spans="1:145" s="44" customFormat="1" x14ac:dyDescent="0.2">
      <c r="A646" s="133"/>
      <c r="B646" s="100"/>
      <c r="C646" s="100"/>
      <c r="D646" s="100"/>
      <c r="K646" s="48"/>
      <c r="L646" s="48"/>
      <c r="O646" s="45"/>
      <c r="P646" s="45"/>
      <c r="U646" s="41"/>
      <c r="V646" s="41"/>
      <c r="W646" s="54"/>
      <c r="X646" s="54"/>
      <c r="AH646" s="61"/>
      <c r="AL646" s="97"/>
      <c r="AM646" s="32"/>
      <c r="AN646" s="32"/>
      <c r="AO646" s="32"/>
      <c r="AP646" s="122"/>
      <c r="AQ646" s="101"/>
      <c r="AR646" s="32"/>
      <c r="AS646" s="32"/>
      <c r="AT646" s="28"/>
      <c r="AU646" s="101"/>
      <c r="AV646" s="101"/>
      <c r="AW646" s="101"/>
      <c r="AX646" s="101"/>
      <c r="AY646" s="32"/>
      <c r="AZ646" s="101"/>
      <c r="BA646" s="101"/>
      <c r="BB646" s="104"/>
      <c r="BC646" s="104"/>
      <c r="BD646" s="104"/>
      <c r="BE646" s="101"/>
      <c r="BF646" s="101"/>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c r="ED646" s="28"/>
      <c r="EE646" s="28"/>
      <c r="EF646" s="28"/>
      <c r="EG646" s="28"/>
      <c r="EH646" s="28"/>
      <c r="EI646" s="28"/>
      <c r="EJ646" s="28"/>
      <c r="EK646" s="28"/>
      <c r="EL646" s="28"/>
      <c r="EM646" s="28"/>
      <c r="EN646" s="28"/>
      <c r="EO646" s="28"/>
    </row>
    <row r="647" spans="1:145" s="44" customFormat="1" x14ac:dyDescent="0.2">
      <c r="A647" s="133"/>
      <c r="B647" s="100"/>
      <c r="C647" s="100"/>
      <c r="D647" s="100"/>
      <c r="K647" s="48"/>
      <c r="L647" s="48"/>
      <c r="O647" s="45"/>
      <c r="P647" s="45"/>
      <c r="U647" s="41"/>
      <c r="V647" s="41"/>
      <c r="W647" s="54"/>
      <c r="X647" s="54"/>
      <c r="AH647" s="61"/>
      <c r="AL647" s="97"/>
      <c r="AM647" s="32"/>
      <c r="AN647" s="32"/>
      <c r="AO647" s="32"/>
      <c r="AP647" s="122"/>
      <c r="AQ647" s="101"/>
      <c r="AR647" s="32"/>
      <c r="AS647" s="32"/>
      <c r="AT647" s="28"/>
      <c r="AU647" s="101"/>
      <c r="AV647" s="101"/>
      <c r="AW647" s="101"/>
      <c r="AX647" s="101"/>
      <c r="AY647" s="32"/>
      <c r="AZ647" s="101"/>
      <c r="BA647" s="101"/>
      <c r="BB647" s="104"/>
      <c r="BC647" s="104"/>
      <c r="BD647" s="104"/>
      <c r="BE647" s="101"/>
      <c r="BF647" s="101"/>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c r="DJ647" s="28"/>
      <c r="DK647" s="28"/>
      <c r="DL647" s="28"/>
      <c r="DM647" s="28"/>
      <c r="DN647" s="28"/>
      <c r="DO647" s="28"/>
      <c r="DP647" s="28"/>
      <c r="DQ647" s="28"/>
      <c r="DR647" s="28"/>
      <c r="DS647" s="28"/>
      <c r="DT647" s="28"/>
      <c r="DU647" s="28"/>
      <c r="DV647" s="28"/>
      <c r="DW647" s="28"/>
      <c r="DX647" s="28"/>
      <c r="DY647" s="28"/>
      <c r="DZ647" s="28"/>
      <c r="EA647" s="28"/>
      <c r="EB647" s="28"/>
      <c r="EC647" s="28"/>
      <c r="ED647" s="28"/>
      <c r="EE647" s="28"/>
      <c r="EF647" s="28"/>
      <c r="EG647" s="28"/>
      <c r="EH647" s="28"/>
      <c r="EI647" s="28"/>
      <c r="EJ647" s="28"/>
      <c r="EK647" s="28"/>
      <c r="EL647" s="28"/>
      <c r="EM647" s="28"/>
      <c r="EN647" s="28"/>
      <c r="EO647" s="28"/>
    </row>
    <row r="648" spans="1:145" s="44" customFormat="1" x14ac:dyDescent="0.2">
      <c r="A648" s="133"/>
      <c r="B648" s="100"/>
      <c r="C648" s="100"/>
      <c r="D648" s="100"/>
      <c r="K648" s="48"/>
      <c r="L648" s="48"/>
      <c r="O648" s="45"/>
      <c r="P648" s="45"/>
      <c r="U648" s="41"/>
      <c r="V648" s="41"/>
      <c r="W648" s="54"/>
      <c r="X648" s="54"/>
      <c r="AH648" s="61"/>
      <c r="AL648" s="97"/>
      <c r="AM648" s="32"/>
      <c r="AN648" s="32"/>
      <c r="AO648" s="32"/>
      <c r="AP648" s="122"/>
      <c r="AQ648" s="101"/>
      <c r="AR648" s="32"/>
      <c r="AS648" s="32"/>
      <c r="AT648" s="28"/>
      <c r="AU648" s="101"/>
      <c r="AV648" s="101"/>
      <c r="AW648" s="101"/>
      <c r="AX648" s="101"/>
      <c r="AY648" s="32"/>
      <c r="AZ648" s="101"/>
      <c r="BA648" s="101"/>
      <c r="BB648" s="104"/>
      <c r="BC648" s="104"/>
      <c r="BD648" s="104"/>
      <c r="BE648" s="101"/>
      <c r="BF648" s="101"/>
      <c r="BG648" s="28"/>
      <c r="BH648" s="28"/>
      <c r="BI648" s="28"/>
      <c r="BJ648" s="28"/>
      <c r="BK648" s="28"/>
      <c r="BL648" s="28"/>
      <c r="BM648" s="28"/>
      <c r="BN648" s="28"/>
      <c r="BO648" s="28"/>
      <c r="BP648" s="28"/>
      <c r="BQ648" s="28"/>
      <c r="BR648" s="28"/>
      <c r="BS648" s="28"/>
      <c r="BT648" s="28"/>
      <c r="BU648" s="28"/>
      <c r="BV648" s="28"/>
      <c r="BW648" s="28"/>
      <c r="BX648" s="28"/>
      <c r="BY648" s="28"/>
      <c r="BZ648" s="28"/>
      <c r="CA648" s="28"/>
      <c r="CB648" s="28"/>
      <c r="CC648" s="28"/>
      <c r="CD648" s="28"/>
      <c r="CE648" s="28"/>
      <c r="CF648" s="28"/>
      <c r="CG648" s="28"/>
      <c r="CH648" s="28"/>
      <c r="CI648" s="28"/>
      <c r="CJ648" s="28"/>
      <c r="CK648" s="28"/>
      <c r="CL648" s="28"/>
      <c r="CM648" s="28"/>
      <c r="CN648" s="28"/>
      <c r="CO648" s="28"/>
      <c r="CP648" s="28"/>
      <c r="CQ648" s="28"/>
      <c r="CR648" s="28"/>
      <c r="CS648" s="28"/>
      <c r="CT648" s="28"/>
      <c r="CU648" s="28"/>
      <c r="CV648" s="28"/>
      <c r="CW648" s="28"/>
      <c r="CX648" s="28"/>
      <c r="CY648" s="28"/>
      <c r="CZ648" s="28"/>
      <c r="DA648" s="28"/>
      <c r="DB648" s="28"/>
      <c r="DC648" s="28"/>
      <c r="DD648" s="28"/>
      <c r="DE648" s="28"/>
      <c r="DF648" s="28"/>
      <c r="DG648" s="28"/>
      <c r="DH648" s="28"/>
      <c r="DI648" s="28"/>
      <c r="DJ648" s="28"/>
      <c r="DK648" s="28"/>
      <c r="DL648" s="28"/>
      <c r="DM648" s="28"/>
      <c r="DN648" s="28"/>
      <c r="DO648" s="28"/>
      <c r="DP648" s="28"/>
      <c r="DQ648" s="28"/>
      <c r="DR648" s="28"/>
      <c r="DS648" s="28"/>
      <c r="DT648" s="28"/>
      <c r="DU648" s="28"/>
      <c r="DV648" s="28"/>
      <c r="DW648" s="28"/>
      <c r="DX648" s="28"/>
      <c r="DY648" s="28"/>
      <c r="DZ648" s="28"/>
      <c r="EA648" s="28"/>
      <c r="EB648" s="28"/>
      <c r="EC648" s="28"/>
      <c r="ED648" s="28"/>
      <c r="EE648" s="28"/>
      <c r="EF648" s="28"/>
      <c r="EG648" s="28"/>
      <c r="EH648" s="28"/>
      <c r="EI648" s="28"/>
      <c r="EJ648" s="28"/>
      <c r="EK648" s="28"/>
      <c r="EL648" s="28"/>
      <c r="EM648" s="28"/>
      <c r="EN648" s="28"/>
      <c r="EO648" s="28"/>
    </row>
    <row r="649" spans="1:145" s="44" customFormat="1" x14ac:dyDescent="0.2">
      <c r="A649" s="133"/>
      <c r="B649" s="100"/>
      <c r="C649" s="100"/>
      <c r="D649" s="100"/>
      <c r="K649" s="48"/>
      <c r="L649" s="48"/>
      <c r="O649" s="45"/>
      <c r="P649" s="45"/>
      <c r="U649" s="41"/>
      <c r="V649" s="41"/>
      <c r="W649" s="54"/>
      <c r="X649" s="54"/>
      <c r="AH649" s="61"/>
      <c r="AL649" s="97"/>
      <c r="AM649" s="32"/>
      <c r="AN649" s="32"/>
      <c r="AO649" s="32"/>
      <c r="AP649" s="122"/>
      <c r="AQ649" s="101"/>
      <c r="AR649" s="32"/>
      <c r="AS649" s="32"/>
      <c r="AT649" s="28"/>
      <c r="AU649" s="101"/>
      <c r="AV649" s="101"/>
      <c r="AW649" s="101"/>
      <c r="AX649" s="101"/>
      <c r="AY649" s="32"/>
      <c r="AZ649" s="101"/>
      <c r="BA649" s="101"/>
      <c r="BB649" s="104"/>
      <c r="BC649" s="104"/>
      <c r="BD649" s="104"/>
      <c r="BE649" s="101"/>
      <c r="BF649" s="101"/>
      <c r="BG649" s="28"/>
      <c r="BH649" s="28"/>
      <c r="BI649" s="28"/>
      <c r="BJ649" s="28"/>
      <c r="BK649" s="28"/>
      <c r="BL649" s="28"/>
      <c r="BM649" s="28"/>
      <c r="BN649" s="28"/>
      <c r="BO649" s="28"/>
      <c r="BP649" s="28"/>
      <c r="BQ649" s="28"/>
      <c r="BR649" s="28"/>
      <c r="BS649" s="28"/>
      <c r="BT649" s="28"/>
      <c r="BU649" s="28"/>
      <c r="BV649" s="28"/>
      <c r="BW649" s="28"/>
      <c r="BX649" s="28"/>
      <c r="BY649" s="28"/>
      <c r="BZ649" s="28"/>
      <c r="CA649" s="28"/>
      <c r="CB649" s="28"/>
      <c r="CC649" s="28"/>
      <c r="CD649" s="28"/>
      <c r="CE649" s="28"/>
      <c r="CF649" s="28"/>
      <c r="CG649" s="28"/>
      <c r="CH649" s="28"/>
      <c r="CI649" s="28"/>
      <c r="CJ649" s="28"/>
      <c r="CK649" s="28"/>
      <c r="CL649" s="28"/>
      <c r="CM649" s="28"/>
      <c r="CN649" s="28"/>
      <c r="CO649" s="28"/>
      <c r="CP649" s="28"/>
      <c r="CQ649" s="28"/>
      <c r="CR649" s="28"/>
      <c r="CS649" s="28"/>
      <c r="CT649" s="28"/>
      <c r="CU649" s="28"/>
      <c r="CV649" s="28"/>
      <c r="CW649" s="28"/>
      <c r="CX649" s="28"/>
      <c r="CY649" s="28"/>
      <c r="CZ649" s="28"/>
      <c r="DA649" s="28"/>
      <c r="DB649" s="28"/>
      <c r="DC649" s="28"/>
      <c r="DD649" s="28"/>
      <c r="DE649" s="28"/>
      <c r="DF649" s="28"/>
      <c r="DG649" s="28"/>
      <c r="DH649" s="28"/>
      <c r="DI649" s="28"/>
      <c r="DJ649" s="28"/>
      <c r="DK649" s="28"/>
      <c r="DL649" s="28"/>
      <c r="DM649" s="28"/>
      <c r="DN649" s="28"/>
      <c r="DO649" s="28"/>
      <c r="DP649" s="28"/>
      <c r="DQ649" s="28"/>
      <c r="DR649" s="28"/>
      <c r="DS649" s="28"/>
      <c r="DT649" s="28"/>
      <c r="DU649" s="28"/>
      <c r="DV649" s="28"/>
      <c r="DW649" s="28"/>
      <c r="DX649" s="28"/>
      <c r="DY649" s="28"/>
      <c r="DZ649" s="28"/>
      <c r="EA649" s="28"/>
      <c r="EB649" s="28"/>
      <c r="EC649" s="28"/>
      <c r="ED649" s="28"/>
      <c r="EE649" s="28"/>
      <c r="EF649" s="28"/>
      <c r="EG649" s="28"/>
      <c r="EH649" s="28"/>
      <c r="EI649" s="28"/>
      <c r="EJ649" s="28"/>
      <c r="EK649" s="28"/>
      <c r="EL649" s="28"/>
      <c r="EM649" s="28"/>
      <c r="EN649" s="28"/>
      <c r="EO649" s="28"/>
    </row>
    <row r="650" spans="1:145" s="44" customFormat="1" x14ac:dyDescent="0.2">
      <c r="A650" s="133"/>
      <c r="B650" s="100"/>
      <c r="C650" s="100"/>
      <c r="D650" s="100"/>
      <c r="K650" s="48"/>
      <c r="L650" s="48"/>
      <c r="O650" s="45"/>
      <c r="P650" s="45"/>
      <c r="U650" s="41"/>
      <c r="V650" s="41"/>
      <c r="W650" s="54"/>
      <c r="X650" s="54"/>
      <c r="AH650" s="61"/>
      <c r="AL650" s="97"/>
      <c r="AM650" s="32"/>
      <c r="AN650" s="32"/>
      <c r="AO650" s="32"/>
      <c r="AP650" s="122"/>
      <c r="AQ650" s="101"/>
      <c r="AR650" s="32"/>
      <c r="AS650" s="32"/>
      <c r="AT650" s="28"/>
      <c r="AU650" s="101"/>
      <c r="AV650" s="101"/>
      <c r="AW650" s="101"/>
      <c r="AX650" s="101"/>
      <c r="AY650" s="32"/>
      <c r="AZ650" s="101"/>
      <c r="BA650" s="101"/>
      <c r="BB650" s="104"/>
      <c r="BC650" s="104"/>
      <c r="BD650" s="104"/>
      <c r="BE650" s="101"/>
      <c r="BF650" s="101"/>
      <c r="BG650" s="28"/>
      <c r="BH650" s="28"/>
      <c r="BI650" s="28"/>
      <c r="BJ650" s="28"/>
      <c r="BK650" s="28"/>
      <c r="BL650" s="28"/>
      <c r="BM650" s="28"/>
      <c r="BN650" s="28"/>
      <c r="BO650" s="28"/>
      <c r="BP650" s="28"/>
      <c r="BQ650" s="28"/>
      <c r="BR650" s="28"/>
      <c r="BS650" s="28"/>
      <c r="BT650" s="28"/>
      <c r="BU650" s="28"/>
      <c r="BV650" s="28"/>
      <c r="BW650" s="28"/>
      <c r="BX650" s="28"/>
      <c r="BY650" s="28"/>
      <c r="BZ650" s="28"/>
      <c r="CA650" s="28"/>
      <c r="CB650" s="28"/>
      <c r="CC650" s="28"/>
      <c r="CD650" s="28"/>
      <c r="CE650" s="28"/>
      <c r="CF650" s="28"/>
      <c r="CG650" s="28"/>
      <c r="CH650" s="28"/>
      <c r="CI650" s="28"/>
      <c r="CJ650" s="28"/>
      <c r="CK650" s="28"/>
      <c r="CL650" s="28"/>
      <c r="CM650" s="28"/>
      <c r="CN650" s="28"/>
      <c r="CO650" s="28"/>
      <c r="CP650" s="28"/>
      <c r="CQ650" s="28"/>
      <c r="CR650" s="28"/>
      <c r="CS650" s="28"/>
      <c r="CT650" s="28"/>
      <c r="CU650" s="28"/>
      <c r="CV650" s="28"/>
      <c r="CW650" s="28"/>
      <c r="CX650" s="28"/>
      <c r="CY650" s="28"/>
      <c r="CZ650" s="28"/>
      <c r="DA650" s="28"/>
      <c r="DB650" s="28"/>
      <c r="DC650" s="28"/>
      <c r="DD650" s="28"/>
      <c r="DE650" s="28"/>
      <c r="DF650" s="28"/>
      <c r="DG650" s="28"/>
      <c r="DH650" s="28"/>
      <c r="DI650" s="28"/>
      <c r="DJ650" s="28"/>
      <c r="DK650" s="28"/>
      <c r="DL650" s="28"/>
      <c r="DM650" s="28"/>
      <c r="DN650" s="28"/>
      <c r="DO650" s="28"/>
      <c r="DP650" s="28"/>
      <c r="DQ650" s="28"/>
      <c r="DR650" s="28"/>
      <c r="DS650" s="28"/>
      <c r="DT650" s="28"/>
      <c r="DU650" s="28"/>
      <c r="DV650" s="28"/>
      <c r="DW650" s="28"/>
      <c r="DX650" s="28"/>
      <c r="DY650" s="28"/>
      <c r="DZ650" s="28"/>
      <c r="EA650" s="28"/>
      <c r="EB650" s="28"/>
      <c r="EC650" s="28"/>
      <c r="ED650" s="28"/>
      <c r="EE650" s="28"/>
      <c r="EF650" s="28"/>
      <c r="EG650" s="28"/>
      <c r="EH650" s="28"/>
      <c r="EI650" s="28"/>
      <c r="EJ650" s="28"/>
      <c r="EK650" s="28"/>
      <c r="EL650" s="28"/>
      <c r="EM650" s="28"/>
      <c r="EN650" s="28"/>
      <c r="EO650" s="28"/>
    </row>
    <row r="651" spans="1:145" s="44" customFormat="1" x14ac:dyDescent="0.2">
      <c r="A651" s="133"/>
      <c r="B651" s="100"/>
      <c r="C651" s="100"/>
      <c r="D651" s="100"/>
      <c r="K651" s="48"/>
      <c r="L651" s="48"/>
      <c r="O651" s="45"/>
      <c r="P651" s="45"/>
      <c r="U651" s="41"/>
      <c r="V651" s="41"/>
      <c r="W651" s="54"/>
      <c r="X651" s="54"/>
      <c r="AH651" s="61"/>
      <c r="AL651" s="97"/>
      <c r="AM651" s="32"/>
      <c r="AN651" s="32"/>
      <c r="AO651" s="32"/>
      <c r="AP651" s="122"/>
      <c r="AQ651" s="101"/>
      <c r="AR651" s="32"/>
      <c r="AS651" s="32"/>
      <c r="AT651" s="28"/>
      <c r="AU651" s="101"/>
      <c r="AV651" s="101"/>
      <c r="AW651" s="101"/>
      <c r="AX651" s="101"/>
      <c r="AY651" s="32"/>
      <c r="AZ651" s="101"/>
      <c r="BA651" s="101"/>
      <c r="BB651" s="104"/>
      <c r="BC651" s="104"/>
      <c r="BD651" s="104"/>
      <c r="BE651" s="101"/>
      <c r="BF651" s="101"/>
      <c r="BG651" s="28"/>
      <c r="BH651" s="28"/>
      <c r="BI651" s="28"/>
      <c r="BJ651" s="28"/>
      <c r="BK651" s="28"/>
      <c r="BL651" s="28"/>
      <c r="BM651" s="28"/>
      <c r="BN651" s="28"/>
      <c r="BO651" s="28"/>
      <c r="BP651" s="28"/>
      <c r="BQ651" s="28"/>
      <c r="BR651" s="28"/>
      <c r="BS651" s="28"/>
      <c r="BT651" s="28"/>
      <c r="BU651" s="28"/>
      <c r="BV651" s="28"/>
      <c r="BW651" s="28"/>
      <c r="BX651" s="28"/>
      <c r="BY651" s="28"/>
      <c r="BZ651" s="28"/>
      <c r="CA651" s="28"/>
      <c r="CB651" s="28"/>
      <c r="CC651" s="28"/>
      <c r="CD651" s="28"/>
      <c r="CE651" s="28"/>
      <c r="CF651" s="28"/>
      <c r="CG651" s="28"/>
      <c r="CH651" s="28"/>
      <c r="CI651" s="28"/>
      <c r="CJ651" s="28"/>
      <c r="CK651" s="28"/>
      <c r="CL651" s="28"/>
      <c r="CM651" s="28"/>
      <c r="CN651" s="28"/>
      <c r="CO651" s="28"/>
      <c r="CP651" s="28"/>
      <c r="CQ651" s="28"/>
      <c r="CR651" s="28"/>
      <c r="CS651" s="28"/>
      <c r="CT651" s="28"/>
      <c r="CU651" s="28"/>
      <c r="CV651" s="28"/>
      <c r="CW651" s="28"/>
      <c r="CX651" s="28"/>
      <c r="CY651" s="28"/>
      <c r="CZ651" s="28"/>
      <c r="DA651" s="28"/>
      <c r="DB651" s="28"/>
      <c r="DC651" s="28"/>
      <c r="DD651" s="28"/>
      <c r="DE651" s="28"/>
      <c r="DF651" s="28"/>
      <c r="DG651" s="28"/>
      <c r="DH651" s="28"/>
      <c r="DI651" s="28"/>
      <c r="DJ651" s="28"/>
      <c r="DK651" s="28"/>
      <c r="DL651" s="28"/>
      <c r="DM651" s="28"/>
      <c r="DN651" s="28"/>
      <c r="DO651" s="28"/>
      <c r="DP651" s="28"/>
      <c r="DQ651" s="28"/>
      <c r="DR651" s="28"/>
      <c r="DS651" s="28"/>
      <c r="DT651" s="28"/>
      <c r="DU651" s="28"/>
      <c r="DV651" s="28"/>
      <c r="DW651" s="28"/>
      <c r="DX651" s="28"/>
      <c r="DY651" s="28"/>
      <c r="DZ651" s="28"/>
      <c r="EA651" s="28"/>
      <c r="EB651" s="28"/>
      <c r="EC651" s="28"/>
      <c r="ED651" s="28"/>
      <c r="EE651" s="28"/>
      <c r="EF651" s="28"/>
      <c r="EG651" s="28"/>
      <c r="EH651" s="28"/>
      <c r="EI651" s="28"/>
      <c r="EJ651" s="28"/>
      <c r="EK651" s="28"/>
      <c r="EL651" s="28"/>
      <c r="EM651" s="28"/>
      <c r="EN651" s="28"/>
      <c r="EO651" s="28"/>
    </row>
    <row r="652" spans="1:145" s="44" customFormat="1" x14ac:dyDescent="0.2">
      <c r="A652" s="133"/>
      <c r="B652" s="100"/>
      <c r="C652" s="100"/>
      <c r="D652" s="100"/>
      <c r="K652" s="48"/>
      <c r="L652" s="48"/>
      <c r="O652" s="45"/>
      <c r="P652" s="45"/>
      <c r="U652" s="41"/>
      <c r="V652" s="41"/>
      <c r="W652" s="54"/>
      <c r="X652" s="54"/>
      <c r="AH652" s="61"/>
      <c r="AL652" s="97"/>
      <c r="AM652" s="32"/>
      <c r="AN652" s="32"/>
      <c r="AO652" s="32"/>
      <c r="AP652" s="122"/>
      <c r="AQ652" s="101"/>
      <c r="AR652" s="32"/>
      <c r="AS652" s="32"/>
      <c r="AT652" s="28"/>
      <c r="AU652" s="101"/>
      <c r="AV652" s="101"/>
      <c r="AW652" s="101"/>
      <c r="AX652" s="101"/>
      <c r="AY652" s="32"/>
      <c r="AZ652" s="101"/>
      <c r="BA652" s="101"/>
      <c r="BB652" s="104"/>
      <c r="BC652" s="104"/>
      <c r="BD652" s="104"/>
      <c r="BE652" s="101"/>
      <c r="BF652" s="101"/>
      <c r="BG652" s="28"/>
      <c r="BH652" s="28"/>
      <c r="BI652" s="28"/>
      <c r="BJ652" s="28"/>
      <c r="BK652" s="28"/>
      <c r="BL652" s="28"/>
      <c r="BM652" s="28"/>
      <c r="BN652" s="28"/>
      <c r="BO652" s="28"/>
      <c r="BP652" s="28"/>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28"/>
      <c r="CO652" s="28"/>
      <c r="CP652" s="28"/>
      <c r="CQ652" s="28"/>
      <c r="CR652" s="28"/>
      <c r="CS652" s="28"/>
      <c r="CT652" s="28"/>
      <c r="CU652" s="28"/>
      <c r="CV652" s="28"/>
      <c r="CW652" s="28"/>
      <c r="CX652" s="28"/>
      <c r="CY652" s="28"/>
      <c r="CZ652" s="28"/>
      <c r="DA652" s="28"/>
      <c r="DB652" s="28"/>
      <c r="DC652" s="28"/>
      <c r="DD652" s="28"/>
      <c r="DE652" s="28"/>
      <c r="DF652" s="28"/>
      <c r="DG652" s="28"/>
      <c r="DH652" s="28"/>
      <c r="DI652" s="28"/>
      <c r="DJ652" s="28"/>
      <c r="DK652" s="28"/>
      <c r="DL652" s="28"/>
      <c r="DM652" s="28"/>
      <c r="DN652" s="28"/>
      <c r="DO652" s="28"/>
      <c r="DP652" s="28"/>
      <c r="DQ652" s="28"/>
      <c r="DR652" s="28"/>
      <c r="DS652" s="28"/>
      <c r="DT652" s="28"/>
      <c r="DU652" s="28"/>
      <c r="DV652" s="28"/>
      <c r="DW652" s="28"/>
      <c r="DX652" s="28"/>
      <c r="DY652" s="28"/>
      <c r="DZ652" s="28"/>
      <c r="EA652" s="28"/>
      <c r="EB652" s="28"/>
      <c r="EC652" s="28"/>
      <c r="ED652" s="28"/>
      <c r="EE652" s="28"/>
      <c r="EF652" s="28"/>
      <c r="EG652" s="28"/>
      <c r="EH652" s="28"/>
      <c r="EI652" s="28"/>
      <c r="EJ652" s="28"/>
      <c r="EK652" s="28"/>
      <c r="EL652" s="28"/>
      <c r="EM652" s="28"/>
      <c r="EN652" s="28"/>
      <c r="EO652" s="28"/>
    </row>
    <row r="653" spans="1:145" s="44" customFormat="1" x14ac:dyDescent="0.2">
      <c r="A653" s="133"/>
      <c r="B653" s="100"/>
      <c r="C653" s="100"/>
      <c r="D653" s="100"/>
      <c r="K653" s="48"/>
      <c r="L653" s="48"/>
      <c r="O653" s="45"/>
      <c r="P653" s="45"/>
      <c r="U653" s="41"/>
      <c r="V653" s="41"/>
      <c r="W653" s="54"/>
      <c r="X653" s="54"/>
      <c r="AH653" s="61"/>
      <c r="AL653" s="97"/>
      <c r="AM653" s="32"/>
      <c r="AN653" s="32"/>
      <c r="AO653" s="32"/>
      <c r="AP653" s="122"/>
      <c r="AQ653" s="101"/>
      <c r="AR653" s="32"/>
      <c r="AS653" s="32"/>
      <c r="AT653" s="28"/>
      <c r="AU653" s="101"/>
      <c r="AV653" s="101"/>
      <c r="AW653" s="101"/>
      <c r="AX653" s="101"/>
      <c r="AY653" s="32"/>
      <c r="AZ653" s="101"/>
      <c r="BA653" s="101"/>
      <c r="BB653" s="104"/>
      <c r="BC653" s="104"/>
      <c r="BD653" s="104"/>
      <c r="BE653" s="101"/>
      <c r="BF653" s="101"/>
      <c r="BG653" s="28"/>
      <c r="BH653" s="28"/>
      <c r="BI653" s="28"/>
      <c r="BJ653" s="28"/>
      <c r="BK653" s="28"/>
      <c r="BL653" s="28"/>
      <c r="BM653" s="28"/>
      <c r="BN653" s="28"/>
      <c r="BO653" s="28"/>
      <c r="BP653" s="28"/>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28"/>
      <c r="CO653" s="28"/>
      <c r="CP653" s="28"/>
      <c r="CQ653" s="28"/>
      <c r="CR653" s="28"/>
      <c r="CS653" s="28"/>
      <c r="CT653" s="28"/>
      <c r="CU653" s="28"/>
      <c r="CV653" s="28"/>
      <c r="CW653" s="28"/>
      <c r="CX653" s="28"/>
      <c r="CY653" s="28"/>
      <c r="CZ653" s="28"/>
      <c r="DA653" s="28"/>
      <c r="DB653" s="28"/>
      <c r="DC653" s="28"/>
      <c r="DD653" s="28"/>
      <c r="DE653" s="28"/>
      <c r="DF653" s="28"/>
      <c r="DG653" s="28"/>
      <c r="DH653" s="28"/>
      <c r="DI653" s="28"/>
      <c r="DJ653" s="28"/>
      <c r="DK653" s="28"/>
      <c r="DL653" s="28"/>
      <c r="DM653" s="28"/>
      <c r="DN653" s="28"/>
      <c r="DO653" s="28"/>
      <c r="DP653" s="28"/>
      <c r="DQ653" s="28"/>
      <c r="DR653" s="28"/>
      <c r="DS653" s="28"/>
      <c r="DT653" s="28"/>
      <c r="DU653" s="28"/>
      <c r="DV653" s="28"/>
      <c r="DW653" s="28"/>
      <c r="DX653" s="28"/>
      <c r="DY653" s="28"/>
      <c r="DZ653" s="28"/>
      <c r="EA653" s="28"/>
      <c r="EB653" s="28"/>
      <c r="EC653" s="28"/>
      <c r="ED653" s="28"/>
      <c r="EE653" s="28"/>
      <c r="EF653" s="28"/>
      <c r="EG653" s="28"/>
      <c r="EH653" s="28"/>
      <c r="EI653" s="28"/>
      <c r="EJ653" s="28"/>
      <c r="EK653" s="28"/>
      <c r="EL653" s="28"/>
      <c r="EM653" s="28"/>
      <c r="EN653" s="28"/>
      <c r="EO653" s="28"/>
    </row>
    <row r="654" spans="1:145" s="44" customFormat="1" x14ac:dyDescent="0.2">
      <c r="A654" s="133"/>
      <c r="B654" s="100"/>
      <c r="C654" s="100"/>
      <c r="D654" s="100"/>
      <c r="K654" s="48"/>
      <c r="L654" s="48"/>
      <c r="O654" s="45"/>
      <c r="P654" s="45"/>
      <c r="U654" s="41"/>
      <c r="V654" s="41"/>
      <c r="W654" s="54"/>
      <c r="X654" s="54"/>
      <c r="AH654" s="61"/>
      <c r="AL654" s="97"/>
      <c r="AM654" s="32"/>
      <c r="AN654" s="32"/>
      <c r="AO654" s="32"/>
      <c r="AP654" s="122"/>
      <c r="AQ654" s="101"/>
      <c r="AR654" s="32"/>
      <c r="AS654" s="32"/>
      <c r="AT654" s="28"/>
      <c r="AU654" s="101"/>
      <c r="AV654" s="101"/>
      <c r="AW654" s="101"/>
      <c r="AX654" s="101"/>
      <c r="AY654" s="32"/>
      <c r="AZ654" s="101"/>
      <c r="BA654" s="101"/>
      <c r="BB654" s="104"/>
      <c r="BC654" s="104"/>
      <c r="BD654" s="104"/>
      <c r="BE654" s="101"/>
      <c r="BF654" s="101"/>
      <c r="BG654" s="28"/>
      <c r="BH654" s="28"/>
      <c r="BI654" s="28"/>
      <c r="BJ654" s="28"/>
      <c r="BK654" s="28"/>
      <c r="BL654" s="28"/>
      <c r="BM654" s="28"/>
      <c r="BN654" s="28"/>
      <c r="BO654" s="28"/>
      <c r="BP654" s="28"/>
      <c r="BQ654" s="28"/>
      <c r="BR654" s="28"/>
      <c r="BS654" s="28"/>
      <c r="BT654" s="28"/>
      <c r="BU654" s="28"/>
      <c r="BV654" s="28"/>
      <c r="BW654" s="28"/>
      <c r="BX654" s="28"/>
      <c r="BY654" s="28"/>
      <c r="BZ654" s="28"/>
      <c r="CA654" s="28"/>
      <c r="CB654" s="28"/>
      <c r="CC654" s="28"/>
      <c r="CD654" s="28"/>
      <c r="CE654" s="28"/>
      <c r="CF654" s="28"/>
      <c r="CG654" s="28"/>
      <c r="CH654" s="28"/>
      <c r="CI654" s="28"/>
      <c r="CJ654" s="28"/>
      <c r="CK654" s="28"/>
      <c r="CL654" s="28"/>
      <c r="CM654" s="28"/>
      <c r="CN654" s="28"/>
      <c r="CO654" s="28"/>
      <c r="CP654" s="28"/>
      <c r="CQ654" s="28"/>
      <c r="CR654" s="28"/>
      <c r="CS654" s="28"/>
      <c r="CT654" s="28"/>
      <c r="CU654" s="28"/>
      <c r="CV654" s="28"/>
      <c r="CW654" s="28"/>
      <c r="CX654" s="28"/>
      <c r="CY654" s="28"/>
      <c r="CZ654" s="28"/>
      <c r="DA654" s="28"/>
      <c r="DB654" s="28"/>
      <c r="DC654" s="28"/>
      <c r="DD654" s="28"/>
      <c r="DE654" s="28"/>
      <c r="DF654" s="28"/>
      <c r="DG654" s="28"/>
      <c r="DH654" s="28"/>
      <c r="DI654" s="28"/>
      <c r="DJ654" s="28"/>
      <c r="DK654" s="28"/>
      <c r="DL654" s="28"/>
      <c r="DM654" s="28"/>
      <c r="DN654" s="28"/>
      <c r="DO654" s="28"/>
      <c r="DP654" s="28"/>
      <c r="DQ654" s="28"/>
      <c r="DR654" s="28"/>
      <c r="DS654" s="28"/>
      <c r="DT654" s="28"/>
      <c r="DU654" s="28"/>
      <c r="DV654" s="28"/>
      <c r="DW654" s="28"/>
      <c r="DX654" s="28"/>
      <c r="DY654" s="28"/>
      <c r="DZ654" s="28"/>
      <c r="EA654" s="28"/>
      <c r="EB654" s="28"/>
      <c r="EC654" s="28"/>
      <c r="ED654" s="28"/>
      <c r="EE654" s="28"/>
      <c r="EF654" s="28"/>
      <c r="EG654" s="28"/>
      <c r="EH654" s="28"/>
      <c r="EI654" s="28"/>
      <c r="EJ654" s="28"/>
      <c r="EK654" s="28"/>
      <c r="EL654" s="28"/>
      <c r="EM654" s="28"/>
      <c r="EN654" s="28"/>
      <c r="EO654" s="28"/>
    </row>
    <row r="655" spans="1:145" s="44" customFormat="1" x14ac:dyDescent="0.2">
      <c r="A655" s="133"/>
      <c r="B655" s="100"/>
      <c r="C655" s="100"/>
      <c r="D655" s="100"/>
      <c r="K655" s="48"/>
      <c r="L655" s="48"/>
      <c r="O655" s="45"/>
      <c r="P655" s="45"/>
      <c r="U655" s="41"/>
      <c r="V655" s="41"/>
      <c r="W655" s="54"/>
      <c r="X655" s="54"/>
      <c r="AH655" s="61"/>
      <c r="AL655" s="97"/>
      <c r="AM655" s="32"/>
      <c r="AN655" s="32"/>
      <c r="AO655" s="32"/>
      <c r="AP655" s="122"/>
      <c r="AQ655" s="101"/>
      <c r="AR655" s="32"/>
      <c r="AS655" s="32"/>
      <c r="AT655" s="28"/>
      <c r="AU655" s="101"/>
      <c r="AV655" s="101"/>
      <c r="AW655" s="101"/>
      <c r="AX655" s="101"/>
      <c r="AY655" s="32"/>
      <c r="AZ655" s="101"/>
      <c r="BA655" s="101"/>
      <c r="BB655" s="104"/>
      <c r="BC655" s="104"/>
      <c r="BD655" s="104"/>
      <c r="BE655" s="101"/>
      <c r="BF655" s="101"/>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c r="DJ655" s="28"/>
      <c r="DK655" s="28"/>
      <c r="DL655" s="28"/>
      <c r="DM655" s="28"/>
      <c r="DN655" s="28"/>
      <c r="DO655" s="28"/>
      <c r="DP655" s="28"/>
      <c r="DQ655" s="28"/>
      <c r="DR655" s="28"/>
      <c r="DS655" s="28"/>
      <c r="DT655" s="28"/>
      <c r="DU655" s="28"/>
      <c r="DV655" s="28"/>
      <c r="DW655" s="28"/>
      <c r="DX655" s="28"/>
      <c r="DY655" s="28"/>
      <c r="DZ655" s="28"/>
      <c r="EA655" s="28"/>
      <c r="EB655" s="28"/>
      <c r="EC655" s="28"/>
      <c r="ED655" s="28"/>
      <c r="EE655" s="28"/>
      <c r="EF655" s="28"/>
      <c r="EG655" s="28"/>
      <c r="EH655" s="28"/>
      <c r="EI655" s="28"/>
      <c r="EJ655" s="28"/>
      <c r="EK655" s="28"/>
      <c r="EL655" s="28"/>
      <c r="EM655" s="28"/>
      <c r="EN655" s="28"/>
      <c r="EO655" s="28"/>
    </row>
    <row r="656" spans="1:145" s="44" customFormat="1" x14ac:dyDescent="0.2">
      <c r="A656" s="133"/>
      <c r="B656" s="100"/>
      <c r="C656" s="100"/>
      <c r="D656" s="100"/>
      <c r="K656" s="48"/>
      <c r="L656" s="48"/>
      <c r="O656" s="45"/>
      <c r="P656" s="45"/>
      <c r="U656" s="41"/>
      <c r="V656" s="41"/>
      <c r="W656" s="54"/>
      <c r="X656" s="54"/>
      <c r="AH656" s="61"/>
      <c r="AL656" s="97"/>
      <c r="AM656" s="32"/>
      <c r="AN656" s="32"/>
      <c r="AO656" s="32"/>
      <c r="AP656" s="122"/>
      <c r="AQ656" s="101"/>
      <c r="AR656" s="32"/>
      <c r="AS656" s="32"/>
      <c r="AT656" s="28"/>
      <c r="AU656" s="101"/>
      <c r="AV656" s="101"/>
      <c r="AW656" s="101"/>
      <c r="AX656" s="101"/>
      <c r="AY656" s="32"/>
      <c r="AZ656" s="101"/>
      <c r="BA656" s="101"/>
      <c r="BB656" s="104"/>
      <c r="BC656" s="104"/>
      <c r="BD656" s="104"/>
      <c r="BE656" s="101"/>
      <c r="BF656" s="101"/>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c r="ED656" s="28"/>
      <c r="EE656" s="28"/>
      <c r="EF656" s="28"/>
      <c r="EG656" s="28"/>
      <c r="EH656" s="28"/>
      <c r="EI656" s="28"/>
      <c r="EJ656" s="28"/>
      <c r="EK656" s="28"/>
      <c r="EL656" s="28"/>
      <c r="EM656" s="28"/>
      <c r="EN656" s="28"/>
      <c r="EO656" s="28"/>
    </row>
    <row r="657" spans="1:145" s="44" customFormat="1" x14ac:dyDescent="0.2">
      <c r="A657" s="133"/>
      <c r="B657" s="100"/>
      <c r="C657" s="100"/>
      <c r="D657" s="100"/>
      <c r="K657" s="48"/>
      <c r="L657" s="48"/>
      <c r="O657" s="45"/>
      <c r="P657" s="45"/>
      <c r="U657" s="41"/>
      <c r="V657" s="41"/>
      <c r="W657" s="54"/>
      <c r="X657" s="54"/>
      <c r="AH657" s="61"/>
      <c r="AL657" s="97"/>
      <c r="AM657" s="32"/>
      <c r="AN657" s="32"/>
      <c r="AO657" s="32"/>
      <c r="AP657" s="122"/>
      <c r="AQ657" s="101"/>
      <c r="AR657" s="32"/>
      <c r="AS657" s="32"/>
      <c r="AT657" s="28"/>
      <c r="AU657" s="101"/>
      <c r="AV657" s="101"/>
      <c r="AW657" s="101"/>
      <c r="AX657" s="101"/>
      <c r="AY657" s="32"/>
      <c r="AZ657" s="101"/>
      <c r="BA657" s="101"/>
      <c r="BB657" s="104"/>
      <c r="BC657" s="104"/>
      <c r="BD657" s="104"/>
      <c r="BE657" s="101"/>
      <c r="BF657" s="101"/>
      <c r="BG657" s="28"/>
      <c r="BH657" s="28"/>
      <c r="BI657" s="28"/>
      <c r="BJ657" s="28"/>
      <c r="BK657" s="28"/>
      <c r="BL657" s="28"/>
      <c r="BM657" s="28"/>
      <c r="BN657" s="28"/>
      <c r="BO657" s="28"/>
      <c r="BP657" s="28"/>
      <c r="BQ657" s="28"/>
      <c r="BR657" s="28"/>
      <c r="BS657" s="28"/>
      <c r="BT657" s="28"/>
      <c r="BU657" s="28"/>
      <c r="BV657" s="28"/>
      <c r="BW657" s="28"/>
      <c r="BX657" s="28"/>
      <c r="BY657" s="28"/>
      <c r="BZ657" s="28"/>
      <c r="CA657" s="28"/>
      <c r="CB657" s="28"/>
      <c r="CC657" s="28"/>
      <c r="CD657" s="28"/>
      <c r="CE657" s="28"/>
      <c r="CF657" s="28"/>
      <c r="CG657" s="28"/>
      <c r="CH657" s="28"/>
      <c r="CI657" s="28"/>
      <c r="CJ657" s="28"/>
      <c r="CK657" s="28"/>
      <c r="CL657" s="28"/>
      <c r="CM657" s="28"/>
      <c r="CN657" s="28"/>
      <c r="CO657" s="28"/>
      <c r="CP657" s="28"/>
      <c r="CQ657" s="28"/>
      <c r="CR657" s="28"/>
      <c r="CS657" s="28"/>
      <c r="CT657" s="28"/>
      <c r="CU657" s="28"/>
      <c r="CV657" s="28"/>
      <c r="CW657" s="28"/>
      <c r="CX657" s="28"/>
      <c r="CY657" s="28"/>
      <c r="CZ657" s="28"/>
      <c r="DA657" s="28"/>
      <c r="DB657" s="28"/>
      <c r="DC657" s="28"/>
      <c r="DD657" s="28"/>
      <c r="DE657" s="28"/>
      <c r="DF657" s="28"/>
      <c r="DG657" s="28"/>
      <c r="DH657" s="28"/>
      <c r="DI657" s="28"/>
      <c r="DJ657" s="28"/>
      <c r="DK657" s="28"/>
      <c r="DL657" s="28"/>
      <c r="DM657" s="28"/>
      <c r="DN657" s="28"/>
      <c r="DO657" s="28"/>
      <c r="DP657" s="28"/>
      <c r="DQ657" s="28"/>
      <c r="DR657" s="28"/>
      <c r="DS657" s="28"/>
      <c r="DT657" s="28"/>
      <c r="DU657" s="28"/>
      <c r="DV657" s="28"/>
      <c r="DW657" s="28"/>
      <c r="DX657" s="28"/>
      <c r="DY657" s="28"/>
      <c r="DZ657" s="28"/>
      <c r="EA657" s="28"/>
      <c r="EB657" s="28"/>
      <c r="EC657" s="28"/>
      <c r="ED657" s="28"/>
      <c r="EE657" s="28"/>
      <c r="EF657" s="28"/>
      <c r="EG657" s="28"/>
      <c r="EH657" s="28"/>
      <c r="EI657" s="28"/>
      <c r="EJ657" s="28"/>
      <c r="EK657" s="28"/>
      <c r="EL657" s="28"/>
      <c r="EM657" s="28"/>
      <c r="EN657" s="28"/>
      <c r="EO657" s="28"/>
    </row>
    <row r="658" spans="1:145" s="44" customFormat="1" x14ac:dyDescent="0.2">
      <c r="A658" s="133"/>
      <c r="B658" s="100"/>
      <c r="C658" s="100"/>
      <c r="D658" s="100"/>
      <c r="K658" s="48"/>
      <c r="L658" s="48"/>
      <c r="O658" s="45"/>
      <c r="P658" s="45"/>
      <c r="U658" s="41"/>
      <c r="V658" s="41"/>
      <c r="W658" s="54"/>
      <c r="X658" s="54"/>
      <c r="AH658" s="61"/>
      <c r="AL658" s="97"/>
      <c r="AM658" s="32"/>
      <c r="AN658" s="32"/>
      <c r="AO658" s="32"/>
      <c r="AP658" s="122"/>
      <c r="AQ658" s="101"/>
      <c r="AR658" s="32"/>
      <c r="AS658" s="32"/>
      <c r="AT658" s="28"/>
      <c r="AU658" s="101"/>
      <c r="AV658" s="101"/>
      <c r="AW658" s="101"/>
      <c r="AX658" s="101"/>
      <c r="AY658" s="32"/>
      <c r="AZ658" s="101"/>
      <c r="BA658" s="101"/>
      <c r="BB658" s="104"/>
      <c r="BC658" s="104"/>
      <c r="BD658" s="104"/>
      <c r="BE658" s="101"/>
      <c r="BF658" s="101"/>
      <c r="BG658" s="28"/>
      <c r="BH658" s="28"/>
      <c r="BI658" s="28"/>
      <c r="BJ658" s="28"/>
      <c r="BK658" s="28"/>
      <c r="BL658" s="28"/>
      <c r="BM658" s="28"/>
      <c r="BN658" s="28"/>
      <c r="BO658" s="28"/>
      <c r="BP658" s="28"/>
      <c r="BQ658" s="28"/>
      <c r="BR658" s="28"/>
      <c r="BS658" s="28"/>
      <c r="BT658" s="28"/>
      <c r="BU658" s="28"/>
      <c r="BV658" s="28"/>
      <c r="BW658" s="28"/>
      <c r="BX658" s="28"/>
      <c r="BY658" s="28"/>
      <c r="BZ658" s="28"/>
      <c r="CA658" s="28"/>
      <c r="CB658" s="28"/>
      <c r="CC658" s="28"/>
      <c r="CD658" s="28"/>
      <c r="CE658" s="28"/>
      <c r="CF658" s="28"/>
      <c r="CG658" s="28"/>
      <c r="CH658" s="28"/>
      <c r="CI658" s="28"/>
      <c r="CJ658" s="28"/>
      <c r="CK658" s="28"/>
      <c r="CL658" s="28"/>
      <c r="CM658" s="28"/>
      <c r="CN658" s="28"/>
      <c r="CO658" s="28"/>
      <c r="CP658" s="28"/>
      <c r="CQ658" s="28"/>
      <c r="CR658" s="28"/>
      <c r="CS658" s="28"/>
      <c r="CT658" s="28"/>
      <c r="CU658" s="28"/>
      <c r="CV658" s="28"/>
      <c r="CW658" s="28"/>
      <c r="CX658" s="28"/>
      <c r="CY658" s="28"/>
      <c r="CZ658" s="28"/>
      <c r="DA658" s="28"/>
      <c r="DB658" s="28"/>
      <c r="DC658" s="28"/>
      <c r="DD658" s="28"/>
      <c r="DE658" s="28"/>
      <c r="DF658" s="28"/>
      <c r="DG658" s="28"/>
      <c r="DH658" s="28"/>
      <c r="DI658" s="28"/>
      <c r="DJ658" s="28"/>
      <c r="DK658" s="28"/>
      <c r="DL658" s="28"/>
      <c r="DM658" s="28"/>
      <c r="DN658" s="28"/>
      <c r="DO658" s="28"/>
      <c r="DP658" s="28"/>
      <c r="DQ658" s="28"/>
      <c r="DR658" s="28"/>
      <c r="DS658" s="28"/>
      <c r="DT658" s="28"/>
      <c r="DU658" s="28"/>
      <c r="DV658" s="28"/>
      <c r="DW658" s="28"/>
      <c r="DX658" s="28"/>
      <c r="DY658" s="28"/>
      <c r="DZ658" s="28"/>
      <c r="EA658" s="28"/>
      <c r="EB658" s="28"/>
      <c r="EC658" s="28"/>
      <c r="ED658" s="28"/>
      <c r="EE658" s="28"/>
      <c r="EF658" s="28"/>
      <c r="EG658" s="28"/>
      <c r="EH658" s="28"/>
      <c r="EI658" s="28"/>
      <c r="EJ658" s="28"/>
      <c r="EK658" s="28"/>
      <c r="EL658" s="28"/>
      <c r="EM658" s="28"/>
      <c r="EN658" s="28"/>
      <c r="EO658" s="28"/>
    </row>
    <row r="659" spans="1:145" s="44" customFormat="1" x14ac:dyDescent="0.2">
      <c r="A659" s="133"/>
      <c r="B659" s="100"/>
      <c r="C659" s="100"/>
      <c r="D659" s="100"/>
      <c r="K659" s="48"/>
      <c r="L659" s="48"/>
      <c r="O659" s="45"/>
      <c r="P659" s="45"/>
      <c r="U659" s="41"/>
      <c r="V659" s="41"/>
      <c r="W659" s="54"/>
      <c r="X659" s="54"/>
      <c r="AH659" s="61"/>
      <c r="AL659" s="97"/>
      <c r="AM659" s="32"/>
      <c r="AN659" s="32"/>
      <c r="AO659" s="32"/>
      <c r="AP659" s="122"/>
      <c r="AQ659" s="101"/>
      <c r="AR659" s="32"/>
      <c r="AS659" s="32"/>
      <c r="AT659" s="28"/>
      <c r="AU659" s="101"/>
      <c r="AV659" s="101"/>
      <c r="AW659" s="101"/>
      <c r="AX659" s="101"/>
      <c r="AY659" s="32"/>
      <c r="AZ659" s="101"/>
      <c r="BA659" s="101"/>
      <c r="BB659" s="104"/>
      <c r="BC659" s="104"/>
      <c r="BD659" s="104"/>
      <c r="BE659" s="101"/>
      <c r="BF659" s="101"/>
      <c r="BG659" s="28"/>
      <c r="BH659" s="28"/>
      <c r="BI659" s="28"/>
      <c r="BJ659" s="28"/>
      <c r="BK659" s="28"/>
      <c r="BL659" s="28"/>
      <c r="BM659" s="28"/>
      <c r="BN659" s="28"/>
      <c r="BO659" s="28"/>
      <c r="BP659" s="28"/>
      <c r="BQ659" s="28"/>
      <c r="BR659" s="28"/>
      <c r="BS659" s="28"/>
      <c r="BT659" s="28"/>
      <c r="BU659" s="28"/>
      <c r="BV659" s="28"/>
      <c r="BW659" s="28"/>
      <c r="BX659" s="28"/>
      <c r="BY659" s="28"/>
      <c r="BZ659" s="28"/>
      <c r="CA659" s="28"/>
      <c r="CB659" s="28"/>
      <c r="CC659" s="28"/>
      <c r="CD659" s="28"/>
      <c r="CE659" s="28"/>
      <c r="CF659" s="28"/>
      <c r="CG659" s="28"/>
      <c r="CH659" s="28"/>
      <c r="CI659" s="28"/>
      <c r="CJ659" s="28"/>
      <c r="CK659" s="28"/>
      <c r="CL659" s="28"/>
      <c r="CM659" s="28"/>
      <c r="CN659" s="28"/>
      <c r="CO659" s="28"/>
      <c r="CP659" s="28"/>
      <c r="CQ659" s="28"/>
      <c r="CR659" s="28"/>
      <c r="CS659" s="28"/>
      <c r="CT659" s="28"/>
      <c r="CU659" s="28"/>
      <c r="CV659" s="28"/>
      <c r="CW659" s="28"/>
      <c r="CX659" s="28"/>
      <c r="CY659" s="28"/>
      <c r="CZ659" s="28"/>
      <c r="DA659" s="28"/>
      <c r="DB659" s="28"/>
      <c r="DC659" s="28"/>
      <c r="DD659" s="28"/>
      <c r="DE659" s="28"/>
      <c r="DF659" s="28"/>
      <c r="DG659" s="28"/>
      <c r="DH659" s="28"/>
      <c r="DI659" s="28"/>
      <c r="DJ659" s="28"/>
      <c r="DK659" s="28"/>
      <c r="DL659" s="28"/>
      <c r="DM659" s="28"/>
      <c r="DN659" s="28"/>
      <c r="DO659" s="28"/>
      <c r="DP659" s="28"/>
      <c r="DQ659" s="28"/>
      <c r="DR659" s="28"/>
      <c r="DS659" s="28"/>
      <c r="DT659" s="28"/>
      <c r="DU659" s="28"/>
      <c r="DV659" s="28"/>
      <c r="DW659" s="28"/>
      <c r="DX659" s="28"/>
      <c r="DY659" s="28"/>
      <c r="DZ659" s="28"/>
      <c r="EA659" s="28"/>
      <c r="EB659" s="28"/>
      <c r="EC659" s="28"/>
      <c r="ED659" s="28"/>
      <c r="EE659" s="28"/>
      <c r="EF659" s="28"/>
      <c r="EG659" s="28"/>
      <c r="EH659" s="28"/>
      <c r="EI659" s="28"/>
      <c r="EJ659" s="28"/>
      <c r="EK659" s="28"/>
      <c r="EL659" s="28"/>
      <c r="EM659" s="28"/>
      <c r="EN659" s="28"/>
      <c r="EO659" s="28"/>
    </row>
    <row r="660" spans="1:145" s="44" customFormat="1" x14ac:dyDescent="0.2">
      <c r="A660" s="133"/>
      <c r="B660" s="100"/>
      <c r="C660" s="100"/>
      <c r="D660" s="100"/>
      <c r="K660" s="48"/>
      <c r="L660" s="48"/>
      <c r="O660" s="45"/>
      <c r="P660" s="45"/>
      <c r="U660" s="41"/>
      <c r="V660" s="41"/>
      <c r="W660" s="54"/>
      <c r="X660" s="54"/>
      <c r="AH660" s="61"/>
      <c r="AL660" s="97"/>
      <c r="AM660" s="32"/>
      <c r="AN660" s="32"/>
      <c r="AO660" s="32"/>
      <c r="AP660" s="122"/>
      <c r="AQ660" s="101"/>
      <c r="AR660" s="32"/>
      <c r="AS660" s="32"/>
      <c r="AT660" s="28"/>
      <c r="AU660" s="101"/>
      <c r="AV660" s="101"/>
      <c r="AW660" s="101"/>
      <c r="AX660" s="101"/>
      <c r="AY660" s="32"/>
      <c r="AZ660" s="101"/>
      <c r="BA660" s="101"/>
      <c r="BB660" s="104"/>
      <c r="BC660" s="104"/>
      <c r="BD660" s="104"/>
      <c r="BE660" s="101"/>
      <c r="BF660" s="101"/>
      <c r="BG660" s="28"/>
      <c r="BH660" s="28"/>
      <c r="BI660" s="28"/>
      <c r="BJ660" s="28"/>
      <c r="BK660" s="28"/>
      <c r="BL660" s="28"/>
      <c r="BM660" s="28"/>
      <c r="BN660" s="28"/>
      <c r="BO660" s="28"/>
      <c r="BP660" s="28"/>
      <c r="BQ660" s="28"/>
      <c r="BR660" s="28"/>
      <c r="BS660" s="28"/>
      <c r="BT660" s="28"/>
      <c r="BU660" s="28"/>
      <c r="BV660" s="28"/>
      <c r="BW660" s="28"/>
      <c r="BX660" s="28"/>
      <c r="BY660" s="28"/>
      <c r="BZ660" s="28"/>
      <c r="CA660" s="28"/>
      <c r="CB660" s="28"/>
      <c r="CC660" s="28"/>
      <c r="CD660" s="28"/>
      <c r="CE660" s="28"/>
      <c r="CF660" s="28"/>
      <c r="CG660" s="28"/>
      <c r="CH660" s="28"/>
      <c r="CI660" s="28"/>
      <c r="CJ660" s="28"/>
      <c r="CK660" s="28"/>
      <c r="CL660" s="28"/>
      <c r="CM660" s="28"/>
      <c r="CN660" s="28"/>
      <c r="CO660" s="28"/>
      <c r="CP660" s="28"/>
      <c r="CQ660" s="28"/>
      <c r="CR660" s="28"/>
      <c r="CS660" s="28"/>
      <c r="CT660" s="28"/>
      <c r="CU660" s="28"/>
      <c r="CV660" s="28"/>
      <c r="CW660" s="28"/>
      <c r="CX660" s="28"/>
      <c r="CY660" s="28"/>
      <c r="CZ660" s="28"/>
      <c r="DA660" s="28"/>
      <c r="DB660" s="28"/>
      <c r="DC660" s="28"/>
      <c r="DD660" s="28"/>
      <c r="DE660" s="28"/>
      <c r="DF660" s="28"/>
      <c r="DG660" s="28"/>
      <c r="DH660" s="28"/>
      <c r="DI660" s="28"/>
      <c r="DJ660" s="28"/>
      <c r="DK660" s="28"/>
      <c r="DL660" s="28"/>
      <c r="DM660" s="28"/>
      <c r="DN660" s="28"/>
      <c r="DO660" s="28"/>
      <c r="DP660" s="28"/>
      <c r="DQ660" s="28"/>
      <c r="DR660" s="28"/>
      <c r="DS660" s="28"/>
      <c r="DT660" s="28"/>
      <c r="DU660" s="28"/>
      <c r="DV660" s="28"/>
      <c r="DW660" s="28"/>
      <c r="DX660" s="28"/>
      <c r="DY660" s="28"/>
      <c r="DZ660" s="28"/>
      <c r="EA660" s="28"/>
      <c r="EB660" s="28"/>
      <c r="EC660" s="28"/>
      <c r="ED660" s="28"/>
      <c r="EE660" s="28"/>
      <c r="EF660" s="28"/>
      <c r="EG660" s="28"/>
      <c r="EH660" s="28"/>
      <c r="EI660" s="28"/>
      <c r="EJ660" s="28"/>
      <c r="EK660" s="28"/>
      <c r="EL660" s="28"/>
      <c r="EM660" s="28"/>
      <c r="EN660" s="28"/>
      <c r="EO660" s="28"/>
    </row>
    <row r="661" spans="1:145" s="44" customFormat="1" x14ac:dyDescent="0.2">
      <c r="A661" s="133"/>
      <c r="B661" s="100"/>
      <c r="C661" s="100"/>
      <c r="D661" s="100"/>
      <c r="K661" s="48"/>
      <c r="L661" s="48"/>
      <c r="O661" s="45"/>
      <c r="P661" s="45"/>
      <c r="U661" s="41"/>
      <c r="V661" s="41"/>
      <c r="W661" s="54"/>
      <c r="X661" s="54"/>
      <c r="AH661" s="61"/>
      <c r="AL661" s="97"/>
      <c r="AM661" s="32"/>
      <c r="AN661" s="32"/>
      <c r="AO661" s="32"/>
      <c r="AP661" s="122"/>
      <c r="AQ661" s="101"/>
      <c r="AR661" s="32"/>
      <c r="AS661" s="32"/>
      <c r="AT661" s="28"/>
      <c r="AU661" s="101"/>
      <c r="AV661" s="101"/>
      <c r="AW661" s="101"/>
      <c r="AX661" s="101"/>
      <c r="AY661" s="32"/>
      <c r="AZ661" s="101"/>
      <c r="BA661" s="101"/>
      <c r="BB661" s="104"/>
      <c r="BC661" s="104"/>
      <c r="BD661" s="104"/>
      <c r="BE661" s="101"/>
      <c r="BF661" s="101"/>
      <c r="BG661" s="28"/>
      <c r="BH661" s="28"/>
      <c r="BI661" s="28"/>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c r="CF661" s="28"/>
      <c r="CG661" s="28"/>
      <c r="CH661" s="28"/>
      <c r="CI661" s="28"/>
      <c r="CJ661" s="28"/>
      <c r="CK661" s="28"/>
      <c r="CL661" s="28"/>
      <c r="CM661" s="28"/>
      <c r="CN661" s="28"/>
      <c r="CO661" s="28"/>
      <c r="CP661" s="28"/>
      <c r="CQ661" s="28"/>
      <c r="CR661" s="28"/>
      <c r="CS661" s="28"/>
      <c r="CT661" s="28"/>
      <c r="CU661" s="28"/>
      <c r="CV661" s="28"/>
      <c r="CW661" s="28"/>
      <c r="CX661" s="28"/>
      <c r="CY661" s="28"/>
      <c r="CZ661" s="28"/>
      <c r="DA661" s="28"/>
      <c r="DB661" s="28"/>
      <c r="DC661" s="28"/>
      <c r="DD661" s="28"/>
      <c r="DE661" s="28"/>
      <c r="DF661" s="28"/>
      <c r="DG661" s="28"/>
      <c r="DH661" s="28"/>
      <c r="DI661" s="28"/>
      <c r="DJ661" s="28"/>
      <c r="DK661" s="28"/>
      <c r="DL661" s="28"/>
      <c r="DM661" s="28"/>
      <c r="DN661" s="28"/>
      <c r="DO661" s="28"/>
      <c r="DP661" s="28"/>
      <c r="DQ661" s="28"/>
      <c r="DR661" s="28"/>
      <c r="DS661" s="28"/>
      <c r="DT661" s="28"/>
      <c r="DU661" s="28"/>
      <c r="DV661" s="28"/>
      <c r="DW661" s="28"/>
      <c r="DX661" s="28"/>
      <c r="DY661" s="28"/>
      <c r="DZ661" s="28"/>
      <c r="EA661" s="28"/>
      <c r="EB661" s="28"/>
      <c r="EC661" s="28"/>
      <c r="ED661" s="28"/>
      <c r="EE661" s="28"/>
      <c r="EF661" s="28"/>
      <c r="EG661" s="28"/>
      <c r="EH661" s="28"/>
      <c r="EI661" s="28"/>
      <c r="EJ661" s="28"/>
      <c r="EK661" s="28"/>
      <c r="EL661" s="28"/>
      <c r="EM661" s="28"/>
      <c r="EN661" s="28"/>
      <c r="EO661" s="28"/>
    </row>
    <row r="662" spans="1:145" s="44" customFormat="1" x14ac:dyDescent="0.2">
      <c r="A662" s="133"/>
      <c r="B662" s="100"/>
      <c r="C662" s="100"/>
      <c r="D662" s="100"/>
      <c r="K662" s="48"/>
      <c r="L662" s="48"/>
      <c r="O662" s="45"/>
      <c r="P662" s="45"/>
      <c r="U662" s="41"/>
      <c r="V662" s="41"/>
      <c r="W662" s="54"/>
      <c r="X662" s="54"/>
      <c r="AH662" s="61"/>
      <c r="AL662" s="97"/>
      <c r="AM662" s="32"/>
      <c r="AN662" s="32"/>
      <c r="AO662" s="32"/>
      <c r="AP662" s="122"/>
      <c r="AQ662" s="101"/>
      <c r="AR662" s="32"/>
      <c r="AS662" s="32"/>
      <c r="AT662" s="28"/>
      <c r="AU662" s="101"/>
      <c r="AV662" s="101"/>
      <c r="AW662" s="101"/>
      <c r="AX662" s="101"/>
      <c r="AY662" s="32"/>
      <c r="AZ662" s="101"/>
      <c r="BA662" s="101"/>
      <c r="BB662" s="104"/>
      <c r="BC662" s="104"/>
      <c r="BD662" s="104"/>
      <c r="BE662" s="101"/>
      <c r="BF662" s="101"/>
      <c r="BG662" s="28"/>
      <c r="BH662" s="28"/>
      <c r="BI662" s="28"/>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c r="CF662" s="28"/>
      <c r="CG662" s="28"/>
      <c r="CH662" s="28"/>
      <c r="CI662" s="28"/>
      <c r="CJ662" s="28"/>
      <c r="CK662" s="28"/>
      <c r="CL662" s="28"/>
      <c r="CM662" s="28"/>
      <c r="CN662" s="28"/>
      <c r="CO662" s="28"/>
      <c r="CP662" s="28"/>
      <c r="CQ662" s="28"/>
      <c r="CR662" s="28"/>
      <c r="CS662" s="28"/>
      <c r="CT662" s="28"/>
      <c r="CU662" s="28"/>
      <c r="CV662" s="28"/>
      <c r="CW662" s="28"/>
      <c r="CX662" s="28"/>
      <c r="CY662" s="28"/>
      <c r="CZ662" s="28"/>
      <c r="DA662" s="28"/>
      <c r="DB662" s="28"/>
      <c r="DC662" s="28"/>
      <c r="DD662" s="28"/>
      <c r="DE662" s="28"/>
      <c r="DF662" s="28"/>
      <c r="DG662" s="28"/>
      <c r="DH662" s="28"/>
      <c r="DI662" s="28"/>
      <c r="DJ662" s="28"/>
      <c r="DK662" s="28"/>
      <c r="DL662" s="28"/>
      <c r="DM662" s="28"/>
      <c r="DN662" s="28"/>
      <c r="DO662" s="28"/>
      <c r="DP662" s="28"/>
      <c r="DQ662" s="28"/>
      <c r="DR662" s="28"/>
      <c r="DS662" s="28"/>
      <c r="DT662" s="28"/>
      <c r="DU662" s="28"/>
      <c r="DV662" s="28"/>
      <c r="DW662" s="28"/>
      <c r="DX662" s="28"/>
      <c r="DY662" s="28"/>
      <c r="DZ662" s="28"/>
      <c r="EA662" s="28"/>
      <c r="EB662" s="28"/>
      <c r="EC662" s="28"/>
      <c r="ED662" s="28"/>
      <c r="EE662" s="28"/>
      <c r="EF662" s="28"/>
      <c r="EG662" s="28"/>
      <c r="EH662" s="28"/>
      <c r="EI662" s="28"/>
      <c r="EJ662" s="28"/>
      <c r="EK662" s="28"/>
      <c r="EL662" s="28"/>
      <c r="EM662" s="28"/>
      <c r="EN662" s="28"/>
      <c r="EO662" s="28"/>
    </row>
    <row r="663" spans="1:145" s="44" customFormat="1" x14ac:dyDescent="0.2">
      <c r="A663" s="133"/>
      <c r="B663" s="100"/>
      <c r="C663" s="100"/>
      <c r="D663" s="100"/>
      <c r="K663" s="48"/>
      <c r="L663" s="48"/>
      <c r="O663" s="45"/>
      <c r="P663" s="45"/>
      <c r="U663" s="41"/>
      <c r="V663" s="41"/>
      <c r="W663" s="54"/>
      <c r="X663" s="54"/>
      <c r="AH663" s="61"/>
      <c r="AL663" s="97"/>
      <c r="AM663" s="32"/>
      <c r="AN663" s="32"/>
      <c r="AO663" s="32"/>
      <c r="AP663" s="122"/>
      <c r="AQ663" s="101"/>
      <c r="AR663" s="32"/>
      <c r="AS663" s="32"/>
      <c r="AT663" s="28"/>
      <c r="AU663" s="101"/>
      <c r="AV663" s="101"/>
      <c r="AW663" s="101"/>
      <c r="AX663" s="101"/>
      <c r="AY663" s="32"/>
      <c r="AZ663" s="101"/>
      <c r="BA663" s="101"/>
      <c r="BB663" s="104"/>
      <c r="BC663" s="104"/>
      <c r="BD663" s="104"/>
      <c r="BE663" s="101"/>
      <c r="BF663" s="101"/>
      <c r="BG663" s="28"/>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28"/>
      <c r="CM663" s="28"/>
      <c r="CN663" s="28"/>
      <c r="CO663" s="28"/>
      <c r="CP663" s="28"/>
      <c r="CQ663" s="28"/>
      <c r="CR663" s="28"/>
      <c r="CS663" s="28"/>
      <c r="CT663" s="28"/>
      <c r="CU663" s="28"/>
      <c r="CV663" s="28"/>
      <c r="CW663" s="28"/>
      <c r="CX663" s="28"/>
      <c r="CY663" s="28"/>
      <c r="CZ663" s="28"/>
      <c r="DA663" s="28"/>
      <c r="DB663" s="28"/>
      <c r="DC663" s="28"/>
      <c r="DD663" s="28"/>
      <c r="DE663" s="28"/>
      <c r="DF663" s="28"/>
      <c r="DG663" s="28"/>
      <c r="DH663" s="28"/>
      <c r="DI663" s="28"/>
      <c r="DJ663" s="28"/>
      <c r="DK663" s="28"/>
      <c r="DL663" s="28"/>
      <c r="DM663" s="28"/>
      <c r="DN663" s="28"/>
      <c r="DO663" s="28"/>
      <c r="DP663" s="28"/>
      <c r="DQ663" s="28"/>
      <c r="DR663" s="28"/>
      <c r="DS663" s="28"/>
      <c r="DT663" s="28"/>
      <c r="DU663" s="28"/>
      <c r="DV663" s="28"/>
      <c r="DW663" s="28"/>
      <c r="DX663" s="28"/>
      <c r="DY663" s="28"/>
      <c r="DZ663" s="28"/>
      <c r="EA663" s="28"/>
      <c r="EB663" s="28"/>
      <c r="EC663" s="28"/>
      <c r="ED663" s="28"/>
      <c r="EE663" s="28"/>
      <c r="EF663" s="28"/>
      <c r="EG663" s="28"/>
      <c r="EH663" s="28"/>
      <c r="EI663" s="28"/>
      <c r="EJ663" s="28"/>
      <c r="EK663" s="28"/>
      <c r="EL663" s="28"/>
      <c r="EM663" s="28"/>
      <c r="EN663" s="28"/>
      <c r="EO663" s="28"/>
    </row>
    <row r="664" spans="1:145" s="44" customFormat="1" x14ac:dyDescent="0.2">
      <c r="A664" s="133"/>
      <c r="B664" s="100"/>
      <c r="C664" s="100"/>
      <c r="D664" s="100"/>
      <c r="K664" s="48"/>
      <c r="L664" s="48"/>
      <c r="O664" s="45"/>
      <c r="P664" s="45"/>
      <c r="U664" s="41"/>
      <c r="V664" s="41"/>
      <c r="W664" s="54"/>
      <c r="X664" s="54"/>
      <c r="AH664" s="61"/>
      <c r="AL664" s="97"/>
      <c r="AM664" s="32"/>
      <c r="AN664" s="32"/>
      <c r="AO664" s="32"/>
      <c r="AP664" s="122"/>
      <c r="AQ664" s="101"/>
      <c r="AR664" s="32"/>
      <c r="AS664" s="32"/>
      <c r="AT664" s="28"/>
      <c r="AU664" s="101"/>
      <c r="AV664" s="101"/>
      <c r="AW664" s="101"/>
      <c r="AX664" s="101"/>
      <c r="AY664" s="32"/>
      <c r="AZ664" s="101"/>
      <c r="BA664" s="101"/>
      <c r="BB664" s="104"/>
      <c r="BC664" s="104"/>
      <c r="BD664" s="104"/>
      <c r="BE664" s="101"/>
      <c r="BF664" s="101"/>
      <c r="BG664" s="28"/>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28"/>
      <c r="CM664" s="28"/>
      <c r="CN664" s="28"/>
      <c r="CO664" s="28"/>
      <c r="CP664" s="28"/>
      <c r="CQ664" s="28"/>
      <c r="CR664" s="28"/>
      <c r="CS664" s="28"/>
      <c r="CT664" s="28"/>
      <c r="CU664" s="28"/>
      <c r="CV664" s="28"/>
      <c r="CW664" s="28"/>
      <c r="CX664" s="28"/>
      <c r="CY664" s="28"/>
      <c r="CZ664" s="28"/>
      <c r="DA664" s="28"/>
      <c r="DB664" s="28"/>
      <c r="DC664" s="28"/>
      <c r="DD664" s="28"/>
      <c r="DE664" s="28"/>
      <c r="DF664" s="28"/>
      <c r="DG664" s="28"/>
      <c r="DH664" s="28"/>
      <c r="DI664" s="28"/>
      <c r="DJ664" s="28"/>
      <c r="DK664" s="28"/>
      <c r="DL664" s="28"/>
      <c r="DM664" s="28"/>
      <c r="DN664" s="28"/>
      <c r="DO664" s="28"/>
      <c r="DP664" s="28"/>
      <c r="DQ664" s="28"/>
      <c r="DR664" s="28"/>
      <c r="DS664" s="28"/>
      <c r="DT664" s="28"/>
      <c r="DU664" s="28"/>
      <c r="DV664" s="28"/>
      <c r="DW664" s="28"/>
      <c r="DX664" s="28"/>
      <c r="DY664" s="28"/>
      <c r="DZ664" s="28"/>
      <c r="EA664" s="28"/>
      <c r="EB664" s="28"/>
      <c r="EC664" s="28"/>
      <c r="ED664" s="28"/>
      <c r="EE664" s="28"/>
      <c r="EF664" s="28"/>
      <c r="EG664" s="28"/>
      <c r="EH664" s="28"/>
      <c r="EI664" s="28"/>
      <c r="EJ664" s="28"/>
      <c r="EK664" s="28"/>
      <c r="EL664" s="28"/>
      <c r="EM664" s="28"/>
      <c r="EN664" s="28"/>
      <c r="EO664" s="28"/>
    </row>
    <row r="665" spans="1:145" s="44" customFormat="1" x14ac:dyDescent="0.2">
      <c r="A665" s="133"/>
      <c r="B665" s="100"/>
      <c r="C665" s="100"/>
      <c r="D665" s="100"/>
      <c r="K665" s="48"/>
      <c r="L665" s="48"/>
      <c r="O665" s="45"/>
      <c r="P665" s="45"/>
      <c r="U665" s="41"/>
      <c r="V665" s="41"/>
      <c r="W665" s="54"/>
      <c r="X665" s="54"/>
      <c r="AH665" s="61"/>
      <c r="AL665" s="97"/>
      <c r="AM665" s="32"/>
      <c r="AN665" s="32"/>
      <c r="AO665" s="32"/>
      <c r="AP665" s="122"/>
      <c r="AQ665" s="101"/>
      <c r="AR665" s="32"/>
      <c r="AS665" s="32"/>
      <c r="AT665" s="28"/>
      <c r="AU665" s="101"/>
      <c r="AV665" s="101"/>
      <c r="AW665" s="101"/>
      <c r="AX665" s="101"/>
      <c r="AY665" s="32"/>
      <c r="AZ665" s="101"/>
      <c r="BA665" s="101"/>
      <c r="BB665" s="104"/>
      <c r="BC665" s="104"/>
      <c r="BD665" s="104"/>
      <c r="BE665" s="101"/>
      <c r="BF665" s="101"/>
      <c r="BG665" s="28"/>
      <c r="BH665" s="28"/>
      <c r="BI665" s="28"/>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c r="CF665" s="28"/>
      <c r="CG665" s="28"/>
      <c r="CH665" s="28"/>
      <c r="CI665" s="28"/>
      <c r="CJ665" s="28"/>
      <c r="CK665" s="28"/>
      <c r="CL665" s="28"/>
      <c r="CM665" s="28"/>
      <c r="CN665" s="28"/>
      <c r="CO665" s="28"/>
      <c r="CP665" s="28"/>
      <c r="CQ665" s="28"/>
      <c r="CR665" s="28"/>
      <c r="CS665" s="28"/>
      <c r="CT665" s="28"/>
      <c r="CU665" s="28"/>
      <c r="CV665" s="28"/>
      <c r="CW665" s="28"/>
      <c r="CX665" s="28"/>
      <c r="CY665" s="28"/>
      <c r="CZ665" s="28"/>
      <c r="DA665" s="28"/>
      <c r="DB665" s="28"/>
      <c r="DC665" s="28"/>
      <c r="DD665" s="28"/>
      <c r="DE665" s="28"/>
      <c r="DF665" s="28"/>
      <c r="DG665" s="28"/>
      <c r="DH665" s="28"/>
      <c r="DI665" s="28"/>
      <c r="DJ665" s="28"/>
      <c r="DK665" s="28"/>
      <c r="DL665" s="28"/>
      <c r="DM665" s="28"/>
      <c r="DN665" s="28"/>
      <c r="DO665" s="28"/>
      <c r="DP665" s="28"/>
      <c r="DQ665" s="28"/>
      <c r="DR665" s="28"/>
      <c r="DS665" s="28"/>
      <c r="DT665" s="28"/>
      <c r="DU665" s="28"/>
      <c r="DV665" s="28"/>
      <c r="DW665" s="28"/>
      <c r="DX665" s="28"/>
      <c r="DY665" s="28"/>
      <c r="DZ665" s="28"/>
      <c r="EA665" s="28"/>
      <c r="EB665" s="28"/>
      <c r="EC665" s="28"/>
      <c r="ED665" s="28"/>
      <c r="EE665" s="28"/>
      <c r="EF665" s="28"/>
      <c r="EG665" s="28"/>
      <c r="EH665" s="28"/>
      <c r="EI665" s="28"/>
      <c r="EJ665" s="28"/>
      <c r="EK665" s="28"/>
      <c r="EL665" s="28"/>
      <c r="EM665" s="28"/>
      <c r="EN665" s="28"/>
      <c r="EO665" s="28"/>
    </row>
    <row r="666" spans="1:145" s="44" customFormat="1" x14ac:dyDescent="0.2">
      <c r="A666" s="133"/>
      <c r="B666" s="100"/>
      <c r="C666" s="100"/>
      <c r="D666" s="100"/>
      <c r="K666" s="48"/>
      <c r="L666" s="48"/>
      <c r="O666" s="45"/>
      <c r="P666" s="45"/>
      <c r="U666" s="41"/>
      <c r="V666" s="41"/>
      <c r="W666" s="54"/>
      <c r="X666" s="54"/>
      <c r="AH666" s="61"/>
      <c r="AL666" s="97"/>
      <c r="AM666" s="32"/>
      <c r="AN666" s="32"/>
      <c r="AO666" s="32"/>
      <c r="AP666" s="122"/>
      <c r="AQ666" s="101"/>
      <c r="AR666" s="32"/>
      <c r="AS666" s="32"/>
      <c r="AT666" s="28"/>
      <c r="AU666" s="101"/>
      <c r="AV666" s="101"/>
      <c r="AW666" s="101"/>
      <c r="AX666" s="101"/>
      <c r="AY666" s="32"/>
      <c r="AZ666" s="101"/>
      <c r="BA666" s="101"/>
      <c r="BB666" s="104"/>
      <c r="BC666" s="104"/>
      <c r="BD666" s="104"/>
      <c r="BE666" s="101"/>
      <c r="BF666" s="101"/>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c r="DX666" s="28"/>
      <c r="DY666" s="28"/>
      <c r="DZ666" s="28"/>
      <c r="EA666" s="28"/>
      <c r="EB666" s="28"/>
      <c r="EC666" s="28"/>
      <c r="ED666" s="28"/>
      <c r="EE666" s="28"/>
      <c r="EF666" s="28"/>
      <c r="EG666" s="28"/>
      <c r="EH666" s="28"/>
      <c r="EI666" s="28"/>
      <c r="EJ666" s="28"/>
      <c r="EK666" s="28"/>
      <c r="EL666" s="28"/>
      <c r="EM666" s="28"/>
      <c r="EN666" s="28"/>
      <c r="EO666" s="28"/>
    </row>
    <row r="667" spans="1:145" s="44" customFormat="1" x14ac:dyDescent="0.2">
      <c r="A667" s="133"/>
      <c r="B667" s="100"/>
      <c r="C667" s="100"/>
      <c r="D667" s="100"/>
      <c r="K667" s="48"/>
      <c r="L667" s="48"/>
      <c r="O667" s="45"/>
      <c r="P667" s="45"/>
      <c r="U667" s="41"/>
      <c r="V667" s="41"/>
      <c r="W667" s="54"/>
      <c r="X667" s="54"/>
      <c r="AH667" s="61"/>
      <c r="AL667" s="97"/>
      <c r="AM667" s="32"/>
      <c r="AN667" s="32"/>
      <c r="AO667" s="32"/>
      <c r="AP667" s="122"/>
      <c r="AQ667" s="101"/>
      <c r="AR667" s="32"/>
      <c r="AS667" s="32"/>
      <c r="AT667" s="28"/>
      <c r="AU667" s="101"/>
      <c r="AV667" s="101"/>
      <c r="AW667" s="101"/>
      <c r="AX667" s="101"/>
      <c r="AY667" s="32"/>
      <c r="AZ667" s="101"/>
      <c r="BA667" s="101"/>
      <c r="BB667" s="104"/>
      <c r="BC667" s="104"/>
      <c r="BD667" s="104"/>
      <c r="BE667" s="101"/>
      <c r="BF667" s="101"/>
      <c r="BG667" s="28"/>
      <c r="BH667" s="28"/>
      <c r="BI667" s="28"/>
      <c r="BJ667" s="28"/>
      <c r="BK667" s="28"/>
      <c r="BL667" s="28"/>
      <c r="BM667" s="28"/>
      <c r="BN667" s="28"/>
      <c r="BO667" s="28"/>
      <c r="BP667" s="28"/>
      <c r="BQ667" s="28"/>
      <c r="BR667" s="28"/>
      <c r="BS667" s="28"/>
      <c r="BT667" s="28"/>
      <c r="BU667" s="28"/>
      <c r="BV667" s="28"/>
      <c r="BW667" s="28"/>
      <c r="BX667" s="28"/>
      <c r="BY667" s="28"/>
      <c r="BZ667" s="28"/>
      <c r="CA667" s="28"/>
      <c r="CB667" s="28"/>
      <c r="CC667" s="28"/>
      <c r="CD667" s="28"/>
      <c r="CE667" s="28"/>
      <c r="CF667" s="28"/>
      <c r="CG667" s="28"/>
      <c r="CH667" s="28"/>
      <c r="CI667" s="28"/>
      <c r="CJ667" s="28"/>
      <c r="CK667" s="28"/>
      <c r="CL667" s="28"/>
      <c r="CM667" s="28"/>
      <c r="CN667" s="28"/>
      <c r="CO667" s="28"/>
      <c r="CP667" s="28"/>
      <c r="CQ667" s="28"/>
      <c r="CR667" s="28"/>
      <c r="CS667" s="28"/>
      <c r="CT667" s="28"/>
      <c r="CU667" s="28"/>
      <c r="CV667" s="28"/>
      <c r="CW667" s="28"/>
      <c r="CX667" s="28"/>
      <c r="CY667" s="28"/>
      <c r="CZ667" s="28"/>
      <c r="DA667" s="28"/>
      <c r="DB667" s="28"/>
      <c r="DC667" s="28"/>
      <c r="DD667" s="28"/>
      <c r="DE667" s="28"/>
      <c r="DF667" s="28"/>
      <c r="DG667" s="28"/>
      <c r="DH667" s="28"/>
      <c r="DI667" s="28"/>
      <c r="DJ667" s="28"/>
      <c r="DK667" s="28"/>
      <c r="DL667" s="28"/>
      <c r="DM667" s="28"/>
      <c r="DN667" s="28"/>
      <c r="DO667" s="28"/>
      <c r="DP667" s="28"/>
      <c r="DQ667" s="28"/>
      <c r="DR667" s="28"/>
      <c r="DS667" s="28"/>
      <c r="DT667" s="28"/>
      <c r="DU667" s="28"/>
      <c r="DV667" s="28"/>
      <c r="DW667" s="28"/>
      <c r="DX667" s="28"/>
      <c r="DY667" s="28"/>
      <c r="DZ667" s="28"/>
      <c r="EA667" s="28"/>
      <c r="EB667" s="28"/>
      <c r="EC667" s="28"/>
      <c r="ED667" s="28"/>
      <c r="EE667" s="28"/>
      <c r="EF667" s="28"/>
      <c r="EG667" s="28"/>
      <c r="EH667" s="28"/>
      <c r="EI667" s="28"/>
      <c r="EJ667" s="28"/>
      <c r="EK667" s="28"/>
      <c r="EL667" s="28"/>
      <c r="EM667" s="28"/>
      <c r="EN667" s="28"/>
      <c r="EO667" s="28"/>
    </row>
    <row r="668" spans="1:145" s="44" customFormat="1" x14ac:dyDescent="0.2">
      <c r="A668" s="133"/>
      <c r="B668" s="100"/>
      <c r="C668" s="100"/>
      <c r="D668" s="100"/>
      <c r="K668" s="48"/>
      <c r="L668" s="48"/>
      <c r="O668" s="45"/>
      <c r="P668" s="45"/>
      <c r="U668" s="41"/>
      <c r="V668" s="41"/>
      <c r="W668" s="54"/>
      <c r="X668" s="54"/>
      <c r="AH668" s="61"/>
      <c r="AL668" s="97"/>
      <c r="AM668" s="32"/>
      <c r="AN668" s="32"/>
      <c r="AO668" s="32"/>
      <c r="AP668" s="122"/>
      <c r="AQ668" s="101"/>
      <c r="AR668" s="32"/>
      <c r="AS668" s="32"/>
      <c r="AT668" s="28"/>
      <c r="AU668" s="101"/>
      <c r="AV668" s="101"/>
      <c r="AW668" s="101"/>
      <c r="AX668" s="101"/>
      <c r="AY668" s="32"/>
      <c r="AZ668" s="101"/>
      <c r="BA668" s="101"/>
      <c r="BB668" s="104"/>
      <c r="BC668" s="104"/>
      <c r="BD668" s="104"/>
      <c r="BE668" s="101"/>
      <c r="BF668" s="101"/>
      <c r="BG668" s="28"/>
      <c r="BH668" s="28"/>
      <c r="BI668" s="28"/>
      <c r="BJ668" s="28"/>
      <c r="BK668" s="28"/>
      <c r="BL668" s="28"/>
      <c r="BM668" s="28"/>
      <c r="BN668" s="28"/>
      <c r="BO668" s="28"/>
      <c r="BP668" s="28"/>
      <c r="BQ668" s="28"/>
      <c r="BR668" s="28"/>
      <c r="BS668" s="28"/>
      <c r="BT668" s="28"/>
      <c r="BU668" s="28"/>
      <c r="BV668" s="28"/>
      <c r="BW668" s="28"/>
      <c r="BX668" s="28"/>
      <c r="BY668" s="28"/>
      <c r="BZ668" s="28"/>
      <c r="CA668" s="28"/>
      <c r="CB668" s="28"/>
      <c r="CC668" s="28"/>
      <c r="CD668" s="28"/>
      <c r="CE668" s="28"/>
      <c r="CF668" s="28"/>
      <c r="CG668" s="28"/>
      <c r="CH668" s="28"/>
      <c r="CI668" s="28"/>
      <c r="CJ668" s="28"/>
      <c r="CK668" s="28"/>
      <c r="CL668" s="28"/>
      <c r="CM668" s="28"/>
      <c r="CN668" s="28"/>
      <c r="CO668" s="28"/>
      <c r="CP668" s="28"/>
      <c r="CQ668" s="28"/>
      <c r="CR668" s="28"/>
      <c r="CS668" s="28"/>
      <c r="CT668" s="28"/>
      <c r="CU668" s="28"/>
      <c r="CV668" s="28"/>
      <c r="CW668" s="28"/>
      <c r="CX668" s="28"/>
      <c r="CY668" s="28"/>
      <c r="CZ668" s="28"/>
      <c r="DA668" s="28"/>
      <c r="DB668" s="28"/>
      <c r="DC668" s="28"/>
      <c r="DD668" s="28"/>
      <c r="DE668" s="28"/>
      <c r="DF668" s="28"/>
      <c r="DG668" s="28"/>
      <c r="DH668" s="28"/>
      <c r="DI668" s="28"/>
      <c r="DJ668" s="28"/>
      <c r="DK668" s="28"/>
      <c r="DL668" s="28"/>
      <c r="DM668" s="28"/>
      <c r="DN668" s="28"/>
      <c r="DO668" s="28"/>
      <c r="DP668" s="28"/>
      <c r="DQ668" s="28"/>
      <c r="DR668" s="28"/>
      <c r="DS668" s="28"/>
      <c r="DT668" s="28"/>
      <c r="DU668" s="28"/>
      <c r="DV668" s="28"/>
      <c r="DW668" s="28"/>
      <c r="DX668" s="28"/>
      <c r="DY668" s="28"/>
      <c r="DZ668" s="28"/>
      <c r="EA668" s="28"/>
      <c r="EB668" s="28"/>
      <c r="EC668" s="28"/>
      <c r="ED668" s="28"/>
      <c r="EE668" s="28"/>
      <c r="EF668" s="28"/>
      <c r="EG668" s="28"/>
      <c r="EH668" s="28"/>
      <c r="EI668" s="28"/>
      <c r="EJ668" s="28"/>
      <c r="EK668" s="28"/>
      <c r="EL668" s="28"/>
      <c r="EM668" s="28"/>
      <c r="EN668" s="28"/>
      <c r="EO668" s="28"/>
    </row>
    <row r="669" spans="1:145" s="44" customFormat="1" x14ac:dyDescent="0.2">
      <c r="A669" s="133"/>
      <c r="B669" s="100"/>
      <c r="C669" s="100"/>
      <c r="D669" s="100"/>
      <c r="K669" s="48"/>
      <c r="L669" s="48"/>
      <c r="O669" s="45"/>
      <c r="P669" s="45"/>
      <c r="U669" s="41"/>
      <c r="V669" s="41"/>
      <c r="W669" s="54"/>
      <c r="X669" s="54"/>
      <c r="AH669" s="61"/>
      <c r="AL669" s="97"/>
      <c r="AM669" s="32"/>
      <c r="AN669" s="32"/>
      <c r="AO669" s="32"/>
      <c r="AP669" s="122"/>
      <c r="AQ669" s="101"/>
      <c r="AR669" s="32"/>
      <c r="AS669" s="32"/>
      <c r="AT669" s="28"/>
      <c r="AU669" s="101"/>
      <c r="AV669" s="101"/>
      <c r="AW669" s="101"/>
      <c r="AX669" s="101"/>
      <c r="AY669" s="32"/>
      <c r="AZ669" s="101"/>
      <c r="BA669" s="101"/>
      <c r="BB669" s="104"/>
      <c r="BC669" s="104"/>
      <c r="BD669" s="104"/>
      <c r="BE669" s="101"/>
      <c r="BF669" s="101"/>
      <c r="BG669" s="28"/>
      <c r="BH669" s="28"/>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c r="CE669" s="28"/>
      <c r="CF669" s="28"/>
      <c r="CG669" s="28"/>
      <c r="CH669" s="28"/>
      <c r="CI669" s="28"/>
      <c r="CJ669" s="28"/>
      <c r="CK669" s="28"/>
      <c r="CL669" s="28"/>
      <c r="CM669" s="28"/>
      <c r="CN669" s="28"/>
      <c r="CO669" s="28"/>
      <c r="CP669" s="28"/>
      <c r="CQ669" s="28"/>
      <c r="CR669" s="28"/>
      <c r="CS669" s="28"/>
      <c r="CT669" s="28"/>
      <c r="CU669" s="28"/>
      <c r="CV669" s="28"/>
      <c r="CW669" s="28"/>
      <c r="CX669" s="28"/>
      <c r="CY669" s="28"/>
      <c r="CZ669" s="28"/>
      <c r="DA669" s="28"/>
      <c r="DB669" s="28"/>
      <c r="DC669" s="28"/>
      <c r="DD669" s="28"/>
      <c r="DE669" s="28"/>
      <c r="DF669" s="28"/>
      <c r="DG669" s="28"/>
      <c r="DH669" s="28"/>
      <c r="DI669" s="28"/>
      <c r="DJ669" s="28"/>
      <c r="DK669" s="28"/>
      <c r="DL669" s="28"/>
      <c r="DM669" s="28"/>
      <c r="DN669" s="28"/>
      <c r="DO669" s="28"/>
      <c r="DP669" s="28"/>
      <c r="DQ669" s="28"/>
      <c r="DR669" s="28"/>
      <c r="DS669" s="28"/>
      <c r="DT669" s="28"/>
      <c r="DU669" s="28"/>
      <c r="DV669" s="28"/>
      <c r="DW669" s="28"/>
      <c r="DX669" s="28"/>
      <c r="DY669" s="28"/>
      <c r="DZ669" s="28"/>
      <c r="EA669" s="28"/>
      <c r="EB669" s="28"/>
      <c r="EC669" s="28"/>
      <c r="ED669" s="28"/>
      <c r="EE669" s="28"/>
      <c r="EF669" s="28"/>
      <c r="EG669" s="28"/>
      <c r="EH669" s="28"/>
      <c r="EI669" s="28"/>
      <c r="EJ669" s="28"/>
      <c r="EK669" s="28"/>
      <c r="EL669" s="28"/>
      <c r="EM669" s="28"/>
      <c r="EN669" s="28"/>
      <c r="EO669" s="28"/>
    </row>
    <row r="670" spans="1:145" s="44" customFormat="1" x14ac:dyDescent="0.2">
      <c r="A670" s="133"/>
      <c r="B670" s="100"/>
      <c r="C670" s="100"/>
      <c r="D670" s="100"/>
      <c r="K670" s="48"/>
      <c r="L670" s="48"/>
      <c r="O670" s="45"/>
      <c r="P670" s="45"/>
      <c r="U670" s="41"/>
      <c r="V670" s="41"/>
      <c r="W670" s="54"/>
      <c r="X670" s="54"/>
      <c r="AH670" s="61"/>
      <c r="AL670" s="97"/>
      <c r="AM670" s="32"/>
      <c r="AN670" s="32"/>
      <c r="AO670" s="32"/>
      <c r="AP670" s="122"/>
      <c r="AQ670" s="101"/>
      <c r="AR670" s="32"/>
      <c r="AS670" s="32"/>
      <c r="AT670" s="28"/>
      <c r="AU670" s="101"/>
      <c r="AV670" s="101"/>
      <c r="AW670" s="101"/>
      <c r="AX670" s="101"/>
      <c r="AY670" s="32"/>
      <c r="AZ670" s="101"/>
      <c r="BA670" s="101"/>
      <c r="BB670" s="104"/>
      <c r="BC670" s="104"/>
      <c r="BD670" s="104"/>
      <c r="BE670" s="101"/>
      <c r="BF670" s="101"/>
      <c r="BG670" s="28"/>
      <c r="BH670" s="28"/>
      <c r="BI670" s="28"/>
      <c r="BJ670" s="28"/>
      <c r="BK670" s="28"/>
      <c r="BL670" s="28"/>
      <c r="BM670" s="28"/>
      <c r="BN670" s="28"/>
      <c r="BO670" s="28"/>
      <c r="BP670" s="28"/>
      <c r="BQ670" s="28"/>
      <c r="BR670" s="28"/>
      <c r="BS670" s="28"/>
      <c r="BT670" s="28"/>
      <c r="BU670" s="28"/>
      <c r="BV670" s="28"/>
      <c r="BW670" s="28"/>
      <c r="BX670" s="28"/>
      <c r="BY670" s="28"/>
      <c r="BZ670" s="28"/>
      <c r="CA670" s="28"/>
      <c r="CB670" s="28"/>
      <c r="CC670" s="28"/>
      <c r="CD670" s="28"/>
      <c r="CE670" s="28"/>
      <c r="CF670" s="28"/>
      <c r="CG670" s="28"/>
      <c r="CH670" s="28"/>
      <c r="CI670" s="28"/>
      <c r="CJ670" s="28"/>
      <c r="CK670" s="28"/>
      <c r="CL670" s="28"/>
      <c r="CM670" s="28"/>
      <c r="CN670" s="28"/>
      <c r="CO670" s="28"/>
      <c r="CP670" s="28"/>
      <c r="CQ670" s="28"/>
      <c r="CR670" s="28"/>
      <c r="CS670" s="28"/>
      <c r="CT670" s="28"/>
      <c r="CU670" s="28"/>
      <c r="CV670" s="28"/>
      <c r="CW670" s="28"/>
      <c r="CX670" s="28"/>
      <c r="CY670" s="28"/>
      <c r="CZ670" s="28"/>
      <c r="DA670" s="28"/>
      <c r="DB670" s="28"/>
      <c r="DC670" s="28"/>
      <c r="DD670" s="28"/>
      <c r="DE670" s="28"/>
      <c r="DF670" s="28"/>
      <c r="DG670" s="28"/>
      <c r="DH670" s="28"/>
      <c r="DI670" s="28"/>
      <c r="DJ670" s="28"/>
      <c r="DK670" s="28"/>
      <c r="DL670" s="28"/>
      <c r="DM670" s="28"/>
      <c r="DN670" s="28"/>
      <c r="DO670" s="28"/>
      <c r="DP670" s="28"/>
      <c r="DQ670" s="28"/>
      <c r="DR670" s="28"/>
      <c r="DS670" s="28"/>
      <c r="DT670" s="28"/>
      <c r="DU670" s="28"/>
      <c r="DV670" s="28"/>
      <c r="DW670" s="28"/>
      <c r="DX670" s="28"/>
      <c r="DY670" s="28"/>
      <c r="DZ670" s="28"/>
      <c r="EA670" s="28"/>
      <c r="EB670" s="28"/>
      <c r="EC670" s="28"/>
      <c r="ED670" s="28"/>
      <c r="EE670" s="28"/>
      <c r="EF670" s="28"/>
      <c r="EG670" s="28"/>
      <c r="EH670" s="28"/>
      <c r="EI670" s="28"/>
      <c r="EJ670" s="28"/>
      <c r="EK670" s="28"/>
      <c r="EL670" s="28"/>
      <c r="EM670" s="28"/>
      <c r="EN670" s="28"/>
      <c r="EO670" s="28"/>
    </row>
    <row r="671" spans="1:145" s="44" customFormat="1" x14ac:dyDescent="0.2">
      <c r="A671" s="133"/>
      <c r="B671" s="100"/>
      <c r="C671" s="100"/>
      <c r="D671" s="100"/>
      <c r="K671" s="48"/>
      <c r="L671" s="48"/>
      <c r="O671" s="45"/>
      <c r="P671" s="45"/>
      <c r="U671" s="41"/>
      <c r="V671" s="41"/>
      <c r="W671" s="54"/>
      <c r="X671" s="54"/>
      <c r="AH671" s="61"/>
      <c r="AL671" s="97"/>
      <c r="AM671" s="32"/>
      <c r="AN671" s="32"/>
      <c r="AO671" s="32"/>
      <c r="AP671" s="122"/>
      <c r="AQ671" s="101"/>
      <c r="AR671" s="32"/>
      <c r="AS671" s="32"/>
      <c r="AT671" s="28"/>
      <c r="AU671" s="101"/>
      <c r="AV671" s="101"/>
      <c r="AW671" s="101"/>
      <c r="AX671" s="101"/>
      <c r="AY671" s="32"/>
      <c r="AZ671" s="101"/>
      <c r="BA671" s="101"/>
      <c r="BB671" s="104"/>
      <c r="BC671" s="104"/>
      <c r="BD671" s="104"/>
      <c r="BE671" s="101"/>
      <c r="BF671" s="101"/>
      <c r="BG671" s="28"/>
      <c r="BH671" s="28"/>
      <c r="BI671" s="28"/>
      <c r="BJ671" s="28"/>
      <c r="BK671" s="28"/>
      <c r="BL671" s="28"/>
      <c r="BM671" s="28"/>
      <c r="BN671" s="28"/>
      <c r="BO671" s="28"/>
      <c r="BP671" s="28"/>
      <c r="BQ671" s="28"/>
      <c r="BR671" s="28"/>
      <c r="BS671" s="28"/>
      <c r="BT671" s="28"/>
      <c r="BU671" s="28"/>
      <c r="BV671" s="28"/>
      <c r="BW671" s="28"/>
      <c r="BX671" s="28"/>
      <c r="BY671" s="28"/>
      <c r="BZ671" s="28"/>
      <c r="CA671" s="28"/>
      <c r="CB671" s="28"/>
      <c r="CC671" s="28"/>
      <c r="CD671" s="28"/>
      <c r="CE671" s="28"/>
      <c r="CF671" s="28"/>
      <c r="CG671" s="28"/>
      <c r="CH671" s="28"/>
      <c r="CI671" s="28"/>
      <c r="CJ671" s="28"/>
      <c r="CK671" s="28"/>
      <c r="CL671" s="28"/>
      <c r="CM671" s="28"/>
      <c r="CN671" s="28"/>
      <c r="CO671" s="28"/>
      <c r="CP671" s="28"/>
      <c r="CQ671" s="28"/>
      <c r="CR671" s="28"/>
      <c r="CS671" s="28"/>
      <c r="CT671" s="28"/>
      <c r="CU671" s="28"/>
      <c r="CV671" s="28"/>
      <c r="CW671" s="28"/>
      <c r="CX671" s="28"/>
      <c r="CY671" s="28"/>
      <c r="CZ671" s="28"/>
      <c r="DA671" s="28"/>
      <c r="DB671" s="28"/>
      <c r="DC671" s="28"/>
      <c r="DD671" s="28"/>
      <c r="DE671" s="28"/>
      <c r="DF671" s="28"/>
      <c r="DG671" s="28"/>
      <c r="DH671" s="28"/>
      <c r="DI671" s="28"/>
      <c r="DJ671" s="28"/>
      <c r="DK671" s="28"/>
      <c r="DL671" s="28"/>
      <c r="DM671" s="28"/>
      <c r="DN671" s="28"/>
      <c r="DO671" s="28"/>
      <c r="DP671" s="28"/>
      <c r="DQ671" s="28"/>
      <c r="DR671" s="28"/>
      <c r="DS671" s="28"/>
      <c r="DT671" s="28"/>
      <c r="DU671" s="28"/>
      <c r="DV671" s="28"/>
      <c r="DW671" s="28"/>
      <c r="DX671" s="28"/>
      <c r="DY671" s="28"/>
      <c r="DZ671" s="28"/>
      <c r="EA671" s="28"/>
      <c r="EB671" s="28"/>
      <c r="EC671" s="28"/>
      <c r="ED671" s="28"/>
      <c r="EE671" s="28"/>
      <c r="EF671" s="28"/>
      <c r="EG671" s="28"/>
      <c r="EH671" s="28"/>
      <c r="EI671" s="28"/>
      <c r="EJ671" s="28"/>
      <c r="EK671" s="28"/>
      <c r="EL671" s="28"/>
      <c r="EM671" s="28"/>
      <c r="EN671" s="28"/>
      <c r="EO671" s="28"/>
    </row>
    <row r="672" spans="1:145" s="44" customFormat="1" x14ac:dyDescent="0.2">
      <c r="A672" s="133"/>
      <c r="B672" s="100"/>
      <c r="C672" s="100"/>
      <c r="D672" s="100"/>
      <c r="K672" s="48"/>
      <c r="L672" s="48"/>
      <c r="O672" s="45"/>
      <c r="P672" s="45"/>
      <c r="U672" s="41"/>
      <c r="V672" s="41"/>
      <c r="W672" s="54"/>
      <c r="X672" s="54"/>
      <c r="AH672" s="61"/>
      <c r="AL672" s="97"/>
      <c r="AM672" s="32"/>
      <c r="AN672" s="32"/>
      <c r="AO672" s="32"/>
      <c r="AP672" s="122"/>
      <c r="AQ672" s="101"/>
      <c r="AR672" s="32"/>
      <c r="AS672" s="32"/>
      <c r="AT672" s="28"/>
      <c r="AU672" s="101"/>
      <c r="AV672" s="101"/>
      <c r="AW672" s="101"/>
      <c r="AX672" s="101"/>
      <c r="AY672" s="32"/>
      <c r="AZ672" s="101"/>
      <c r="BA672" s="101"/>
      <c r="BB672" s="104"/>
      <c r="BC672" s="104"/>
      <c r="BD672" s="104"/>
      <c r="BE672" s="101"/>
      <c r="BF672" s="101"/>
      <c r="BG672" s="28"/>
      <c r="BH672" s="28"/>
      <c r="BI672" s="28"/>
      <c r="BJ672" s="28"/>
      <c r="BK672" s="28"/>
      <c r="BL672" s="28"/>
      <c r="BM672" s="28"/>
      <c r="BN672" s="28"/>
      <c r="BO672" s="28"/>
      <c r="BP672" s="28"/>
      <c r="BQ672" s="28"/>
      <c r="BR672" s="28"/>
      <c r="BS672" s="28"/>
      <c r="BT672" s="28"/>
      <c r="BU672" s="28"/>
      <c r="BV672" s="28"/>
      <c r="BW672" s="28"/>
      <c r="BX672" s="28"/>
      <c r="BY672" s="28"/>
      <c r="BZ672" s="28"/>
      <c r="CA672" s="28"/>
      <c r="CB672" s="28"/>
      <c r="CC672" s="28"/>
      <c r="CD672" s="28"/>
      <c r="CE672" s="28"/>
      <c r="CF672" s="28"/>
      <c r="CG672" s="28"/>
      <c r="CH672" s="28"/>
      <c r="CI672" s="28"/>
      <c r="CJ672" s="28"/>
      <c r="CK672" s="28"/>
      <c r="CL672" s="28"/>
      <c r="CM672" s="28"/>
      <c r="CN672" s="28"/>
      <c r="CO672" s="28"/>
      <c r="CP672" s="28"/>
      <c r="CQ672" s="28"/>
      <c r="CR672" s="28"/>
      <c r="CS672" s="28"/>
      <c r="CT672" s="28"/>
      <c r="CU672" s="28"/>
      <c r="CV672" s="28"/>
      <c r="CW672" s="28"/>
      <c r="CX672" s="28"/>
      <c r="CY672" s="28"/>
      <c r="CZ672" s="28"/>
      <c r="DA672" s="28"/>
      <c r="DB672" s="28"/>
      <c r="DC672" s="28"/>
      <c r="DD672" s="28"/>
      <c r="DE672" s="28"/>
      <c r="DF672" s="28"/>
      <c r="DG672" s="28"/>
      <c r="DH672" s="28"/>
      <c r="DI672" s="28"/>
      <c r="DJ672" s="28"/>
      <c r="DK672" s="28"/>
      <c r="DL672" s="28"/>
      <c r="DM672" s="28"/>
      <c r="DN672" s="28"/>
      <c r="DO672" s="28"/>
      <c r="DP672" s="28"/>
      <c r="DQ672" s="28"/>
      <c r="DR672" s="28"/>
      <c r="DS672" s="28"/>
      <c r="DT672" s="28"/>
      <c r="DU672" s="28"/>
      <c r="DV672" s="28"/>
      <c r="DW672" s="28"/>
      <c r="DX672" s="28"/>
      <c r="DY672" s="28"/>
      <c r="DZ672" s="28"/>
      <c r="EA672" s="28"/>
      <c r="EB672" s="28"/>
      <c r="EC672" s="28"/>
      <c r="ED672" s="28"/>
      <c r="EE672" s="28"/>
      <c r="EF672" s="28"/>
      <c r="EG672" s="28"/>
      <c r="EH672" s="28"/>
      <c r="EI672" s="28"/>
      <c r="EJ672" s="28"/>
      <c r="EK672" s="28"/>
      <c r="EL672" s="28"/>
      <c r="EM672" s="28"/>
      <c r="EN672" s="28"/>
      <c r="EO672" s="28"/>
    </row>
    <row r="673" spans="1:145" s="44" customFormat="1" x14ac:dyDescent="0.2">
      <c r="A673" s="133"/>
      <c r="B673" s="100"/>
      <c r="C673" s="100"/>
      <c r="D673" s="100"/>
      <c r="K673" s="48"/>
      <c r="L673" s="48"/>
      <c r="O673" s="45"/>
      <c r="P673" s="45"/>
      <c r="U673" s="41"/>
      <c r="V673" s="41"/>
      <c r="W673" s="54"/>
      <c r="X673" s="54"/>
      <c r="AH673" s="61"/>
      <c r="AL673" s="97"/>
      <c r="AM673" s="32"/>
      <c r="AN673" s="32"/>
      <c r="AO673" s="32"/>
      <c r="AP673" s="122"/>
      <c r="AQ673" s="101"/>
      <c r="AR673" s="32"/>
      <c r="AS673" s="32"/>
      <c r="AT673" s="28"/>
      <c r="AU673" s="101"/>
      <c r="AV673" s="101"/>
      <c r="AW673" s="101"/>
      <c r="AX673" s="101"/>
      <c r="AY673" s="32"/>
      <c r="AZ673" s="101"/>
      <c r="BA673" s="101"/>
      <c r="BB673" s="104"/>
      <c r="BC673" s="104"/>
      <c r="BD673" s="104"/>
      <c r="BE673" s="101"/>
      <c r="BF673" s="101"/>
      <c r="BG673" s="28"/>
      <c r="BH673" s="28"/>
      <c r="BI673" s="28"/>
      <c r="BJ673" s="28"/>
      <c r="BK673" s="28"/>
      <c r="BL673" s="28"/>
      <c r="BM673" s="28"/>
      <c r="BN673" s="28"/>
      <c r="BO673" s="28"/>
      <c r="BP673" s="28"/>
      <c r="BQ673" s="28"/>
      <c r="BR673" s="28"/>
      <c r="BS673" s="28"/>
      <c r="BT673" s="28"/>
      <c r="BU673" s="28"/>
      <c r="BV673" s="28"/>
      <c r="BW673" s="28"/>
      <c r="BX673" s="28"/>
      <c r="BY673" s="28"/>
      <c r="BZ673" s="28"/>
      <c r="CA673" s="28"/>
      <c r="CB673" s="28"/>
      <c r="CC673" s="28"/>
      <c r="CD673" s="28"/>
      <c r="CE673" s="28"/>
      <c r="CF673" s="28"/>
      <c r="CG673" s="28"/>
      <c r="CH673" s="28"/>
      <c r="CI673" s="28"/>
      <c r="CJ673" s="28"/>
      <c r="CK673" s="28"/>
      <c r="CL673" s="28"/>
      <c r="CM673" s="28"/>
      <c r="CN673" s="28"/>
      <c r="CO673" s="28"/>
      <c r="CP673" s="28"/>
      <c r="CQ673" s="28"/>
      <c r="CR673" s="28"/>
      <c r="CS673" s="28"/>
      <c r="CT673" s="28"/>
      <c r="CU673" s="28"/>
      <c r="CV673" s="28"/>
      <c r="CW673" s="28"/>
      <c r="CX673" s="28"/>
      <c r="CY673" s="28"/>
      <c r="CZ673" s="28"/>
      <c r="DA673" s="28"/>
      <c r="DB673" s="28"/>
      <c r="DC673" s="28"/>
      <c r="DD673" s="28"/>
      <c r="DE673" s="28"/>
      <c r="DF673" s="28"/>
      <c r="DG673" s="28"/>
      <c r="DH673" s="28"/>
      <c r="DI673" s="28"/>
      <c r="DJ673" s="28"/>
      <c r="DK673" s="28"/>
      <c r="DL673" s="28"/>
      <c r="DM673" s="28"/>
      <c r="DN673" s="28"/>
      <c r="DO673" s="28"/>
      <c r="DP673" s="28"/>
      <c r="DQ673" s="28"/>
      <c r="DR673" s="28"/>
      <c r="DS673" s="28"/>
      <c r="DT673" s="28"/>
      <c r="DU673" s="28"/>
      <c r="DV673" s="28"/>
      <c r="DW673" s="28"/>
      <c r="DX673" s="28"/>
      <c r="DY673" s="28"/>
      <c r="DZ673" s="28"/>
      <c r="EA673" s="28"/>
      <c r="EB673" s="28"/>
      <c r="EC673" s="28"/>
      <c r="ED673" s="28"/>
      <c r="EE673" s="28"/>
      <c r="EF673" s="28"/>
      <c r="EG673" s="28"/>
      <c r="EH673" s="28"/>
      <c r="EI673" s="28"/>
      <c r="EJ673" s="28"/>
      <c r="EK673" s="28"/>
      <c r="EL673" s="28"/>
      <c r="EM673" s="28"/>
      <c r="EN673" s="28"/>
      <c r="EO673" s="28"/>
    </row>
    <row r="674" spans="1:145" s="44" customFormat="1" x14ac:dyDescent="0.2">
      <c r="A674" s="133"/>
      <c r="B674" s="100"/>
      <c r="C674" s="100"/>
      <c r="D674" s="100"/>
      <c r="K674" s="48"/>
      <c r="L674" s="48"/>
      <c r="O674" s="45"/>
      <c r="P674" s="45"/>
      <c r="U674" s="41"/>
      <c r="V674" s="41"/>
      <c r="W674" s="54"/>
      <c r="X674" s="54"/>
      <c r="AH674" s="61"/>
      <c r="AL674" s="97"/>
      <c r="AM674" s="32"/>
      <c r="AN674" s="32"/>
      <c r="AO674" s="32"/>
      <c r="AP674" s="122"/>
      <c r="AQ674" s="101"/>
      <c r="AR674" s="32"/>
      <c r="AS674" s="32"/>
      <c r="AT674" s="28"/>
      <c r="AU674" s="101"/>
      <c r="AV674" s="101"/>
      <c r="AW674" s="101"/>
      <c r="AX674" s="101"/>
      <c r="AY674" s="32"/>
      <c r="AZ674" s="101"/>
      <c r="BA674" s="101"/>
      <c r="BB674" s="104"/>
      <c r="BC674" s="104"/>
      <c r="BD674" s="104"/>
      <c r="BE674" s="101"/>
      <c r="BF674" s="101"/>
      <c r="BG674" s="28"/>
      <c r="BH674" s="28"/>
      <c r="BI674" s="28"/>
      <c r="BJ674" s="28"/>
      <c r="BK674" s="28"/>
      <c r="BL674" s="28"/>
      <c r="BM674" s="28"/>
      <c r="BN674" s="28"/>
      <c r="BO674" s="28"/>
      <c r="BP674" s="28"/>
      <c r="BQ674" s="28"/>
      <c r="BR674" s="28"/>
      <c r="BS674" s="28"/>
      <c r="BT674" s="28"/>
      <c r="BU674" s="28"/>
      <c r="BV674" s="28"/>
      <c r="BW674" s="28"/>
      <c r="BX674" s="28"/>
      <c r="BY674" s="28"/>
      <c r="BZ674" s="28"/>
      <c r="CA674" s="28"/>
      <c r="CB674" s="28"/>
      <c r="CC674" s="28"/>
      <c r="CD674" s="28"/>
      <c r="CE674" s="28"/>
      <c r="CF674" s="28"/>
      <c r="CG674" s="28"/>
      <c r="CH674" s="28"/>
      <c r="CI674" s="28"/>
      <c r="CJ674" s="28"/>
      <c r="CK674" s="28"/>
      <c r="CL674" s="28"/>
      <c r="CM674" s="28"/>
      <c r="CN674" s="28"/>
      <c r="CO674" s="28"/>
      <c r="CP674" s="28"/>
      <c r="CQ674" s="28"/>
      <c r="CR674" s="28"/>
      <c r="CS674" s="28"/>
      <c r="CT674" s="28"/>
      <c r="CU674" s="28"/>
      <c r="CV674" s="28"/>
      <c r="CW674" s="28"/>
      <c r="CX674" s="28"/>
      <c r="CY674" s="28"/>
      <c r="CZ674" s="28"/>
      <c r="DA674" s="28"/>
      <c r="DB674" s="28"/>
      <c r="DC674" s="28"/>
      <c r="DD674" s="28"/>
      <c r="DE674" s="28"/>
      <c r="DF674" s="28"/>
      <c r="DG674" s="28"/>
      <c r="DH674" s="28"/>
      <c r="DI674" s="28"/>
      <c r="DJ674" s="28"/>
      <c r="DK674" s="28"/>
      <c r="DL674" s="28"/>
      <c r="DM674" s="28"/>
      <c r="DN674" s="28"/>
      <c r="DO674" s="28"/>
      <c r="DP674" s="28"/>
      <c r="DQ674" s="28"/>
      <c r="DR674" s="28"/>
      <c r="DS674" s="28"/>
      <c r="DT674" s="28"/>
      <c r="DU674" s="28"/>
      <c r="DV674" s="28"/>
      <c r="DW674" s="28"/>
      <c r="DX674" s="28"/>
      <c r="DY674" s="28"/>
      <c r="DZ674" s="28"/>
      <c r="EA674" s="28"/>
      <c r="EB674" s="28"/>
      <c r="EC674" s="28"/>
      <c r="ED674" s="28"/>
      <c r="EE674" s="28"/>
      <c r="EF674" s="28"/>
      <c r="EG674" s="28"/>
      <c r="EH674" s="28"/>
      <c r="EI674" s="28"/>
      <c r="EJ674" s="28"/>
      <c r="EK674" s="28"/>
      <c r="EL674" s="28"/>
      <c r="EM674" s="28"/>
      <c r="EN674" s="28"/>
      <c r="EO674" s="28"/>
    </row>
    <row r="675" spans="1:145" s="44" customFormat="1" x14ac:dyDescent="0.2">
      <c r="A675" s="133"/>
      <c r="B675" s="100"/>
      <c r="C675" s="100"/>
      <c r="D675" s="100"/>
      <c r="K675" s="48"/>
      <c r="L675" s="48"/>
      <c r="O675" s="45"/>
      <c r="P675" s="45"/>
      <c r="U675" s="41"/>
      <c r="V675" s="41"/>
      <c r="W675" s="54"/>
      <c r="X675" s="54"/>
      <c r="AH675" s="61"/>
      <c r="AL675" s="97"/>
      <c r="AM675" s="32"/>
      <c r="AN675" s="32"/>
      <c r="AO675" s="32"/>
      <c r="AP675" s="122"/>
      <c r="AQ675" s="101"/>
      <c r="AR675" s="32"/>
      <c r="AS675" s="32"/>
      <c r="AT675" s="28"/>
      <c r="AU675" s="101"/>
      <c r="AV675" s="101"/>
      <c r="AW675" s="101"/>
      <c r="AX675" s="101"/>
      <c r="AY675" s="32"/>
      <c r="AZ675" s="101"/>
      <c r="BA675" s="101"/>
      <c r="BB675" s="104"/>
      <c r="BC675" s="104"/>
      <c r="BD675" s="104"/>
      <c r="BE675" s="101"/>
      <c r="BF675" s="101"/>
      <c r="BG675" s="28"/>
      <c r="BH675" s="28"/>
      <c r="BI675" s="28"/>
      <c r="BJ675" s="28"/>
      <c r="BK675" s="28"/>
      <c r="BL675" s="28"/>
      <c r="BM675" s="28"/>
      <c r="BN675" s="28"/>
      <c r="BO675" s="28"/>
      <c r="BP675" s="28"/>
      <c r="BQ675" s="28"/>
      <c r="BR675" s="28"/>
      <c r="BS675" s="28"/>
      <c r="BT675" s="28"/>
      <c r="BU675" s="28"/>
      <c r="BV675" s="28"/>
      <c r="BW675" s="28"/>
      <c r="BX675" s="28"/>
      <c r="BY675" s="28"/>
      <c r="BZ675" s="28"/>
      <c r="CA675" s="28"/>
      <c r="CB675" s="28"/>
      <c r="CC675" s="28"/>
      <c r="CD675" s="28"/>
      <c r="CE675" s="28"/>
      <c r="CF675" s="28"/>
      <c r="CG675" s="28"/>
      <c r="CH675" s="28"/>
      <c r="CI675" s="28"/>
      <c r="CJ675" s="28"/>
      <c r="CK675" s="28"/>
      <c r="CL675" s="28"/>
      <c r="CM675" s="28"/>
      <c r="CN675" s="28"/>
      <c r="CO675" s="28"/>
      <c r="CP675" s="28"/>
      <c r="CQ675" s="28"/>
      <c r="CR675" s="28"/>
      <c r="CS675" s="28"/>
      <c r="CT675" s="28"/>
      <c r="CU675" s="28"/>
      <c r="CV675" s="28"/>
      <c r="CW675" s="28"/>
      <c r="CX675" s="28"/>
      <c r="CY675" s="28"/>
      <c r="CZ675" s="28"/>
      <c r="DA675" s="28"/>
      <c r="DB675" s="28"/>
      <c r="DC675" s="28"/>
      <c r="DD675" s="28"/>
      <c r="DE675" s="28"/>
      <c r="DF675" s="28"/>
      <c r="DG675" s="28"/>
      <c r="DH675" s="28"/>
      <c r="DI675" s="28"/>
      <c r="DJ675" s="28"/>
      <c r="DK675" s="28"/>
      <c r="DL675" s="28"/>
      <c r="DM675" s="28"/>
      <c r="DN675" s="28"/>
      <c r="DO675" s="28"/>
      <c r="DP675" s="28"/>
      <c r="DQ675" s="28"/>
      <c r="DR675" s="28"/>
      <c r="DS675" s="28"/>
      <c r="DT675" s="28"/>
      <c r="DU675" s="28"/>
      <c r="DV675" s="28"/>
      <c r="DW675" s="28"/>
      <c r="DX675" s="28"/>
      <c r="DY675" s="28"/>
      <c r="DZ675" s="28"/>
      <c r="EA675" s="28"/>
      <c r="EB675" s="28"/>
      <c r="EC675" s="28"/>
      <c r="ED675" s="28"/>
      <c r="EE675" s="28"/>
      <c r="EF675" s="28"/>
      <c r="EG675" s="28"/>
      <c r="EH675" s="28"/>
      <c r="EI675" s="28"/>
      <c r="EJ675" s="28"/>
      <c r="EK675" s="28"/>
      <c r="EL675" s="28"/>
      <c r="EM675" s="28"/>
      <c r="EN675" s="28"/>
      <c r="EO675" s="28"/>
    </row>
    <row r="676" spans="1:145" s="44" customFormat="1" x14ac:dyDescent="0.2">
      <c r="A676" s="133"/>
      <c r="B676" s="100"/>
      <c r="C676" s="100"/>
      <c r="D676" s="100"/>
      <c r="K676" s="48"/>
      <c r="L676" s="48"/>
      <c r="O676" s="45"/>
      <c r="P676" s="45"/>
      <c r="U676" s="41"/>
      <c r="V676" s="41"/>
      <c r="W676" s="54"/>
      <c r="X676" s="54"/>
      <c r="AH676" s="61"/>
      <c r="AL676" s="97"/>
      <c r="AM676" s="32"/>
      <c r="AN676" s="32"/>
      <c r="AO676" s="32"/>
      <c r="AP676" s="122"/>
      <c r="AQ676" s="101"/>
      <c r="AR676" s="32"/>
      <c r="AS676" s="32"/>
      <c r="AT676" s="28"/>
      <c r="AU676" s="101"/>
      <c r="AV676" s="101"/>
      <c r="AW676" s="101"/>
      <c r="AX676" s="101"/>
      <c r="AY676" s="32"/>
      <c r="AZ676" s="101"/>
      <c r="BA676" s="101"/>
      <c r="BB676" s="104"/>
      <c r="BC676" s="104"/>
      <c r="BD676" s="104"/>
      <c r="BE676" s="101"/>
      <c r="BF676" s="101"/>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c r="DJ676" s="28"/>
      <c r="DK676" s="28"/>
      <c r="DL676" s="28"/>
      <c r="DM676" s="28"/>
      <c r="DN676" s="28"/>
      <c r="DO676" s="28"/>
      <c r="DP676" s="28"/>
      <c r="DQ676" s="28"/>
      <c r="DR676" s="28"/>
      <c r="DS676" s="28"/>
      <c r="DT676" s="28"/>
      <c r="DU676" s="28"/>
      <c r="DV676" s="28"/>
      <c r="DW676" s="28"/>
      <c r="DX676" s="28"/>
      <c r="DY676" s="28"/>
      <c r="DZ676" s="28"/>
      <c r="EA676" s="28"/>
      <c r="EB676" s="28"/>
      <c r="EC676" s="28"/>
      <c r="ED676" s="28"/>
      <c r="EE676" s="28"/>
      <c r="EF676" s="28"/>
      <c r="EG676" s="28"/>
      <c r="EH676" s="28"/>
      <c r="EI676" s="28"/>
      <c r="EJ676" s="28"/>
      <c r="EK676" s="28"/>
      <c r="EL676" s="28"/>
      <c r="EM676" s="28"/>
      <c r="EN676" s="28"/>
      <c r="EO676" s="28"/>
    </row>
    <row r="677" spans="1:145" s="44" customFormat="1" x14ac:dyDescent="0.2">
      <c r="A677" s="133"/>
      <c r="B677" s="100"/>
      <c r="C677" s="100"/>
      <c r="D677" s="100"/>
      <c r="K677" s="48"/>
      <c r="L677" s="48"/>
      <c r="O677" s="45"/>
      <c r="P677" s="45"/>
      <c r="U677" s="41"/>
      <c r="V677" s="41"/>
      <c r="W677" s="54"/>
      <c r="X677" s="54"/>
      <c r="AH677" s="61"/>
      <c r="AL677" s="97"/>
      <c r="AM677" s="32"/>
      <c r="AN677" s="32"/>
      <c r="AO677" s="32"/>
      <c r="AP677" s="122"/>
      <c r="AQ677" s="101"/>
      <c r="AR677" s="32"/>
      <c r="AS677" s="32"/>
      <c r="AT677" s="28"/>
      <c r="AU677" s="101"/>
      <c r="AV677" s="101"/>
      <c r="AW677" s="101"/>
      <c r="AX677" s="101"/>
      <c r="AY677" s="32"/>
      <c r="AZ677" s="101"/>
      <c r="BA677" s="101"/>
      <c r="BB677" s="104"/>
      <c r="BC677" s="104"/>
      <c r="BD677" s="104"/>
      <c r="BE677" s="101"/>
      <c r="BF677" s="101"/>
      <c r="BG677" s="28"/>
      <c r="BH677" s="28"/>
      <c r="BI677" s="28"/>
      <c r="BJ677" s="28"/>
      <c r="BK677" s="28"/>
      <c r="BL677" s="28"/>
      <c r="BM677" s="28"/>
      <c r="BN677" s="28"/>
      <c r="BO677" s="28"/>
      <c r="BP677" s="28"/>
      <c r="BQ677" s="28"/>
      <c r="BR677" s="28"/>
      <c r="BS677" s="28"/>
      <c r="BT677" s="28"/>
      <c r="BU677" s="28"/>
      <c r="BV677" s="28"/>
      <c r="BW677" s="28"/>
      <c r="BX677" s="28"/>
      <c r="BY677" s="28"/>
      <c r="BZ677" s="28"/>
      <c r="CA677" s="28"/>
      <c r="CB677" s="28"/>
      <c r="CC677" s="28"/>
      <c r="CD677" s="28"/>
      <c r="CE677" s="28"/>
      <c r="CF677" s="28"/>
      <c r="CG677" s="28"/>
      <c r="CH677" s="28"/>
      <c r="CI677" s="28"/>
      <c r="CJ677" s="28"/>
      <c r="CK677" s="28"/>
      <c r="CL677" s="28"/>
      <c r="CM677" s="28"/>
      <c r="CN677" s="28"/>
      <c r="CO677" s="28"/>
      <c r="CP677" s="28"/>
      <c r="CQ677" s="28"/>
      <c r="CR677" s="28"/>
      <c r="CS677" s="28"/>
      <c r="CT677" s="28"/>
      <c r="CU677" s="28"/>
      <c r="CV677" s="28"/>
      <c r="CW677" s="28"/>
      <c r="CX677" s="28"/>
      <c r="CY677" s="28"/>
      <c r="CZ677" s="28"/>
      <c r="DA677" s="28"/>
      <c r="DB677" s="28"/>
      <c r="DC677" s="28"/>
      <c r="DD677" s="28"/>
      <c r="DE677" s="28"/>
      <c r="DF677" s="28"/>
      <c r="DG677" s="28"/>
      <c r="DH677" s="28"/>
      <c r="DI677" s="28"/>
      <c r="DJ677" s="28"/>
      <c r="DK677" s="28"/>
      <c r="DL677" s="28"/>
      <c r="DM677" s="28"/>
      <c r="DN677" s="28"/>
      <c r="DO677" s="28"/>
      <c r="DP677" s="28"/>
      <c r="DQ677" s="28"/>
      <c r="DR677" s="28"/>
      <c r="DS677" s="28"/>
      <c r="DT677" s="28"/>
      <c r="DU677" s="28"/>
      <c r="DV677" s="28"/>
      <c r="DW677" s="28"/>
      <c r="DX677" s="28"/>
      <c r="DY677" s="28"/>
      <c r="DZ677" s="28"/>
      <c r="EA677" s="28"/>
      <c r="EB677" s="28"/>
      <c r="EC677" s="28"/>
      <c r="ED677" s="28"/>
      <c r="EE677" s="28"/>
      <c r="EF677" s="28"/>
      <c r="EG677" s="28"/>
      <c r="EH677" s="28"/>
      <c r="EI677" s="28"/>
      <c r="EJ677" s="28"/>
      <c r="EK677" s="28"/>
      <c r="EL677" s="28"/>
      <c r="EM677" s="28"/>
      <c r="EN677" s="28"/>
      <c r="EO677" s="28"/>
    </row>
    <row r="678" spans="1:145" s="44" customFormat="1" x14ac:dyDescent="0.2">
      <c r="A678" s="133"/>
      <c r="B678" s="100"/>
      <c r="C678" s="100"/>
      <c r="D678" s="100"/>
      <c r="K678" s="48"/>
      <c r="L678" s="48"/>
      <c r="O678" s="45"/>
      <c r="P678" s="45"/>
      <c r="U678" s="41"/>
      <c r="V678" s="41"/>
      <c r="W678" s="54"/>
      <c r="X678" s="54"/>
      <c r="AH678" s="61"/>
      <c r="AL678" s="97"/>
      <c r="AM678" s="32"/>
      <c r="AN678" s="32"/>
      <c r="AO678" s="32"/>
      <c r="AP678" s="122"/>
      <c r="AQ678" s="101"/>
      <c r="AR678" s="32"/>
      <c r="AS678" s="32"/>
      <c r="AT678" s="28"/>
      <c r="AU678" s="101"/>
      <c r="AV678" s="101"/>
      <c r="AW678" s="101"/>
      <c r="AX678" s="101"/>
      <c r="AY678" s="32"/>
      <c r="AZ678" s="101"/>
      <c r="BA678" s="101"/>
      <c r="BB678" s="104"/>
      <c r="BC678" s="104"/>
      <c r="BD678" s="104"/>
      <c r="BE678" s="101"/>
      <c r="BF678" s="101"/>
      <c r="BG678" s="28"/>
      <c r="BH678" s="28"/>
      <c r="BI678" s="28"/>
      <c r="BJ678" s="28"/>
      <c r="BK678" s="28"/>
      <c r="BL678" s="28"/>
      <c r="BM678" s="28"/>
      <c r="BN678" s="28"/>
      <c r="BO678" s="28"/>
      <c r="BP678" s="28"/>
      <c r="BQ678" s="28"/>
      <c r="BR678" s="28"/>
      <c r="BS678" s="28"/>
      <c r="BT678" s="28"/>
      <c r="BU678" s="28"/>
      <c r="BV678" s="28"/>
      <c r="BW678" s="28"/>
      <c r="BX678" s="28"/>
      <c r="BY678" s="28"/>
      <c r="BZ678" s="28"/>
      <c r="CA678" s="28"/>
      <c r="CB678" s="28"/>
      <c r="CC678" s="28"/>
      <c r="CD678" s="28"/>
      <c r="CE678" s="28"/>
      <c r="CF678" s="28"/>
      <c r="CG678" s="28"/>
      <c r="CH678" s="28"/>
      <c r="CI678" s="28"/>
      <c r="CJ678" s="28"/>
      <c r="CK678" s="28"/>
      <c r="CL678" s="28"/>
      <c r="CM678" s="28"/>
      <c r="CN678" s="28"/>
      <c r="CO678" s="28"/>
      <c r="CP678" s="28"/>
      <c r="CQ678" s="28"/>
      <c r="CR678" s="28"/>
      <c r="CS678" s="28"/>
      <c r="CT678" s="28"/>
      <c r="CU678" s="28"/>
      <c r="CV678" s="28"/>
      <c r="CW678" s="28"/>
      <c r="CX678" s="28"/>
      <c r="CY678" s="28"/>
      <c r="CZ678" s="28"/>
      <c r="DA678" s="28"/>
      <c r="DB678" s="28"/>
      <c r="DC678" s="28"/>
      <c r="DD678" s="28"/>
      <c r="DE678" s="28"/>
      <c r="DF678" s="28"/>
      <c r="DG678" s="28"/>
      <c r="DH678" s="28"/>
      <c r="DI678" s="28"/>
      <c r="DJ678" s="28"/>
      <c r="DK678" s="28"/>
      <c r="DL678" s="28"/>
      <c r="DM678" s="28"/>
      <c r="DN678" s="28"/>
      <c r="DO678" s="28"/>
      <c r="DP678" s="28"/>
      <c r="DQ678" s="28"/>
      <c r="DR678" s="28"/>
      <c r="DS678" s="28"/>
      <c r="DT678" s="28"/>
      <c r="DU678" s="28"/>
      <c r="DV678" s="28"/>
      <c r="DW678" s="28"/>
      <c r="DX678" s="28"/>
      <c r="DY678" s="28"/>
      <c r="DZ678" s="28"/>
      <c r="EA678" s="28"/>
      <c r="EB678" s="28"/>
      <c r="EC678" s="28"/>
      <c r="ED678" s="28"/>
      <c r="EE678" s="28"/>
      <c r="EF678" s="28"/>
      <c r="EG678" s="28"/>
      <c r="EH678" s="28"/>
      <c r="EI678" s="28"/>
      <c r="EJ678" s="28"/>
      <c r="EK678" s="28"/>
      <c r="EL678" s="28"/>
      <c r="EM678" s="28"/>
      <c r="EN678" s="28"/>
      <c r="EO678" s="28"/>
    </row>
    <row r="679" spans="1:145" s="44" customFormat="1" x14ac:dyDescent="0.2">
      <c r="A679" s="133"/>
      <c r="B679" s="100"/>
      <c r="C679" s="100"/>
      <c r="D679" s="100"/>
      <c r="K679" s="48"/>
      <c r="L679" s="48"/>
      <c r="O679" s="45"/>
      <c r="P679" s="45"/>
      <c r="U679" s="41"/>
      <c r="V679" s="41"/>
      <c r="W679" s="54"/>
      <c r="X679" s="54"/>
      <c r="AH679" s="61"/>
      <c r="AL679" s="97"/>
      <c r="AM679" s="32"/>
      <c r="AN679" s="32"/>
      <c r="AO679" s="32"/>
      <c r="AP679" s="122"/>
      <c r="AQ679" s="101"/>
      <c r="AR679" s="32"/>
      <c r="AS679" s="32"/>
      <c r="AT679" s="28"/>
      <c r="AU679" s="101"/>
      <c r="AV679" s="101"/>
      <c r="AW679" s="101"/>
      <c r="AX679" s="101"/>
      <c r="AY679" s="32"/>
      <c r="AZ679" s="101"/>
      <c r="BA679" s="101"/>
      <c r="BB679" s="104"/>
      <c r="BC679" s="104"/>
      <c r="BD679" s="104"/>
      <c r="BE679" s="101"/>
      <c r="BF679" s="101"/>
      <c r="BG679" s="28"/>
      <c r="BH679" s="28"/>
      <c r="BI679" s="28"/>
      <c r="BJ679" s="28"/>
      <c r="BK679" s="28"/>
      <c r="BL679" s="28"/>
      <c r="BM679" s="28"/>
      <c r="BN679" s="28"/>
      <c r="BO679" s="28"/>
      <c r="BP679" s="28"/>
      <c r="BQ679" s="28"/>
      <c r="BR679" s="28"/>
      <c r="BS679" s="28"/>
      <c r="BT679" s="28"/>
      <c r="BU679" s="28"/>
      <c r="BV679" s="28"/>
      <c r="BW679" s="28"/>
      <c r="BX679" s="28"/>
      <c r="BY679" s="28"/>
      <c r="BZ679" s="28"/>
      <c r="CA679" s="28"/>
      <c r="CB679" s="28"/>
      <c r="CC679" s="28"/>
      <c r="CD679" s="28"/>
      <c r="CE679" s="28"/>
      <c r="CF679" s="28"/>
      <c r="CG679" s="28"/>
      <c r="CH679" s="28"/>
      <c r="CI679" s="28"/>
      <c r="CJ679" s="28"/>
      <c r="CK679" s="28"/>
      <c r="CL679" s="28"/>
      <c r="CM679" s="28"/>
      <c r="CN679" s="28"/>
      <c r="CO679" s="28"/>
      <c r="CP679" s="28"/>
      <c r="CQ679" s="28"/>
      <c r="CR679" s="28"/>
      <c r="CS679" s="28"/>
      <c r="CT679" s="28"/>
      <c r="CU679" s="28"/>
      <c r="CV679" s="28"/>
      <c r="CW679" s="28"/>
      <c r="CX679" s="28"/>
      <c r="CY679" s="28"/>
      <c r="CZ679" s="28"/>
      <c r="DA679" s="28"/>
      <c r="DB679" s="28"/>
      <c r="DC679" s="28"/>
      <c r="DD679" s="28"/>
      <c r="DE679" s="28"/>
      <c r="DF679" s="28"/>
      <c r="DG679" s="28"/>
      <c r="DH679" s="28"/>
      <c r="DI679" s="28"/>
      <c r="DJ679" s="28"/>
      <c r="DK679" s="28"/>
      <c r="DL679" s="28"/>
      <c r="DM679" s="28"/>
      <c r="DN679" s="28"/>
      <c r="DO679" s="28"/>
      <c r="DP679" s="28"/>
      <c r="DQ679" s="28"/>
      <c r="DR679" s="28"/>
      <c r="DS679" s="28"/>
      <c r="DT679" s="28"/>
      <c r="DU679" s="28"/>
      <c r="DV679" s="28"/>
      <c r="DW679" s="28"/>
      <c r="DX679" s="28"/>
      <c r="DY679" s="28"/>
      <c r="DZ679" s="28"/>
      <c r="EA679" s="28"/>
      <c r="EB679" s="28"/>
      <c r="EC679" s="28"/>
      <c r="ED679" s="28"/>
      <c r="EE679" s="28"/>
      <c r="EF679" s="28"/>
      <c r="EG679" s="28"/>
      <c r="EH679" s="28"/>
      <c r="EI679" s="28"/>
      <c r="EJ679" s="28"/>
      <c r="EK679" s="28"/>
      <c r="EL679" s="28"/>
      <c r="EM679" s="28"/>
      <c r="EN679" s="28"/>
      <c r="EO679" s="28"/>
    </row>
    <row r="680" spans="1:145" x14ac:dyDescent="0.2">
      <c r="A680" s="133"/>
    </row>
  </sheetData>
  <autoFilter ref="A10:EO136"/>
  <mergeCells count="28">
    <mergeCell ref="G2:BE6"/>
    <mergeCell ref="E5:F5"/>
    <mergeCell ref="B2:D2"/>
    <mergeCell ref="E2:F2"/>
    <mergeCell ref="B3:D3"/>
    <mergeCell ref="E3:F3"/>
    <mergeCell ref="BF7:BF10"/>
    <mergeCell ref="AL9:AM9"/>
    <mergeCell ref="AN9:AO9"/>
    <mergeCell ref="AP9:AR9"/>
    <mergeCell ref="AS9:AT9"/>
    <mergeCell ref="AU9:AX9"/>
    <mergeCell ref="AY9:BE9"/>
    <mergeCell ref="AF7:AK8"/>
    <mergeCell ref="G9:L9"/>
    <mergeCell ref="E9:F9"/>
    <mergeCell ref="O9:T9"/>
    <mergeCell ref="B7:AA8"/>
    <mergeCell ref="AC9:AE9"/>
    <mergeCell ref="AF9:AK9"/>
    <mergeCell ref="M9:N9"/>
    <mergeCell ref="B9:D9"/>
    <mergeCell ref="U9:AB9"/>
    <mergeCell ref="AC7:AE8"/>
    <mergeCell ref="AL7:BE8"/>
    <mergeCell ref="B4:D4"/>
    <mergeCell ref="E4:F4"/>
    <mergeCell ref="B5:D5"/>
  </mergeCells>
  <phoneticPr fontId="19" type="noConversion"/>
  <conditionalFormatting sqref="Q22">
    <cfRule type="duplicateValues" dxfId="36" priority="410" stopIfTrue="1"/>
  </conditionalFormatting>
  <conditionalFormatting sqref="U22">
    <cfRule type="duplicateValues" dxfId="35" priority="406" stopIfTrue="1"/>
  </conditionalFormatting>
  <conditionalFormatting sqref="Q23">
    <cfRule type="duplicateValues" dxfId="34" priority="402" stopIfTrue="1"/>
  </conditionalFormatting>
  <conditionalFormatting sqref="U23">
    <cfRule type="duplicateValues" dxfId="33" priority="398" stopIfTrue="1"/>
  </conditionalFormatting>
  <conditionalFormatting sqref="Q24">
    <cfRule type="duplicateValues" dxfId="32" priority="394" stopIfTrue="1"/>
  </conditionalFormatting>
  <conditionalFormatting sqref="U24">
    <cfRule type="duplicateValues" dxfId="31" priority="390" stopIfTrue="1"/>
  </conditionalFormatting>
  <conditionalFormatting sqref="Q25">
    <cfRule type="duplicateValues" dxfId="30" priority="387" stopIfTrue="1"/>
  </conditionalFormatting>
  <conditionalFormatting sqref="R25">
    <cfRule type="duplicateValues" dxfId="29" priority="386" stopIfTrue="1"/>
  </conditionalFormatting>
  <conditionalFormatting sqref="U25">
    <cfRule type="duplicateValues" dxfId="28" priority="382" stopIfTrue="1"/>
  </conditionalFormatting>
  <conditionalFormatting sqref="R25">
    <cfRule type="duplicateValues" dxfId="27" priority="381" stopIfTrue="1"/>
  </conditionalFormatting>
  <conditionalFormatting sqref="AH25">
    <cfRule type="duplicateValues" dxfId="26" priority="378" stopIfTrue="1"/>
  </conditionalFormatting>
  <conditionalFormatting sqref="R22">
    <cfRule type="duplicateValues" dxfId="25" priority="358" stopIfTrue="1"/>
  </conditionalFormatting>
  <conditionalFormatting sqref="S22">
    <cfRule type="duplicateValues" dxfId="24" priority="357" stopIfTrue="1"/>
  </conditionalFormatting>
  <conditionalFormatting sqref="T22">
    <cfRule type="duplicateValues" dxfId="23" priority="356" stopIfTrue="1"/>
  </conditionalFormatting>
  <conditionalFormatting sqref="R23">
    <cfRule type="duplicateValues" dxfId="22" priority="355" stopIfTrue="1"/>
  </conditionalFormatting>
  <conditionalFormatting sqref="S23">
    <cfRule type="duplicateValues" dxfId="21" priority="354" stopIfTrue="1"/>
  </conditionalFormatting>
  <conditionalFormatting sqref="T23">
    <cfRule type="duplicateValues" dxfId="20" priority="353" stopIfTrue="1"/>
  </conditionalFormatting>
  <conditionalFormatting sqref="R24">
    <cfRule type="duplicateValues" dxfId="19" priority="352" stopIfTrue="1"/>
  </conditionalFormatting>
  <conditionalFormatting sqref="S24">
    <cfRule type="duplicateValues" dxfId="18" priority="332" stopIfTrue="1"/>
  </conditionalFormatting>
  <conditionalFormatting sqref="T24">
    <cfRule type="duplicateValues" dxfId="17" priority="331" stopIfTrue="1"/>
  </conditionalFormatting>
  <conditionalFormatting sqref="S25">
    <cfRule type="duplicateValues" dxfId="16" priority="330" stopIfTrue="1"/>
  </conditionalFormatting>
  <conditionalFormatting sqref="S25">
    <cfRule type="duplicateValues" dxfId="15" priority="329" stopIfTrue="1"/>
  </conditionalFormatting>
  <conditionalFormatting sqref="T25">
    <cfRule type="duplicateValues" dxfId="14" priority="328" stopIfTrue="1"/>
  </conditionalFormatting>
  <conditionalFormatting sqref="T25">
    <cfRule type="duplicateValues" dxfId="13" priority="327" stopIfTrue="1"/>
  </conditionalFormatting>
  <conditionalFormatting sqref="W22">
    <cfRule type="duplicateValues" dxfId="12" priority="265" stopIfTrue="1"/>
  </conditionalFormatting>
  <conditionalFormatting sqref="AI12">
    <cfRule type="duplicateValues" dxfId="11" priority="122" stopIfTrue="1"/>
  </conditionalFormatting>
  <conditionalFormatting sqref="AI12">
    <cfRule type="duplicateValues" dxfId="10" priority="121" stopIfTrue="1"/>
  </conditionalFormatting>
  <conditionalFormatting sqref="AI58">
    <cfRule type="duplicateValues" dxfId="9" priority="27" stopIfTrue="1"/>
  </conditionalFormatting>
  <conditionalFormatting sqref="AI58">
    <cfRule type="duplicateValues" dxfId="8" priority="26" stopIfTrue="1"/>
  </conditionalFormatting>
  <conditionalFormatting sqref="AI58">
    <cfRule type="duplicateValues" dxfId="7" priority="25" stopIfTrue="1"/>
  </conditionalFormatting>
  <conditionalFormatting sqref="AI58">
    <cfRule type="duplicateValues" dxfId="6" priority="24" stopIfTrue="1"/>
  </conditionalFormatting>
  <conditionalFormatting sqref="AI58">
    <cfRule type="duplicateValues" dxfId="5" priority="23" stopIfTrue="1"/>
  </conditionalFormatting>
  <conditionalFormatting sqref="E22">
    <cfRule type="duplicateValues" dxfId="4" priority="412" stopIfTrue="1"/>
  </conditionalFormatting>
  <conditionalFormatting sqref="E23">
    <cfRule type="duplicateValues" dxfId="3" priority="413" stopIfTrue="1"/>
  </conditionalFormatting>
  <conditionalFormatting sqref="E24">
    <cfRule type="duplicateValues" dxfId="2" priority="414" stopIfTrue="1"/>
  </conditionalFormatting>
  <conditionalFormatting sqref="E25">
    <cfRule type="duplicateValues" dxfId="1" priority="415" stopIfTrue="1"/>
  </conditionalFormatting>
  <conditionalFormatting sqref="BA36">
    <cfRule type="duplicateValues" dxfId="0" priority="1" stopIfTrue="1"/>
  </conditionalFormatting>
  <dataValidations xWindow="364" yWindow="852" count="42">
    <dataValidation type="list" allowBlank="1" showInputMessage="1" showErrorMessage="1" sqref="AD27 AD136:AE259 C136:C259 C102 AC102:AE102 G102 H136:H259">
      <formula1>INDIRECT(B27)</formula1>
    </dataValidation>
    <dataValidation type="list" allowBlank="1" showInputMessage="1" showErrorMessage="1" sqref="AC27 AC136:AC259">
      <formula1>_Pilar_Eje</formula1>
    </dataValidation>
    <dataValidation type="date" operator="greaterThan" allowBlank="1" showInputMessage="1" showErrorMessage="1" sqref="M104:N104 M112:N113">
      <formula1>42350</formula1>
    </dataValidation>
    <dataValidation allowBlank="1" showInputMessage="1" showErrorMessage="1" prompt="Describa las acciones que desarrollan los componentes de la PP o Plan de Acciones Afirmativas" sqref="E10"/>
    <dataValidation allowBlank="1" showInputMessage="1" showErrorMessage="1" prompt="Por favor indicar en recursos: presupuesto obligado/ persupuesto asignado" sqref="AK10 BD10"/>
    <dataValidation allowBlank="1" showInputMessage="1" showErrorMessage="1" prompt="Por favor incluya los avances frente  la meta del proyecto de inversión." sqref="BE10"/>
    <dataValidation allowBlank="1" showInputMessage="1" showErrorMessage="1" prompt="Por diligencie las observaciones que considere pertinentes." sqref="BF7"/>
    <dataValidation allowBlank="1" showInputMessage="1" showErrorMessage="1" prompt="Por favor diligencie los recursos del proyecto. Si no hay un proyecto asociado, por favor incluya los recursos por funcionamiento (gestión)._x000a_" sqref="AI10 BB10 AL60"/>
    <dataValidation allowBlank="1" showInputMessage="1" showErrorMessage="1" prompt="Por favor indique el porcentaje de recursos del proyecto que corresponden a la acción referenciada de esta polìtica o programa._x000a_" sqref="AJ10 BC10"/>
    <dataValidation allowBlank="1" showInputMessage="1" showErrorMessage="1" prompt="Escriba el nombre del indicador. Debe ser claro,apropiado,medible, adecuado y sensible. Recuerde NO formular varios indicadores para la misma acción." sqref="O10"/>
    <dataValidation allowBlank="1" showInputMessage="1" showErrorMessage="1" prompt="Por favor incluya las variables consideradas para el cálculo del indicador tomando como referencia las variables señaladas en la definición de la fórmula. (forma matematica)." sqref="P10"/>
    <dataValidation allowBlank="1" showInputMessage="1" showErrorMessage="1" prompt="Teniendo en cuenta la fórmula de cálculo de cada indicador, registre el resultado de cada uno para la vigencia" sqref="Y10 AA10"/>
    <dataValidation allowBlank="1" showInputMessage="1" showErrorMessage="1" prompt="Por favor elija el Pilar o Eje del PDD." sqref="AC10"/>
    <dataValidation allowBlank="1" showInputMessage="1" showErrorMessage="1" prompt="Por favor seleccionar el Programa de acuerdo al Pilar o Eje." sqref="AD10"/>
    <dataValidation allowBlank="1" showInputMessage="1" showErrorMessage="1" prompt="Por favor seleccionar el Proyecto de acuerdo al Progama" sqref="AE10"/>
    <dataValidation allowBlank="1" showInputMessage="1" showErrorMessage="1" prompt="Por favor diligencie el nombre del proyecto o las actividades de funcionamiento con las que se da cumplimiento (gestión)._x000a__x000a__x000a__x000a_" sqref="AG10 AZ10"/>
    <dataValidation allowBlank="1" showInputMessage="1" showErrorMessage="1" prompt="Diligencia por favor el código o número del proyecto._x000a__x000a_" sqref="AF10 AY10"/>
    <dataValidation allowBlank="1" showInputMessage="1" showErrorMessage="1" prompt="Por favor diligencie la Meta del proyecto._x000a__x000a_" sqref="AH10 BA10"/>
    <dataValidation allowBlank="1" showInputMessage="1" showErrorMessage="1" prompt="Teniendo en cuenta la fórmula de cálculo de cada indicador, registre el resultado de cada uno para la vigencia_x000a_" sqref="U10"/>
    <dataValidation allowBlank="1" showInputMessage="1" showErrorMessage="1" prompt=" Este avance se calcula en la Dirección de Equidad y Políticas Poblacionales a partir del resultado de cada indicador frente a su meta anual." sqref="V10"/>
    <dataValidation allowBlank="1" showInputMessage="1" showErrorMessage="1" prompt="Este avance se calcula en la Dirección de Equidad y Políticas Poblacionales a partir del resultado de cada indicador frente a su meta anual." sqref="AB10 Z10 X10"/>
    <dataValidation allowBlank="1" showInputMessage="1" showErrorMessage="1" prompt="Teniendo en cuenta la fórmula de cálculo de cada indicador, registre el resultado de cada uno para la vigencia." sqref="W10"/>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Por favor elija el Sector de la Administración Distrital que está a cargo del reporte de la información sobre el desarrollo de la acción. " sqref="G10"/>
    <dataValidation allowBlank="1" showInputMessage="1" showErrorMessage="1" prompt="De acuerdo al Sector elija la entidad responsable de repotar la información." sqref="H10"/>
    <dataValidation allowBlank="1" showInputMessage="1" showErrorMessage="1" prompt="Si el reporte de la información no corresponde al Distrito por favor diligencie el nombre completo de quién debe repotar." sqref="I10"/>
    <dataValidation allowBlank="1" showInputMessage="1" showErrorMessage="1" prompt="Elija de acuerdo a la categoría anterior_x000a_" sqref="C10"/>
    <dataValidation allowBlank="1" showInputMessage="1" showErrorMessage="1" prompt="Escriba el nombre completo de la persona responsable de reportar la ejecución de la acción." sqref="J10"/>
    <dataValidation allowBlank="1" showInputMessage="1" showErrorMessage="1" prompt="Por favor escriba el número telefónico de la persona responsable de reportar la información sobre la ejecución de la acción." sqref="K10"/>
    <dataValidation allowBlank="1" showInputMessage="1" showErrorMessage="1" prompt="Por favor escriba el correo electrónico de la persona responsable de reportar la información sobre la ejecución de la acción." sqref="L10"/>
    <dataValidation allowBlank="1" showInputMessage="1" showErrorMessage="1" prompt="Escriba la fecha de inicio de la acción. Formato DD-MM-AAAA" sqref="M10"/>
    <dataValidation allowBlank="1" showInputMessage="1" showErrorMessage="1" prompt="Escriba la fecha de finalización de la acción. Formato DD-MM-AAAA" sqref="N10 AN23:AO23 AN25:AO26 AN12:AO14"/>
    <dataValidation allowBlank="1" showInputMessage="1" showErrorMessage="1" prompt="Escriba la Meta que se tienen programada." sqref="Q10:T10 AP60 AR60:AS60"/>
    <dataValidation allowBlank="1" showInputMessage="1" showErrorMessage="1" prompt="PRESUPUESTO EJECUTADO AL CORTE DEL INFORME: Ingrese el presupuesto ejecutado al periodo del reporte. Debe coincidir con herramienta financiera." sqref="AL40 BA36 AK50 AK22:AK25"/>
    <dataValidation allowBlank="1" showInputMessage="1" showErrorMessage="1" prompt="PROGRAMADO: Ingrese el valor programado, tener en cuenta las modificaciones presupuestales durante el tiempo de reporte. Todo ajuste presupuestal debe estar avalado por la SDES. Debe coincidir con las Herramientas Financieras y PREDIS." sqref="AI66 AI115"/>
    <dataValidation type="date" operator="greaterThan" allowBlank="1" showErrorMessage="1" sqref="M63:N63 M28:N33 M39:N39">
      <formula1>42736</formula1>
      <formula2>0</formula2>
    </dataValidation>
    <dataValidation type="date" operator="greaterThan" allowBlank="1" showInputMessage="1" showErrorMessage="1" sqref="AN50:AO50 M102:N102 AN82:AO82 AN28:AO29 AN55:AO56 AN32:AO33 AN52:AO52 AN75:AO75 AN31 AN60:AO60 M136:N259 AN133:AO133 AN69:AO72">
      <formula1>42736</formula1>
    </dataValidation>
    <dataValidation type="decimal" allowBlank="1" showInputMessage="1" showErrorMessage="1" sqref="AJ136:AJ259">
      <formula1>0</formula1>
      <formula2>100</formula2>
    </dataValidation>
    <dataValidation type="list" allowBlank="1" showInputMessage="1" showErrorMessage="1" sqref="B102 B136:B259">
      <formula1>Dimensiones</formula1>
    </dataValidation>
    <dataValidation type="list" allowBlank="1" showInputMessage="1" showErrorMessage="1" sqref="G136:G259">
      <formula1>Sector</formula1>
    </dataValidation>
    <dataValidation allowBlank="1" showInputMessage="1" showErrorMessage="1" prompt="- EJECUTADO: Son los recursos ejecutados o que cuentan con Registro de Presupuestal. Debe coincidir con las Herramientas Financieras y PREDIS." sqref="AJ115:AK115"/>
  </dataValidations>
  <hyperlinks>
    <hyperlink ref="L12" r:id="rId1"/>
    <hyperlink ref="L14" r:id="rId2"/>
    <hyperlink ref="L15" r:id="rId3"/>
    <hyperlink ref="L16" r:id="rId4"/>
    <hyperlink ref="L17" r:id="rId5"/>
    <hyperlink ref="L18" r:id="rId6"/>
    <hyperlink ref="L22" r:id="rId7"/>
    <hyperlink ref="L23" r:id="rId8"/>
    <hyperlink ref="L24" r:id="rId9"/>
    <hyperlink ref="L25" r:id="rId10"/>
    <hyperlink ref="L50" r:id="rId11"/>
    <hyperlink ref="L59" r:id="rId12"/>
    <hyperlink ref="L75" r:id="rId13"/>
    <hyperlink ref="L81" r:id="rId14"/>
    <hyperlink ref="L82" r:id="rId15"/>
    <hyperlink ref="L110" r:id="rId16"/>
    <hyperlink ref="L111" r:id="rId17"/>
    <hyperlink ref="L13" r:id="rId18"/>
    <hyperlink ref="L26" r:id="rId19"/>
    <hyperlink ref="L65" r:id="rId20"/>
    <hyperlink ref="L42" r:id="rId21"/>
    <hyperlink ref="L44" r:id="rId22"/>
    <hyperlink ref="L114" r:id="rId23"/>
    <hyperlink ref="K40" r:id="rId24" display="astrid.angulo@idartes.gov.co"/>
    <hyperlink ref="L40" r:id="rId25"/>
    <hyperlink ref="L49" r:id="rId26"/>
    <hyperlink ref="L61" r:id="rId27"/>
    <hyperlink ref="L62" r:id="rId28"/>
    <hyperlink ref="L54" r:id="rId29"/>
    <hyperlink ref="L135" r:id="rId30"/>
    <hyperlink ref="L45" r:id="rId31"/>
    <hyperlink ref="L34" r:id="rId32"/>
    <hyperlink ref="L36" r:id="rId33"/>
    <hyperlink ref="L38" r:id="rId34"/>
    <hyperlink ref="L39" r:id="rId35" display="vcajamarca@sdis.gov.co"/>
    <hyperlink ref="L55" r:id="rId36"/>
    <hyperlink ref="L126" r:id="rId37"/>
    <hyperlink ref="L127" r:id="rId38"/>
    <hyperlink ref="K74" r:id="rId39"/>
    <hyperlink ref="K76" r:id="rId40"/>
    <hyperlink ref="K77" r:id="rId41"/>
    <hyperlink ref="K134" r:id="rId42"/>
    <hyperlink ref="K78" r:id="rId43"/>
    <hyperlink ref="K79" r:id="rId44"/>
    <hyperlink ref="K80" r:id="rId45"/>
    <hyperlink ref="K131" r:id="rId46"/>
    <hyperlink ref="K132" r:id="rId47"/>
    <hyperlink ref="L69" r:id="rId48"/>
    <hyperlink ref="L70" r:id="rId49"/>
    <hyperlink ref="L71" r:id="rId50"/>
    <hyperlink ref="L72" r:id="rId51"/>
    <hyperlink ref="L73" r:id="rId52"/>
    <hyperlink ref="L133" r:id="rId53"/>
    <hyperlink ref="L52" r:id="rId54" display="acgomez@sdis.gov.co"/>
    <hyperlink ref="L21" r:id="rId55"/>
    <hyperlink ref="L46" r:id="rId56"/>
    <hyperlink ref="L47" r:id="rId57"/>
    <hyperlink ref="L48" r:id="rId58"/>
    <hyperlink ref="L57" r:id="rId59"/>
    <hyperlink ref="L58" r:id="rId60"/>
    <hyperlink ref="L67" r:id="rId61"/>
    <hyperlink ref="L68" r:id="rId62"/>
    <hyperlink ref="L98" r:id="rId63" display="ahrodriguez@desarrolloeconomico.gov.co"/>
    <hyperlink ref="L99" r:id="rId64" display="ahrodriguez@desarrolloeconomico.gov.co"/>
    <hyperlink ref="L101" r:id="rId65" display="ahrodriguez@desarrolloeconomico.gov.co"/>
    <hyperlink ref="L125" r:id="rId66"/>
    <hyperlink ref="L128" r:id="rId67" display="yanira.vargas@transmilenio.gov.co"/>
    <hyperlink ref="L129" r:id="rId68" display="yanira.vargas@transmilenio.gov.co"/>
    <hyperlink ref="L130" r:id="rId69"/>
  </hyperlinks>
  <pageMargins left="0.7" right="0.7" top="0.75" bottom="0.75" header="0.3" footer="0.3"/>
  <pageSetup scale="12" orientation="portrait" r:id="rId70"/>
  <rowBreaks count="1" manualBreakCount="1">
    <brk id="375" max="58" man="1"/>
  </rowBreaks>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2"/>
  <sheetViews>
    <sheetView zoomScale="77" zoomScaleNormal="77" workbookViewId="0">
      <selection activeCell="N2" sqref="N2"/>
    </sheetView>
  </sheetViews>
  <sheetFormatPr baseColWidth="10" defaultColWidth="11.85546875" defaultRowHeight="12" x14ac:dyDescent="0.2"/>
  <cols>
    <col min="1" max="1" width="11.85546875" style="18"/>
    <col min="2" max="32" width="11.85546875" style="4"/>
    <col min="33" max="57" width="0" style="4" hidden="1" customWidth="1"/>
    <col min="58" max="16384" width="11.85546875" style="4"/>
  </cols>
  <sheetData>
    <row r="1" spans="1:74" s="3" customFormat="1" ht="24.75" thickBot="1" x14ac:dyDescent="0.25">
      <c r="A1" s="1"/>
      <c r="B1" s="2"/>
      <c r="C1" s="2"/>
      <c r="D1" s="2"/>
      <c r="E1" s="2"/>
      <c r="F1" s="2"/>
      <c r="G1" s="2"/>
      <c r="H1" s="2"/>
      <c r="I1" s="2"/>
      <c r="J1" s="2"/>
      <c r="K1" s="2"/>
      <c r="O1" s="4" t="s">
        <v>1366</v>
      </c>
      <c r="R1" s="5" t="s">
        <v>1367</v>
      </c>
      <c r="AG1" s="6" t="s">
        <v>1368</v>
      </c>
      <c r="AH1" s="3" t="s">
        <v>1369</v>
      </c>
      <c r="AJ1" s="3" t="s">
        <v>1370</v>
      </c>
    </row>
    <row r="2" spans="1:74" s="13" customFormat="1" ht="120.75" thickBot="1" x14ac:dyDescent="0.3">
      <c r="A2" s="19"/>
      <c r="B2" s="13" t="s">
        <v>1371</v>
      </c>
      <c r="C2" s="13" t="s">
        <v>1372</v>
      </c>
      <c r="D2" s="20" t="s">
        <v>1373</v>
      </c>
      <c r="E2" s="109" t="s">
        <v>1374</v>
      </c>
      <c r="F2" s="597" t="s">
        <v>1375</v>
      </c>
      <c r="G2" s="597" t="s">
        <v>1376</v>
      </c>
      <c r="H2" s="597" t="s">
        <v>1377</v>
      </c>
      <c r="I2" s="597" t="s">
        <v>1378</v>
      </c>
      <c r="J2" s="597" t="s">
        <v>1379</v>
      </c>
      <c r="K2" s="597" t="s">
        <v>1380</v>
      </c>
      <c r="L2" s="597" t="s">
        <v>1381</v>
      </c>
      <c r="M2" s="597" t="s">
        <v>1382</v>
      </c>
      <c r="N2" s="7" t="s">
        <v>1383</v>
      </c>
      <c r="O2" s="598" t="s">
        <v>1384</v>
      </c>
      <c r="P2" s="598" t="s">
        <v>1385</v>
      </c>
      <c r="Q2" s="598" t="s">
        <v>899</v>
      </c>
      <c r="R2" s="110" t="s">
        <v>1386</v>
      </c>
      <c r="S2" s="110" t="s">
        <v>1387</v>
      </c>
      <c r="T2" s="12" t="s">
        <v>1388</v>
      </c>
      <c r="U2" s="12" t="s">
        <v>1389</v>
      </c>
      <c r="V2" s="12" t="s">
        <v>1390</v>
      </c>
      <c r="W2" s="12" t="s">
        <v>1391</v>
      </c>
      <c r="X2" s="12" t="s">
        <v>1392</v>
      </c>
      <c r="Y2" s="12" t="s">
        <v>1393</v>
      </c>
      <c r="Z2" s="12" t="s">
        <v>1394</v>
      </c>
      <c r="AA2" s="12" t="s">
        <v>1395</v>
      </c>
      <c r="AB2" s="12" t="s">
        <v>1396</v>
      </c>
      <c r="AC2" s="12" t="s">
        <v>900</v>
      </c>
      <c r="AD2" s="12" t="s">
        <v>1397</v>
      </c>
      <c r="AE2" s="12" t="s">
        <v>1398</v>
      </c>
      <c r="AF2" s="12" t="s">
        <v>1399</v>
      </c>
      <c r="AG2" s="13" t="s">
        <v>1400</v>
      </c>
      <c r="AH2" s="21" t="s">
        <v>1401</v>
      </c>
      <c r="AI2" s="13" t="s">
        <v>1402</v>
      </c>
      <c r="AJ2" s="13" t="s">
        <v>1403</v>
      </c>
      <c r="AK2" s="20" t="s">
        <v>1404</v>
      </c>
      <c r="AL2" s="13" t="s">
        <v>1405</v>
      </c>
      <c r="AM2" s="13" t="s">
        <v>1406</v>
      </c>
      <c r="AN2" s="13" t="s">
        <v>1407</v>
      </c>
      <c r="AO2" s="13" t="s">
        <v>1408</v>
      </c>
      <c r="AP2" s="13" t="s">
        <v>1409</v>
      </c>
      <c r="AQ2" s="13" t="s">
        <v>1410</v>
      </c>
      <c r="AR2" s="13" t="s">
        <v>1411</v>
      </c>
      <c r="AS2" s="13" t="s">
        <v>1412</v>
      </c>
      <c r="AT2" s="13" t="s">
        <v>1413</v>
      </c>
      <c r="AU2" s="13" t="s">
        <v>1414</v>
      </c>
      <c r="AV2" s="13" t="s">
        <v>1415</v>
      </c>
      <c r="AW2" s="13" t="s">
        <v>1416</v>
      </c>
      <c r="AX2" s="13" t="s">
        <v>1417</v>
      </c>
      <c r="AY2" s="13" t="s">
        <v>1418</v>
      </c>
      <c r="AZ2" s="20" t="s">
        <v>1419</v>
      </c>
      <c r="BA2" s="111" t="s">
        <v>1420</v>
      </c>
      <c r="BB2" s="13" t="s">
        <v>1421</v>
      </c>
      <c r="BC2" s="13" t="s">
        <v>1422</v>
      </c>
      <c r="BD2" s="13" t="s">
        <v>1423</v>
      </c>
      <c r="BE2" s="13" t="s">
        <v>1424</v>
      </c>
      <c r="BF2" s="13" t="s">
        <v>1425</v>
      </c>
      <c r="BG2" s="56" t="s">
        <v>1426</v>
      </c>
      <c r="BH2" s="56" t="s">
        <v>1427</v>
      </c>
      <c r="BI2" s="56" t="s">
        <v>1428</v>
      </c>
      <c r="BJ2" s="56" t="s">
        <v>1429</v>
      </c>
      <c r="BK2" s="56" t="s">
        <v>1430</v>
      </c>
      <c r="BL2" s="56" t="s">
        <v>1431</v>
      </c>
      <c r="BM2" s="56" t="s">
        <v>1432</v>
      </c>
      <c r="BN2" s="56" t="s">
        <v>1433</v>
      </c>
      <c r="BO2" s="56" t="s">
        <v>1434</v>
      </c>
      <c r="BP2" s="56" t="s">
        <v>1435</v>
      </c>
      <c r="BQ2" s="56" t="s">
        <v>1436</v>
      </c>
      <c r="BR2" s="56" t="s">
        <v>1437</v>
      </c>
      <c r="BS2" s="56" t="s">
        <v>1438</v>
      </c>
      <c r="BT2" s="56" t="s">
        <v>1439</v>
      </c>
      <c r="BU2" s="56" t="s">
        <v>1440</v>
      </c>
    </row>
    <row r="3" spans="1:74" s="8" customFormat="1" ht="12.75" x14ac:dyDescent="0.25">
      <c r="A3" s="112"/>
      <c r="B3" s="113" t="s">
        <v>1441</v>
      </c>
      <c r="C3" s="113" t="s">
        <v>1442</v>
      </c>
      <c r="D3" s="114" t="s">
        <v>1374</v>
      </c>
      <c r="E3" s="114" t="s">
        <v>1443</v>
      </c>
      <c r="F3" s="114" t="s">
        <v>1444</v>
      </c>
      <c r="G3" s="114" t="s">
        <v>1445</v>
      </c>
      <c r="H3" s="114" t="s">
        <v>1446</v>
      </c>
      <c r="I3" s="114" t="s">
        <v>1447</v>
      </c>
      <c r="J3" s="114" t="s">
        <v>1448</v>
      </c>
      <c r="K3" s="114" t="s">
        <v>1449</v>
      </c>
      <c r="L3" s="114" t="s">
        <v>1450</v>
      </c>
      <c r="M3" s="114" t="s">
        <v>1451</v>
      </c>
      <c r="N3" s="599" t="s">
        <v>1384</v>
      </c>
      <c r="O3" s="114" t="s">
        <v>1386</v>
      </c>
      <c r="P3" s="14" t="s">
        <v>1395</v>
      </c>
      <c r="Q3" s="14" t="s">
        <v>900</v>
      </c>
      <c r="R3" s="113" t="s">
        <v>1452</v>
      </c>
      <c r="S3" s="15" t="s">
        <v>1453</v>
      </c>
      <c r="T3" s="16" t="s">
        <v>1402</v>
      </c>
      <c r="U3" s="16" t="s">
        <v>1454</v>
      </c>
      <c r="V3" s="16" t="s">
        <v>1404</v>
      </c>
      <c r="W3" s="16" t="s">
        <v>1455</v>
      </c>
      <c r="X3" s="16" t="s">
        <v>1407</v>
      </c>
      <c r="Y3" s="16" t="s">
        <v>1408</v>
      </c>
      <c r="Z3" s="16" t="s">
        <v>1409</v>
      </c>
      <c r="AA3" s="16" t="s">
        <v>1412</v>
      </c>
      <c r="AB3" s="16" t="s">
        <v>1413</v>
      </c>
      <c r="AC3" s="16" t="s">
        <v>901</v>
      </c>
      <c r="AD3" s="17" t="s">
        <v>1456</v>
      </c>
      <c r="AE3" s="16" t="s">
        <v>1414</v>
      </c>
      <c r="AF3" s="16" t="s">
        <v>1415</v>
      </c>
      <c r="AG3" s="113" t="s">
        <v>1457</v>
      </c>
      <c r="AH3" s="113" t="s">
        <v>1458</v>
      </c>
      <c r="AI3" s="113" t="s">
        <v>1459</v>
      </c>
      <c r="AJ3" s="113" t="s">
        <v>1460</v>
      </c>
      <c r="AK3" s="113" t="s">
        <v>1461</v>
      </c>
      <c r="AL3" s="113" t="s">
        <v>1462</v>
      </c>
      <c r="AM3" s="113" t="s">
        <v>1463</v>
      </c>
      <c r="AN3" s="113" t="s">
        <v>1464</v>
      </c>
      <c r="AO3" s="113" t="s">
        <v>1465</v>
      </c>
      <c r="AP3" s="113" t="s">
        <v>1466</v>
      </c>
      <c r="AQ3" s="113" t="s">
        <v>1467</v>
      </c>
      <c r="AR3" s="113" t="s">
        <v>1468</v>
      </c>
      <c r="AS3" s="113" t="s">
        <v>1469</v>
      </c>
      <c r="AT3" s="113" t="s">
        <v>1470</v>
      </c>
      <c r="AU3" s="113" t="s">
        <v>1471</v>
      </c>
      <c r="AV3" s="113" t="s">
        <v>1472</v>
      </c>
      <c r="AW3" s="113" t="s">
        <v>1473</v>
      </c>
      <c r="AX3" s="113" t="s">
        <v>1474</v>
      </c>
      <c r="AY3" s="113" t="s">
        <v>1475</v>
      </c>
      <c r="AZ3" s="113" t="s">
        <v>1476</v>
      </c>
      <c r="BA3" s="113" t="s">
        <v>1477</v>
      </c>
      <c r="BB3" s="113" t="s">
        <v>1478</v>
      </c>
      <c r="BC3" s="113" t="s">
        <v>1479</v>
      </c>
      <c r="BD3" s="113" t="s">
        <v>1480</v>
      </c>
      <c r="BE3" s="113" t="s">
        <v>1481</v>
      </c>
      <c r="BF3" s="57" t="s">
        <v>1426</v>
      </c>
      <c r="BG3" s="113" t="s">
        <v>1482</v>
      </c>
      <c r="BH3" s="113" t="s">
        <v>1483</v>
      </c>
      <c r="BI3" s="113" t="s">
        <v>1484</v>
      </c>
      <c r="BJ3" s="57" t="s">
        <v>1485</v>
      </c>
      <c r="BK3" s="113" t="s">
        <v>1486</v>
      </c>
      <c r="BL3" s="57" t="s">
        <v>1487</v>
      </c>
      <c r="BM3" s="113" t="s">
        <v>1488</v>
      </c>
      <c r="BN3" s="113" t="s">
        <v>1489</v>
      </c>
      <c r="BO3" s="113" t="s">
        <v>1490</v>
      </c>
      <c r="BP3" s="113" t="s">
        <v>1491</v>
      </c>
      <c r="BQ3" s="113" t="s">
        <v>1492</v>
      </c>
      <c r="BR3" s="113" t="s">
        <v>1493</v>
      </c>
      <c r="BS3" s="57" t="s">
        <v>1494</v>
      </c>
      <c r="BT3" s="113" t="s">
        <v>1495</v>
      </c>
      <c r="BU3" s="113" t="s">
        <v>1496</v>
      </c>
      <c r="BV3" s="113" t="s">
        <v>1497</v>
      </c>
    </row>
    <row r="4" spans="1:74" s="9" customFormat="1" x14ac:dyDescent="0.25">
      <c r="A4" s="600"/>
      <c r="B4" s="599" t="s">
        <v>1498</v>
      </c>
      <c r="C4" s="599"/>
      <c r="D4" s="601" t="s">
        <v>1375</v>
      </c>
      <c r="E4" s="114" t="s">
        <v>1499</v>
      </c>
      <c r="F4" s="114" t="s">
        <v>1500</v>
      </c>
      <c r="G4" s="114" t="s">
        <v>1501</v>
      </c>
      <c r="H4" s="114" t="s">
        <v>1502</v>
      </c>
      <c r="I4" s="114" t="s">
        <v>1503</v>
      </c>
      <c r="J4" s="114" t="s">
        <v>1504</v>
      </c>
      <c r="K4" s="114" t="s">
        <v>1505</v>
      </c>
      <c r="L4" s="601" t="s">
        <v>1506</v>
      </c>
      <c r="M4" s="601" t="s">
        <v>1507</v>
      </c>
      <c r="N4" s="599" t="s">
        <v>1385</v>
      </c>
      <c r="O4" s="114" t="s">
        <v>1387</v>
      </c>
      <c r="P4" s="14" t="s">
        <v>1396</v>
      </c>
      <c r="Q4" s="14" t="s">
        <v>1397</v>
      </c>
      <c r="R4" s="113"/>
      <c r="S4" s="599"/>
      <c r="T4" s="599"/>
      <c r="U4" s="16" t="s">
        <v>1508</v>
      </c>
      <c r="V4" s="16" t="s">
        <v>1405</v>
      </c>
      <c r="W4" s="599"/>
      <c r="X4" s="599"/>
      <c r="Y4" s="599"/>
      <c r="Z4" s="16" t="s">
        <v>1410</v>
      </c>
      <c r="AA4" s="599"/>
      <c r="AB4" s="599"/>
      <c r="AC4" s="599"/>
      <c r="AD4" s="599"/>
      <c r="AE4" s="599"/>
      <c r="AF4" s="16" t="s">
        <v>1416</v>
      </c>
      <c r="AG4" s="599" t="s">
        <v>1509</v>
      </c>
      <c r="AH4" s="599" t="s">
        <v>1510</v>
      </c>
      <c r="AI4" s="599" t="s">
        <v>1511</v>
      </c>
      <c r="AJ4" s="599" t="s">
        <v>1512</v>
      </c>
      <c r="AK4" s="599" t="s">
        <v>1513</v>
      </c>
      <c r="AL4" s="599" t="s">
        <v>1514</v>
      </c>
      <c r="AM4" s="599" t="s">
        <v>1515</v>
      </c>
      <c r="AN4" s="599" t="s">
        <v>1516</v>
      </c>
      <c r="AO4" s="599" t="s">
        <v>1517</v>
      </c>
      <c r="AP4" s="599" t="s">
        <v>1518</v>
      </c>
      <c r="AQ4" s="599" t="s">
        <v>1519</v>
      </c>
      <c r="AR4" s="599" t="s">
        <v>1520</v>
      </c>
      <c r="AS4" s="599" t="s">
        <v>1521</v>
      </c>
      <c r="AT4" s="599" t="s">
        <v>1522</v>
      </c>
      <c r="AU4" s="599" t="s">
        <v>1523</v>
      </c>
      <c r="AV4" s="599" t="s">
        <v>1524</v>
      </c>
      <c r="AW4" s="599" t="s">
        <v>1525</v>
      </c>
      <c r="AX4" s="599" t="s">
        <v>1526</v>
      </c>
      <c r="AY4" s="599" t="s">
        <v>1527</v>
      </c>
      <c r="AZ4" s="599" t="s">
        <v>1528</v>
      </c>
      <c r="BA4" s="599" t="s">
        <v>1529</v>
      </c>
      <c r="BB4" s="599" t="s">
        <v>1530</v>
      </c>
      <c r="BC4" s="599" t="s">
        <v>1531</v>
      </c>
      <c r="BD4" s="599" t="s">
        <v>1532</v>
      </c>
      <c r="BE4" s="599" t="s">
        <v>1533</v>
      </c>
      <c r="BF4" s="57" t="s">
        <v>1427</v>
      </c>
      <c r="BG4" s="599" t="s">
        <v>1534</v>
      </c>
      <c r="BH4" s="599" t="s">
        <v>1535</v>
      </c>
      <c r="BI4" s="599" t="s">
        <v>1536</v>
      </c>
      <c r="BJ4" s="599"/>
      <c r="BK4" s="599" t="s">
        <v>1537</v>
      </c>
      <c r="BL4" s="57" t="s">
        <v>1538</v>
      </c>
      <c r="BM4" s="599" t="s">
        <v>1539</v>
      </c>
      <c r="BN4" s="599" t="s">
        <v>1540</v>
      </c>
      <c r="BO4" s="599" t="s">
        <v>1541</v>
      </c>
      <c r="BP4" s="599" t="s">
        <v>1542</v>
      </c>
      <c r="BQ4" s="599" t="s">
        <v>1543</v>
      </c>
      <c r="BR4" s="599" t="s">
        <v>1544</v>
      </c>
      <c r="BS4" s="599"/>
      <c r="BT4" s="599" t="s">
        <v>1545</v>
      </c>
      <c r="BU4" s="599"/>
      <c r="BV4" s="599" t="s">
        <v>1546</v>
      </c>
    </row>
    <row r="5" spans="1:74" s="9" customFormat="1" x14ac:dyDescent="0.25">
      <c r="A5" s="600"/>
      <c r="B5" s="599" t="s">
        <v>1547</v>
      </c>
      <c r="C5" s="599"/>
      <c r="D5" s="601" t="s">
        <v>1376</v>
      </c>
      <c r="E5" s="114" t="s">
        <v>1548</v>
      </c>
      <c r="F5" s="114" t="s">
        <v>1549</v>
      </c>
      <c r="G5" s="114" t="s">
        <v>1550</v>
      </c>
      <c r="H5" s="114" t="s">
        <v>1551</v>
      </c>
      <c r="I5" s="114" t="s">
        <v>1552</v>
      </c>
      <c r="J5" s="114" t="s">
        <v>1553</v>
      </c>
      <c r="K5" s="114" t="s">
        <v>1554</v>
      </c>
      <c r="L5" s="601" t="s">
        <v>1555</v>
      </c>
      <c r="M5" s="601" t="s">
        <v>1556</v>
      </c>
      <c r="N5" s="599" t="s">
        <v>899</v>
      </c>
      <c r="O5" s="14" t="s">
        <v>1388</v>
      </c>
      <c r="P5" s="601"/>
      <c r="Q5" s="14" t="s">
        <v>1398</v>
      </c>
      <c r="R5" s="599"/>
      <c r="S5" s="599"/>
      <c r="T5" s="599"/>
      <c r="U5" s="599"/>
      <c r="V5" s="599"/>
      <c r="W5" s="599"/>
      <c r="X5" s="599"/>
      <c r="Y5" s="599"/>
      <c r="Z5" s="16" t="s">
        <v>1411</v>
      </c>
      <c r="AA5" s="599"/>
      <c r="AB5" s="599"/>
      <c r="AC5" s="599"/>
      <c r="AD5" s="599"/>
      <c r="AE5" s="599"/>
      <c r="AF5" s="16" t="s">
        <v>1557</v>
      </c>
      <c r="AG5" s="599" t="s">
        <v>1558</v>
      </c>
      <c r="AH5" s="599" t="s">
        <v>1559</v>
      </c>
      <c r="AI5" s="599"/>
      <c r="AJ5" s="599"/>
      <c r="AK5" s="599" t="s">
        <v>1560</v>
      </c>
      <c r="AL5" s="599" t="s">
        <v>1561</v>
      </c>
      <c r="AM5" s="599" t="s">
        <v>1562</v>
      </c>
      <c r="AN5" s="599" t="s">
        <v>1563</v>
      </c>
      <c r="AO5" s="599" t="s">
        <v>1564</v>
      </c>
      <c r="AP5" s="599" t="s">
        <v>1565</v>
      </c>
      <c r="AQ5" s="599"/>
      <c r="AR5" s="599"/>
      <c r="AS5" s="599" t="s">
        <v>1566</v>
      </c>
      <c r="AT5" s="599" t="s">
        <v>1567</v>
      </c>
      <c r="AU5" s="599" t="s">
        <v>1568</v>
      </c>
      <c r="AV5" s="599"/>
      <c r="AW5" s="599"/>
      <c r="AX5" s="599" t="s">
        <v>1569</v>
      </c>
      <c r="AY5" s="599"/>
      <c r="AZ5" s="599" t="s">
        <v>1570</v>
      </c>
      <c r="BA5" s="599" t="s">
        <v>1571</v>
      </c>
      <c r="BB5" s="599"/>
      <c r="BC5" s="599" t="s">
        <v>1572</v>
      </c>
      <c r="BD5" s="599" t="s">
        <v>1573</v>
      </c>
      <c r="BE5" s="599"/>
      <c r="BF5" s="57" t="s">
        <v>1428</v>
      </c>
      <c r="BG5" s="599" t="s">
        <v>1574</v>
      </c>
      <c r="BH5" s="599" t="s">
        <v>1575</v>
      </c>
      <c r="BI5" s="599" t="s">
        <v>1576</v>
      </c>
      <c r="BJ5" s="599"/>
      <c r="BK5" s="599" t="s">
        <v>1577</v>
      </c>
      <c r="BL5" s="57" t="s">
        <v>1578</v>
      </c>
      <c r="BM5" s="599" t="s">
        <v>1579</v>
      </c>
      <c r="BN5" s="599"/>
      <c r="BO5" s="599" t="s">
        <v>1580</v>
      </c>
      <c r="BP5" s="599" t="s">
        <v>1581</v>
      </c>
      <c r="BQ5" s="599" t="s">
        <v>1582</v>
      </c>
      <c r="BR5" s="599" t="s">
        <v>1583</v>
      </c>
      <c r="BS5" s="599"/>
      <c r="BT5" s="599"/>
      <c r="BU5" s="599"/>
      <c r="BV5" s="599"/>
    </row>
    <row r="6" spans="1:74" s="9" customFormat="1" x14ac:dyDescent="0.25">
      <c r="A6" s="600"/>
      <c r="B6" s="599"/>
      <c r="C6" s="599"/>
      <c r="D6" s="601" t="s">
        <v>1377</v>
      </c>
      <c r="E6" s="601" t="s">
        <v>1584</v>
      </c>
      <c r="F6" s="601" t="s">
        <v>1585</v>
      </c>
      <c r="G6" s="601" t="s">
        <v>1586</v>
      </c>
      <c r="H6" s="601" t="s">
        <v>1587</v>
      </c>
      <c r="I6" s="601" t="s">
        <v>1588</v>
      </c>
      <c r="J6" s="601" t="s">
        <v>1589</v>
      </c>
      <c r="K6" s="601" t="s">
        <v>1590</v>
      </c>
      <c r="L6" s="601" t="s">
        <v>1591</v>
      </c>
      <c r="M6" s="601" t="s">
        <v>1592</v>
      </c>
      <c r="N6" s="599"/>
      <c r="O6" s="14" t="s">
        <v>1389</v>
      </c>
      <c r="P6" s="601"/>
      <c r="Q6" s="14" t="s">
        <v>1399</v>
      </c>
      <c r="R6" s="599"/>
      <c r="S6" s="599"/>
      <c r="T6" s="599"/>
      <c r="U6" s="599"/>
      <c r="V6" s="599"/>
      <c r="W6" s="599"/>
      <c r="X6" s="599"/>
      <c r="Y6" s="599"/>
      <c r="Z6" s="599"/>
      <c r="AA6" s="599"/>
      <c r="AB6" s="599"/>
      <c r="AC6" s="599"/>
      <c r="AD6" s="599"/>
      <c r="AE6" s="599"/>
      <c r="AF6" s="16" t="s">
        <v>1418</v>
      </c>
      <c r="AG6" s="599" t="s">
        <v>1558</v>
      </c>
      <c r="AH6" s="599" t="s">
        <v>1593</v>
      </c>
      <c r="AI6" s="599"/>
      <c r="AJ6" s="599"/>
      <c r="AK6" s="599" t="s">
        <v>1594</v>
      </c>
      <c r="AL6" s="599" t="s">
        <v>1595</v>
      </c>
      <c r="AM6" s="599" t="s">
        <v>1596</v>
      </c>
      <c r="AN6" s="599" t="s">
        <v>1597</v>
      </c>
      <c r="AO6" s="599" t="s">
        <v>1598</v>
      </c>
      <c r="AP6" s="599" t="s">
        <v>1599</v>
      </c>
      <c r="AQ6" s="599"/>
      <c r="AR6" s="599"/>
      <c r="AS6" s="599" t="s">
        <v>1600</v>
      </c>
      <c r="AT6" s="599" t="s">
        <v>1601</v>
      </c>
      <c r="AU6" s="599" t="s">
        <v>1602</v>
      </c>
      <c r="AV6" s="599"/>
      <c r="AW6" s="599"/>
      <c r="AX6" s="599" t="s">
        <v>1603</v>
      </c>
      <c r="AY6" s="599"/>
      <c r="AZ6" s="599" t="s">
        <v>1604</v>
      </c>
      <c r="BA6" s="599" t="s">
        <v>1605</v>
      </c>
      <c r="BB6" s="599"/>
      <c r="BC6" s="599" t="s">
        <v>1606</v>
      </c>
      <c r="BD6" s="599" t="s">
        <v>1607</v>
      </c>
      <c r="BE6" s="599"/>
      <c r="BF6" s="57" t="s">
        <v>1429</v>
      </c>
      <c r="BG6" s="599" t="s">
        <v>1608</v>
      </c>
      <c r="BH6" s="599" t="s">
        <v>1609</v>
      </c>
      <c r="BI6" s="599" t="s">
        <v>1610</v>
      </c>
      <c r="BJ6" s="599"/>
      <c r="BK6" s="599" t="s">
        <v>1611</v>
      </c>
      <c r="BL6" s="599"/>
      <c r="BM6" s="599" t="s">
        <v>1612</v>
      </c>
      <c r="BN6" s="599"/>
      <c r="BO6" s="599" t="s">
        <v>1613</v>
      </c>
      <c r="BP6" s="599"/>
      <c r="BQ6" s="599" t="s">
        <v>1614</v>
      </c>
      <c r="BR6" s="599" t="s">
        <v>1615</v>
      </c>
      <c r="BS6" s="599"/>
      <c r="BT6" s="599"/>
      <c r="BU6" s="599"/>
      <c r="BV6" s="599"/>
    </row>
    <row r="7" spans="1:74" s="9" customFormat="1" x14ac:dyDescent="0.25">
      <c r="A7" s="600"/>
      <c r="B7" s="599"/>
      <c r="C7" s="599"/>
      <c r="D7" s="601" t="s">
        <v>1378</v>
      </c>
      <c r="E7" s="601" t="s">
        <v>1616</v>
      </c>
      <c r="F7" s="601" t="s">
        <v>1617</v>
      </c>
      <c r="G7" s="601" t="s">
        <v>1618</v>
      </c>
      <c r="H7" s="601" t="s">
        <v>1619</v>
      </c>
      <c r="I7" s="601" t="s">
        <v>1620</v>
      </c>
      <c r="J7" s="601" t="s">
        <v>1621</v>
      </c>
      <c r="K7" s="601" t="s">
        <v>1622</v>
      </c>
      <c r="L7" s="601" t="s">
        <v>1623</v>
      </c>
      <c r="M7" s="599" t="s">
        <v>1624</v>
      </c>
      <c r="N7" s="599"/>
      <c r="O7" s="14" t="s">
        <v>1390</v>
      </c>
      <c r="P7" s="601"/>
      <c r="Q7" s="601"/>
      <c r="R7" s="599"/>
      <c r="S7" s="602"/>
      <c r="T7" s="602"/>
      <c r="U7" s="599"/>
      <c r="V7" s="599"/>
      <c r="W7" s="599"/>
      <c r="X7" s="599"/>
      <c r="Y7" s="599"/>
      <c r="Z7" s="599"/>
      <c r="AA7" s="599"/>
      <c r="AB7" s="599"/>
      <c r="AC7" s="599"/>
      <c r="AD7" s="599"/>
      <c r="AE7" s="599"/>
      <c r="AF7" s="599"/>
      <c r="AG7" s="599" t="s">
        <v>1625</v>
      </c>
      <c r="AH7" s="599" t="s">
        <v>1626</v>
      </c>
      <c r="AI7" s="599"/>
      <c r="AJ7" s="599"/>
      <c r="AK7" s="599" t="s">
        <v>1627</v>
      </c>
      <c r="AL7" s="599" t="s">
        <v>1628</v>
      </c>
      <c r="AM7" s="599" t="s">
        <v>1629</v>
      </c>
      <c r="AN7" s="599" t="s">
        <v>1630</v>
      </c>
      <c r="AO7" s="599"/>
      <c r="AP7" s="599" t="s">
        <v>1631</v>
      </c>
      <c r="AQ7" s="599"/>
      <c r="AR7" s="599"/>
      <c r="AS7" s="599" t="s">
        <v>1632</v>
      </c>
      <c r="AT7" s="599" t="s">
        <v>1633</v>
      </c>
      <c r="AU7" s="599" t="s">
        <v>1634</v>
      </c>
      <c r="AV7" s="599"/>
      <c r="AW7" s="599"/>
      <c r="AX7" s="599" t="s">
        <v>1635</v>
      </c>
      <c r="AY7" s="599"/>
      <c r="AZ7" s="599"/>
      <c r="BA7" s="599" t="s">
        <v>1636</v>
      </c>
      <c r="BB7" s="599"/>
      <c r="BC7" s="599"/>
      <c r="BD7" s="599" t="s">
        <v>1637</v>
      </c>
      <c r="BE7" s="599"/>
      <c r="BF7" s="57" t="s">
        <v>1430</v>
      </c>
      <c r="BG7" s="599"/>
      <c r="BH7" s="599" t="s">
        <v>1638</v>
      </c>
      <c r="BI7" s="599"/>
      <c r="BJ7" s="599"/>
      <c r="BK7" s="599"/>
      <c r="BL7" s="599"/>
      <c r="BM7" s="599"/>
      <c r="BN7" s="599"/>
      <c r="BO7" s="599" t="s">
        <v>1639</v>
      </c>
      <c r="BP7" s="599"/>
      <c r="BQ7" s="599" t="s">
        <v>1640</v>
      </c>
      <c r="BR7" s="599" t="s">
        <v>1641</v>
      </c>
      <c r="BS7" s="599"/>
      <c r="BT7" s="599"/>
      <c r="BU7" s="599"/>
      <c r="BV7" s="599"/>
    </row>
    <row r="8" spans="1:74" s="9" customFormat="1" x14ac:dyDescent="0.25">
      <c r="A8" s="600"/>
      <c r="B8" s="599"/>
      <c r="C8" s="599"/>
      <c r="D8" s="601" t="s">
        <v>1379</v>
      </c>
      <c r="E8" s="601" t="s">
        <v>1642</v>
      </c>
      <c r="F8" s="601" t="s">
        <v>1643</v>
      </c>
      <c r="G8" s="601" t="s">
        <v>1644</v>
      </c>
      <c r="H8" s="601" t="s">
        <v>1645</v>
      </c>
      <c r="I8" s="601" t="s">
        <v>1646</v>
      </c>
      <c r="J8" s="601" t="s">
        <v>1647</v>
      </c>
      <c r="K8" s="601" t="s">
        <v>1648</v>
      </c>
      <c r="L8" s="601" t="s">
        <v>1649</v>
      </c>
      <c r="M8" s="599" t="s">
        <v>1650</v>
      </c>
      <c r="N8" s="599"/>
      <c r="O8" s="14" t="s">
        <v>1391</v>
      </c>
      <c r="P8" s="601"/>
      <c r="Q8" s="601"/>
      <c r="R8" s="599"/>
      <c r="S8" s="603"/>
      <c r="T8" s="599"/>
      <c r="U8" s="599"/>
      <c r="V8" s="599"/>
      <c r="W8" s="599"/>
      <c r="X8" s="599"/>
      <c r="Y8" s="599"/>
      <c r="Z8" s="599"/>
      <c r="AA8" s="599"/>
      <c r="AB8" s="599"/>
      <c r="AC8" s="599"/>
      <c r="AD8" s="599"/>
      <c r="AE8" s="599"/>
      <c r="AF8" s="599"/>
      <c r="AG8" s="599" t="s">
        <v>1651</v>
      </c>
      <c r="AH8" s="599" t="s">
        <v>1652</v>
      </c>
      <c r="AI8" s="599"/>
      <c r="AJ8" s="599"/>
      <c r="AK8" s="599" t="s">
        <v>1653</v>
      </c>
      <c r="AL8" s="599" t="s">
        <v>1654</v>
      </c>
      <c r="AM8" s="599" t="s">
        <v>1655</v>
      </c>
      <c r="AN8" s="599" t="s">
        <v>1656</v>
      </c>
      <c r="AO8" s="599"/>
      <c r="AP8" s="599" t="s">
        <v>1657</v>
      </c>
      <c r="AQ8" s="599"/>
      <c r="AR8" s="599"/>
      <c r="AS8" s="599" t="s">
        <v>1658</v>
      </c>
      <c r="AT8" s="599" t="s">
        <v>1659</v>
      </c>
      <c r="AU8" s="599" t="s">
        <v>1660</v>
      </c>
      <c r="AV8" s="599"/>
      <c r="AW8" s="599"/>
      <c r="AX8" s="599" t="s">
        <v>1661</v>
      </c>
      <c r="AY8" s="599"/>
      <c r="AZ8" s="599"/>
      <c r="BA8" s="599" t="s">
        <v>1662</v>
      </c>
      <c r="BB8" s="599"/>
      <c r="BC8" s="599"/>
      <c r="BD8" s="599" t="s">
        <v>1663</v>
      </c>
      <c r="BE8" s="599"/>
      <c r="BF8" s="57" t="s">
        <v>1431</v>
      </c>
      <c r="BG8" s="599"/>
      <c r="BH8" s="599" t="s">
        <v>1664</v>
      </c>
      <c r="BI8" s="599"/>
      <c r="BJ8" s="599"/>
      <c r="BK8" s="599"/>
      <c r="BL8" s="599"/>
      <c r="BM8" s="599"/>
      <c r="BN8" s="599"/>
      <c r="BO8" s="599" t="s">
        <v>1665</v>
      </c>
      <c r="BP8" s="599"/>
      <c r="BQ8" s="599"/>
      <c r="BR8" s="599" t="s">
        <v>1666</v>
      </c>
      <c r="BS8" s="599"/>
      <c r="BT8" s="599"/>
      <c r="BU8" s="599"/>
      <c r="BV8" s="599"/>
    </row>
    <row r="9" spans="1:74" s="9" customFormat="1" x14ac:dyDescent="0.25">
      <c r="A9" s="600"/>
      <c r="B9" s="599"/>
      <c r="C9" s="599"/>
      <c r="D9" s="599" t="s">
        <v>1380</v>
      </c>
      <c r="E9" s="599" t="s">
        <v>1667</v>
      </c>
      <c r="F9" s="599" t="s">
        <v>1668</v>
      </c>
      <c r="G9" s="599" t="s">
        <v>1669</v>
      </c>
      <c r="H9" s="599" t="s">
        <v>1670</v>
      </c>
      <c r="I9" s="599" t="s">
        <v>1671</v>
      </c>
      <c r="J9" s="599" t="s">
        <v>1672</v>
      </c>
      <c r="K9" s="601" t="s">
        <v>1673</v>
      </c>
      <c r="L9" s="601" t="s">
        <v>1674</v>
      </c>
      <c r="M9" s="599" t="s">
        <v>1675</v>
      </c>
      <c r="N9" s="599"/>
      <c r="O9" s="14" t="s">
        <v>1392</v>
      </c>
      <c r="P9" s="601"/>
      <c r="Q9" s="601"/>
      <c r="R9" s="599"/>
      <c r="S9" s="599"/>
      <c r="T9" s="599"/>
      <c r="U9" s="599"/>
      <c r="V9" s="599"/>
      <c r="W9" s="599"/>
      <c r="X9" s="599"/>
      <c r="Y9" s="599"/>
      <c r="Z9" s="599"/>
      <c r="AA9" s="599"/>
      <c r="AB9" s="599"/>
      <c r="AC9" s="599"/>
      <c r="AD9" s="599"/>
      <c r="AE9" s="599"/>
      <c r="AF9" s="599"/>
      <c r="AG9" s="599"/>
      <c r="AH9" s="599" t="s">
        <v>1676</v>
      </c>
      <c r="AI9" s="599"/>
      <c r="AJ9" s="599"/>
      <c r="AK9" s="599" t="s">
        <v>1677</v>
      </c>
      <c r="AL9" s="599" t="s">
        <v>1678</v>
      </c>
      <c r="AM9" s="599" t="s">
        <v>1679</v>
      </c>
      <c r="AN9" s="599"/>
      <c r="AO9" s="599"/>
      <c r="AP9" s="599"/>
      <c r="AQ9" s="599"/>
      <c r="AR9" s="599"/>
      <c r="AS9" s="599"/>
      <c r="AT9" s="599" t="s">
        <v>1680</v>
      </c>
      <c r="AU9" s="599" t="s">
        <v>1681</v>
      </c>
      <c r="AV9" s="599"/>
      <c r="AW9" s="599"/>
      <c r="AX9" s="599"/>
      <c r="AY9" s="599"/>
      <c r="AZ9" s="599"/>
      <c r="BA9" s="599"/>
      <c r="BB9" s="599"/>
      <c r="BC9" s="599"/>
      <c r="BD9" s="599"/>
      <c r="BE9" s="599"/>
      <c r="BF9" s="57" t="s">
        <v>1432</v>
      </c>
      <c r="BG9" s="599"/>
      <c r="BH9" s="599" t="s">
        <v>1682</v>
      </c>
      <c r="BI9" s="599"/>
      <c r="BJ9" s="599"/>
      <c r="BK9" s="599"/>
      <c r="BL9" s="599"/>
      <c r="BM9" s="599"/>
      <c r="BN9" s="599"/>
      <c r="BO9" s="599" t="s">
        <v>1683</v>
      </c>
      <c r="BP9" s="599"/>
      <c r="BQ9" s="599"/>
      <c r="BR9" s="599" t="s">
        <v>1684</v>
      </c>
      <c r="BS9" s="599"/>
      <c r="BT9" s="599"/>
      <c r="BU9" s="599"/>
      <c r="BV9" s="599"/>
    </row>
    <row r="10" spans="1:74" s="9" customFormat="1" x14ac:dyDescent="0.25">
      <c r="A10" s="600"/>
      <c r="B10" s="599"/>
      <c r="C10" s="599"/>
      <c r="D10" s="599" t="s">
        <v>1381</v>
      </c>
      <c r="E10" s="599" t="s">
        <v>1685</v>
      </c>
      <c r="F10" s="599" t="s">
        <v>1686</v>
      </c>
      <c r="G10" s="599" t="s">
        <v>1687</v>
      </c>
      <c r="H10" s="599" t="s">
        <v>1688</v>
      </c>
      <c r="I10" s="599" t="s">
        <v>1689</v>
      </c>
      <c r="J10" s="599" t="s">
        <v>1690</v>
      </c>
      <c r="K10" s="601" t="s">
        <v>1691</v>
      </c>
      <c r="L10" s="599" t="s">
        <v>1692</v>
      </c>
      <c r="M10" s="599" t="s">
        <v>1693</v>
      </c>
      <c r="N10" s="599"/>
      <c r="O10" s="14" t="s">
        <v>1393</v>
      </c>
      <c r="P10" s="601"/>
      <c r="Q10" s="601"/>
      <c r="R10" s="599"/>
      <c r="S10" s="599"/>
      <c r="T10" s="599"/>
      <c r="U10" s="599"/>
      <c r="V10" s="599"/>
      <c r="W10" s="599"/>
      <c r="X10" s="599"/>
      <c r="Y10" s="599"/>
      <c r="Z10" s="599"/>
      <c r="AA10" s="599"/>
      <c r="AB10" s="599"/>
      <c r="AC10" s="599"/>
      <c r="AD10" s="599"/>
      <c r="AE10" s="599"/>
      <c r="AF10" s="599"/>
      <c r="AG10" s="599"/>
      <c r="AH10" s="599" t="s">
        <v>1694</v>
      </c>
      <c r="AI10" s="599"/>
      <c r="AJ10" s="599"/>
      <c r="AK10" s="599" t="s">
        <v>1695</v>
      </c>
      <c r="AL10" s="599" t="s">
        <v>1696</v>
      </c>
      <c r="AM10" s="599" t="s">
        <v>1697</v>
      </c>
      <c r="AN10" s="599"/>
      <c r="AO10" s="599"/>
      <c r="AP10" s="599"/>
      <c r="AQ10" s="599"/>
      <c r="AR10" s="599"/>
      <c r="AS10" s="599"/>
      <c r="AT10" s="599" t="s">
        <v>1698</v>
      </c>
      <c r="AU10" s="599" t="s">
        <v>1699</v>
      </c>
      <c r="AV10" s="599"/>
      <c r="AW10" s="599"/>
      <c r="AX10" s="599"/>
      <c r="AY10" s="599"/>
      <c r="AZ10" s="599"/>
      <c r="BA10" s="599"/>
      <c r="BB10" s="599"/>
      <c r="BC10" s="599"/>
      <c r="BD10" s="599"/>
      <c r="BE10" s="599"/>
      <c r="BF10" s="57" t="s">
        <v>1433</v>
      </c>
      <c r="BG10" s="599"/>
      <c r="BH10" s="599" t="s">
        <v>1700</v>
      </c>
      <c r="BI10" s="599"/>
      <c r="BJ10" s="599"/>
      <c r="BK10" s="599"/>
      <c r="BL10" s="599"/>
      <c r="BM10" s="599"/>
      <c r="BN10" s="599"/>
      <c r="BO10" s="599"/>
      <c r="BP10" s="599"/>
      <c r="BQ10" s="599"/>
      <c r="BR10" s="599" t="s">
        <v>1701</v>
      </c>
      <c r="BS10" s="599"/>
      <c r="BT10" s="599"/>
      <c r="BU10" s="599"/>
      <c r="BV10" s="599"/>
    </row>
    <row r="11" spans="1:74" s="9" customFormat="1" x14ac:dyDescent="0.25">
      <c r="A11" s="600"/>
      <c r="B11" s="599"/>
      <c r="C11" s="599"/>
      <c r="D11" s="599" t="s">
        <v>1382</v>
      </c>
      <c r="E11" s="599" t="s">
        <v>1702</v>
      </c>
      <c r="F11" s="599" t="s">
        <v>1703</v>
      </c>
      <c r="G11" s="599" t="s">
        <v>1704</v>
      </c>
      <c r="H11" s="599" t="s">
        <v>1705</v>
      </c>
      <c r="I11" s="599" t="s">
        <v>1706</v>
      </c>
      <c r="J11" s="599" t="s">
        <v>1707</v>
      </c>
      <c r="K11" s="599" t="s">
        <v>1708</v>
      </c>
      <c r="L11" s="599" t="s">
        <v>1709</v>
      </c>
      <c r="M11" s="599" t="s">
        <v>1710</v>
      </c>
      <c r="N11" s="599"/>
      <c r="O11" s="14" t="s">
        <v>1394</v>
      </c>
      <c r="P11" s="601"/>
      <c r="Q11" s="601"/>
      <c r="R11" s="599"/>
      <c r="S11" s="599"/>
      <c r="T11" s="599"/>
      <c r="U11" s="599"/>
      <c r="V11" s="599"/>
      <c r="W11" s="599"/>
      <c r="X11" s="599"/>
      <c r="Y11" s="599"/>
      <c r="Z11" s="599"/>
      <c r="AA11" s="599"/>
      <c r="AB11" s="599"/>
      <c r="AC11" s="599"/>
      <c r="AD11" s="599"/>
      <c r="AE11" s="599"/>
      <c r="AF11" s="599"/>
      <c r="AG11" s="599"/>
      <c r="AH11" s="599" t="s">
        <v>1711</v>
      </c>
      <c r="AI11" s="599"/>
      <c r="AJ11" s="599"/>
      <c r="AK11" s="599" t="s">
        <v>1712</v>
      </c>
      <c r="AL11" s="599"/>
      <c r="AM11" s="599" t="s">
        <v>1713</v>
      </c>
      <c r="AN11" s="599"/>
      <c r="AO11" s="599"/>
      <c r="AP11" s="599"/>
      <c r="AQ11" s="599"/>
      <c r="AR11" s="599"/>
      <c r="AS11" s="599"/>
      <c r="AT11" s="599" t="s">
        <v>1714</v>
      </c>
      <c r="AU11" s="599"/>
      <c r="AV11" s="599"/>
      <c r="AW11" s="599"/>
      <c r="AX11" s="599"/>
      <c r="AY11" s="599"/>
      <c r="AZ11" s="599"/>
      <c r="BA11" s="599"/>
      <c r="BB11" s="599"/>
      <c r="BC11" s="599"/>
      <c r="BD11" s="599"/>
      <c r="BE11" s="599"/>
      <c r="BF11" s="57" t="s">
        <v>1434</v>
      </c>
      <c r="BG11" s="599"/>
      <c r="BH11" s="599" t="s">
        <v>1715</v>
      </c>
      <c r="BI11" s="599"/>
      <c r="BJ11" s="599"/>
      <c r="BK11" s="599"/>
      <c r="BL11" s="599"/>
      <c r="BM11" s="599"/>
      <c r="BN11" s="599"/>
      <c r="BO11" s="599"/>
      <c r="BP11" s="599"/>
      <c r="BQ11" s="599"/>
      <c r="BR11" s="599"/>
      <c r="BS11" s="599"/>
      <c r="BT11" s="599"/>
      <c r="BU11" s="599"/>
      <c r="BV11" s="599"/>
    </row>
    <row r="12" spans="1:74" s="9" customFormat="1" x14ac:dyDescent="0.25">
      <c r="A12" s="600"/>
      <c r="B12" s="599"/>
      <c r="C12" s="599"/>
      <c r="D12" s="599"/>
      <c r="E12" s="599"/>
      <c r="F12" s="599" t="s">
        <v>1716</v>
      </c>
      <c r="G12" s="599"/>
      <c r="H12" s="599" t="s">
        <v>1717</v>
      </c>
      <c r="I12" s="599" t="s">
        <v>1718</v>
      </c>
      <c r="J12" s="599"/>
      <c r="K12" s="599" t="s">
        <v>1719</v>
      </c>
      <c r="L12" s="599" t="s">
        <v>1720</v>
      </c>
      <c r="M12" s="599" t="s">
        <v>1721</v>
      </c>
      <c r="N12" s="599"/>
      <c r="O12" s="599"/>
      <c r="P12" s="599"/>
      <c r="Q12" s="599"/>
      <c r="R12" s="599"/>
      <c r="S12" s="599"/>
      <c r="T12" s="599"/>
      <c r="U12" s="599"/>
      <c r="V12" s="599"/>
      <c r="W12" s="599"/>
      <c r="X12" s="599"/>
      <c r="Y12" s="599"/>
      <c r="Z12" s="599"/>
      <c r="AA12" s="599"/>
      <c r="AB12" s="599"/>
      <c r="AC12" s="599"/>
      <c r="AD12" s="599"/>
      <c r="AE12" s="599"/>
      <c r="AF12" s="599"/>
      <c r="AG12" s="599"/>
      <c r="AH12" s="599" t="s">
        <v>1722</v>
      </c>
      <c r="AI12" s="599"/>
      <c r="AJ12" s="599"/>
      <c r="AK12" s="599" t="s">
        <v>1723</v>
      </c>
      <c r="AL12" s="599"/>
      <c r="AM12" s="599" t="s">
        <v>1724</v>
      </c>
      <c r="AN12" s="599"/>
      <c r="AO12" s="599"/>
      <c r="AP12" s="599"/>
      <c r="AQ12" s="599"/>
      <c r="AR12" s="599"/>
      <c r="AS12" s="599"/>
      <c r="AT12" s="599" t="s">
        <v>1725</v>
      </c>
      <c r="AU12" s="599"/>
      <c r="AV12" s="599"/>
      <c r="AW12" s="599"/>
      <c r="AX12" s="599"/>
      <c r="AY12" s="599"/>
      <c r="AZ12" s="599"/>
      <c r="BA12" s="599"/>
      <c r="BB12" s="599"/>
      <c r="BC12" s="599"/>
      <c r="BD12" s="599"/>
      <c r="BE12" s="599"/>
      <c r="BF12" s="57" t="s">
        <v>1435</v>
      </c>
      <c r="BG12" s="599"/>
      <c r="BH12" s="599" t="s">
        <v>1726</v>
      </c>
      <c r="BI12" s="599"/>
      <c r="BJ12" s="599"/>
      <c r="BK12" s="599"/>
      <c r="BL12" s="599"/>
      <c r="BM12" s="599"/>
      <c r="BN12" s="599"/>
      <c r="BO12" s="599"/>
      <c r="BP12" s="599"/>
      <c r="BQ12" s="599"/>
      <c r="BR12" s="599"/>
      <c r="BS12" s="599"/>
      <c r="BT12" s="599"/>
      <c r="BU12" s="599"/>
      <c r="BV12" s="599"/>
    </row>
    <row r="13" spans="1:74" s="9" customFormat="1" x14ac:dyDescent="0.25">
      <c r="A13" s="600"/>
      <c r="B13" s="599"/>
      <c r="C13" s="599"/>
      <c r="D13" s="599"/>
      <c r="E13" s="599"/>
      <c r="F13" s="599" t="s">
        <v>1727</v>
      </c>
      <c r="G13" s="599"/>
      <c r="H13" s="599" t="s">
        <v>1728</v>
      </c>
      <c r="I13" s="599" t="s">
        <v>1729</v>
      </c>
      <c r="J13" s="599"/>
      <c r="K13" s="599"/>
      <c r="L13" s="599" t="s">
        <v>1730</v>
      </c>
      <c r="M13" s="599" t="s">
        <v>1731</v>
      </c>
      <c r="N13" s="599"/>
      <c r="O13" s="599"/>
      <c r="P13" s="599"/>
      <c r="Q13" s="599"/>
      <c r="R13" s="599"/>
      <c r="S13" s="603"/>
      <c r="T13" s="599"/>
      <c r="U13" s="599"/>
      <c r="V13" s="601"/>
      <c r="W13" s="601"/>
      <c r="X13" s="599"/>
      <c r="Y13" s="599"/>
      <c r="Z13" s="601"/>
      <c r="AA13" s="599"/>
      <c r="AB13" s="599"/>
      <c r="AC13" s="599"/>
      <c r="AD13" s="599"/>
      <c r="AE13" s="599"/>
      <c r="AF13" s="599"/>
      <c r="AG13" s="599"/>
      <c r="AH13" s="599"/>
      <c r="AI13" s="599"/>
      <c r="AJ13" s="599"/>
      <c r="AK13" s="599" t="s">
        <v>1732</v>
      </c>
      <c r="AL13" s="599"/>
      <c r="AM13" s="599" t="s">
        <v>1733</v>
      </c>
      <c r="AN13" s="599"/>
      <c r="AO13" s="599"/>
      <c r="AP13" s="599"/>
      <c r="AQ13" s="599"/>
      <c r="AR13" s="599"/>
      <c r="AS13" s="599"/>
      <c r="AT13" s="599"/>
      <c r="AU13" s="599"/>
      <c r="AV13" s="599"/>
      <c r="AW13" s="599"/>
      <c r="AX13" s="599"/>
      <c r="AY13" s="599"/>
      <c r="AZ13" s="599"/>
      <c r="BA13" s="599"/>
      <c r="BB13" s="599"/>
      <c r="BC13" s="599"/>
      <c r="BD13" s="599"/>
      <c r="BE13" s="599"/>
      <c r="BF13" s="57" t="s">
        <v>1436</v>
      </c>
      <c r="BG13" s="599"/>
      <c r="BH13" s="599" t="s">
        <v>1734</v>
      </c>
      <c r="BI13" s="599"/>
      <c r="BJ13" s="599"/>
      <c r="BK13" s="599"/>
      <c r="BL13" s="599"/>
      <c r="BM13" s="599"/>
      <c r="BN13" s="599"/>
      <c r="BO13" s="599"/>
      <c r="BP13" s="599"/>
      <c r="BQ13" s="599"/>
      <c r="BR13" s="599"/>
      <c r="BS13" s="599"/>
      <c r="BT13" s="599"/>
      <c r="BU13" s="599"/>
      <c r="BV13" s="599"/>
    </row>
    <row r="14" spans="1:74" s="9" customFormat="1" x14ac:dyDescent="0.25">
      <c r="A14" s="600"/>
      <c r="B14" s="599"/>
      <c r="C14" s="599"/>
      <c r="D14" s="599"/>
      <c r="E14" s="599"/>
      <c r="F14" s="599"/>
      <c r="G14" s="599"/>
      <c r="H14" s="599" t="s">
        <v>1735</v>
      </c>
      <c r="I14" s="599" t="s">
        <v>1736</v>
      </c>
      <c r="J14" s="599"/>
      <c r="K14" s="599"/>
      <c r="L14" s="599" t="s">
        <v>1737</v>
      </c>
      <c r="M14" s="599" t="s">
        <v>1738</v>
      </c>
      <c r="N14" s="599"/>
      <c r="O14" s="599"/>
      <c r="P14" s="599"/>
      <c r="Q14" s="599"/>
      <c r="R14" s="599"/>
      <c r="S14" s="599"/>
      <c r="T14" s="601"/>
      <c r="U14" s="601"/>
      <c r="V14" s="599"/>
      <c r="W14" s="599"/>
      <c r="X14" s="601"/>
      <c r="Y14" s="601"/>
      <c r="Z14" s="601"/>
      <c r="AA14" s="599"/>
      <c r="AB14" s="599"/>
      <c r="AC14" s="599"/>
      <c r="AD14" s="599"/>
      <c r="AE14" s="599"/>
      <c r="AF14" s="599"/>
      <c r="AG14" s="599"/>
      <c r="AH14" s="599"/>
      <c r="AI14" s="599"/>
      <c r="AJ14" s="599"/>
      <c r="AK14" s="599" t="s">
        <v>1739</v>
      </c>
      <c r="AL14" s="599"/>
      <c r="AM14" s="599" t="s">
        <v>1740</v>
      </c>
      <c r="AN14" s="599"/>
      <c r="AO14" s="599"/>
      <c r="AP14" s="599"/>
      <c r="AQ14" s="599"/>
      <c r="AR14" s="599"/>
      <c r="AS14" s="599"/>
      <c r="AT14" s="599"/>
      <c r="AU14" s="599"/>
      <c r="AV14" s="599"/>
      <c r="AW14" s="599"/>
      <c r="AX14" s="599"/>
      <c r="AY14" s="599"/>
      <c r="AZ14" s="599"/>
      <c r="BA14" s="599"/>
      <c r="BB14" s="599"/>
      <c r="BC14" s="599"/>
      <c r="BD14" s="599"/>
      <c r="BE14" s="599"/>
      <c r="BF14" s="57" t="s">
        <v>1437</v>
      </c>
      <c r="BG14" s="599"/>
      <c r="BH14" s="599" t="s">
        <v>1741</v>
      </c>
      <c r="BI14" s="599"/>
      <c r="BJ14" s="599"/>
      <c r="BK14" s="599"/>
      <c r="BL14" s="599"/>
      <c r="BM14" s="599"/>
      <c r="BN14" s="599"/>
      <c r="BO14" s="599"/>
      <c r="BP14" s="599"/>
      <c r="BQ14" s="599"/>
      <c r="BR14" s="599"/>
      <c r="BS14" s="599"/>
      <c r="BT14" s="599"/>
      <c r="BU14" s="599"/>
      <c r="BV14" s="599"/>
    </row>
    <row r="15" spans="1:74" s="9" customFormat="1" x14ac:dyDescent="0.25">
      <c r="A15" s="600"/>
      <c r="B15" s="599"/>
      <c r="C15" s="599"/>
      <c r="D15" s="599"/>
      <c r="E15" s="599"/>
      <c r="F15" s="599"/>
      <c r="G15" s="599"/>
      <c r="H15" s="599" t="s">
        <v>1742</v>
      </c>
      <c r="I15" s="599"/>
      <c r="J15" s="599"/>
      <c r="K15" s="599"/>
      <c r="L15" s="599" t="s">
        <v>1743</v>
      </c>
      <c r="M15" s="599" t="s">
        <v>1744</v>
      </c>
      <c r="N15" s="599"/>
      <c r="O15" s="599"/>
      <c r="P15" s="599"/>
      <c r="Q15" s="599"/>
      <c r="R15" s="599"/>
      <c r="S15" s="599"/>
      <c r="T15" s="601"/>
      <c r="U15" s="599"/>
      <c r="V15" s="599"/>
      <c r="W15" s="599"/>
      <c r="X15" s="599"/>
      <c r="Y15" s="599"/>
      <c r="Z15" s="599"/>
      <c r="AA15" s="599"/>
      <c r="AB15" s="599"/>
      <c r="AC15" s="599"/>
      <c r="AD15" s="599"/>
      <c r="AE15" s="599"/>
      <c r="AF15" s="599"/>
      <c r="AG15" s="599"/>
      <c r="AH15" s="599"/>
      <c r="AI15" s="599"/>
      <c r="AJ15" s="599"/>
      <c r="AK15" s="599" t="s">
        <v>1745</v>
      </c>
      <c r="AL15" s="599"/>
      <c r="AM15" s="599"/>
      <c r="AN15" s="599"/>
      <c r="AO15" s="599"/>
      <c r="AP15" s="599"/>
      <c r="AQ15" s="599"/>
      <c r="AR15" s="599"/>
      <c r="AS15" s="599"/>
      <c r="AT15" s="599"/>
      <c r="AU15" s="599"/>
      <c r="AV15" s="599"/>
      <c r="AW15" s="599"/>
      <c r="AX15" s="599"/>
      <c r="AY15" s="599"/>
      <c r="AZ15" s="599"/>
      <c r="BA15" s="599"/>
      <c r="BB15" s="599"/>
      <c r="BC15" s="599"/>
      <c r="BD15" s="599"/>
      <c r="BE15" s="599"/>
      <c r="BF15" s="57" t="s">
        <v>1438</v>
      </c>
      <c r="BG15" s="599"/>
      <c r="BH15" s="599" t="s">
        <v>1746</v>
      </c>
      <c r="BI15" s="599"/>
      <c r="BJ15" s="599"/>
      <c r="BK15" s="599"/>
      <c r="BL15" s="599"/>
      <c r="BM15" s="599"/>
      <c r="BN15" s="599"/>
      <c r="BO15" s="599"/>
      <c r="BP15" s="599"/>
      <c r="BQ15" s="599"/>
      <c r="BR15" s="599"/>
      <c r="BS15" s="599"/>
      <c r="BT15" s="599"/>
      <c r="BU15" s="599"/>
      <c r="BV15" s="599"/>
    </row>
    <row r="16" spans="1:74" s="9" customFormat="1" x14ac:dyDescent="0.25">
      <c r="A16" s="600"/>
      <c r="B16" s="599"/>
      <c r="C16" s="599"/>
      <c r="D16" s="599"/>
      <c r="E16" s="599"/>
      <c r="F16" s="599"/>
      <c r="G16" s="599"/>
      <c r="H16" s="599" t="s">
        <v>1747</v>
      </c>
      <c r="I16" s="599"/>
      <c r="J16" s="599"/>
      <c r="K16" s="599"/>
      <c r="L16" s="599" t="s">
        <v>1748</v>
      </c>
      <c r="M16" s="599"/>
      <c r="N16" s="599"/>
      <c r="O16" s="599"/>
      <c r="P16" s="599"/>
      <c r="Q16" s="599"/>
      <c r="R16" s="599"/>
      <c r="S16" s="599"/>
      <c r="T16" s="599"/>
      <c r="U16" s="599"/>
      <c r="V16" s="601"/>
      <c r="W16" s="601"/>
      <c r="X16" s="599"/>
      <c r="Y16" s="599"/>
      <c r="Z16" s="599"/>
      <c r="AA16" s="599"/>
      <c r="AB16" s="599"/>
      <c r="AC16" s="599"/>
      <c r="AD16" s="599"/>
      <c r="AE16" s="599"/>
      <c r="AF16" s="599"/>
      <c r="AG16" s="599"/>
      <c r="AH16" s="599"/>
      <c r="AI16" s="599"/>
      <c r="AJ16" s="599"/>
      <c r="AK16" s="599" t="s">
        <v>1749</v>
      </c>
      <c r="AL16" s="599"/>
      <c r="AM16" s="599"/>
      <c r="AN16" s="599"/>
      <c r="AO16" s="599"/>
      <c r="AP16" s="599"/>
      <c r="AQ16" s="599"/>
      <c r="AR16" s="599"/>
      <c r="AS16" s="599"/>
      <c r="AT16" s="599"/>
      <c r="AU16" s="599"/>
      <c r="AV16" s="599"/>
      <c r="AW16" s="599"/>
      <c r="AX16" s="599"/>
      <c r="AY16" s="599"/>
      <c r="AZ16" s="599"/>
      <c r="BA16" s="599"/>
      <c r="BB16" s="599"/>
      <c r="BC16" s="599"/>
      <c r="BD16" s="599"/>
      <c r="BE16" s="599"/>
      <c r="BF16" s="57" t="s">
        <v>1439</v>
      </c>
      <c r="BG16" s="599"/>
      <c r="BH16" s="599" t="s">
        <v>1750</v>
      </c>
      <c r="BI16" s="599"/>
      <c r="BJ16" s="599"/>
      <c r="BK16" s="599"/>
      <c r="BL16" s="599"/>
      <c r="BM16" s="599"/>
      <c r="BN16" s="599"/>
      <c r="BO16" s="599"/>
      <c r="BP16" s="599"/>
      <c r="BQ16" s="599"/>
      <c r="BR16" s="599"/>
      <c r="BS16" s="599"/>
      <c r="BT16" s="599"/>
      <c r="BU16" s="599"/>
      <c r="BV16" s="599"/>
    </row>
    <row r="17" spans="1:60" s="9" customFormat="1" x14ac:dyDescent="0.25">
      <c r="A17" s="600"/>
      <c r="B17" s="599"/>
      <c r="C17" s="599"/>
      <c r="D17" s="599"/>
      <c r="E17" s="599"/>
      <c r="F17" s="599"/>
      <c r="G17" s="599"/>
      <c r="H17" s="599" t="s">
        <v>1751</v>
      </c>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t="s">
        <v>1752</v>
      </c>
      <c r="AL17" s="599"/>
      <c r="AM17" s="599"/>
      <c r="AN17" s="599"/>
      <c r="AO17" s="599"/>
      <c r="AP17" s="599"/>
      <c r="AQ17" s="599"/>
      <c r="AR17" s="599"/>
      <c r="AS17" s="599"/>
      <c r="AT17" s="599"/>
      <c r="AU17" s="599"/>
      <c r="AV17" s="599"/>
      <c r="AW17" s="599"/>
      <c r="AX17" s="599"/>
      <c r="AY17" s="599"/>
      <c r="AZ17" s="599"/>
      <c r="BA17" s="599"/>
      <c r="BB17" s="599"/>
      <c r="BC17" s="599"/>
      <c r="BD17" s="599"/>
      <c r="BE17" s="599"/>
      <c r="BF17" s="57" t="s">
        <v>1440</v>
      </c>
      <c r="BG17" s="599"/>
      <c r="BH17" s="599" t="s">
        <v>1753</v>
      </c>
    </row>
    <row r="18" spans="1:60" s="9" customFormat="1" x14ac:dyDescent="0.25">
      <c r="A18" s="600"/>
      <c r="B18" s="599"/>
      <c r="C18" s="599"/>
      <c r="D18" s="599"/>
      <c r="E18" s="599"/>
      <c r="F18" s="599"/>
      <c r="G18" s="599"/>
      <c r="H18" s="599" t="s">
        <v>1754</v>
      </c>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t="s">
        <v>1755</v>
      </c>
      <c r="AL18" s="599"/>
      <c r="AM18" s="599"/>
      <c r="AN18" s="599"/>
      <c r="AO18" s="599"/>
      <c r="AP18" s="599"/>
      <c r="AQ18" s="599"/>
      <c r="AR18" s="599"/>
      <c r="AS18" s="599"/>
      <c r="AT18" s="599"/>
      <c r="AU18" s="599"/>
      <c r="AV18" s="599"/>
      <c r="AW18" s="599"/>
      <c r="AX18" s="599"/>
      <c r="AY18" s="599"/>
      <c r="AZ18" s="599"/>
      <c r="BA18" s="599"/>
      <c r="BB18" s="599"/>
      <c r="BC18" s="599"/>
      <c r="BD18" s="599"/>
      <c r="BE18" s="599"/>
      <c r="BF18" s="599"/>
      <c r="BG18" s="599"/>
      <c r="BH18" s="599" t="s">
        <v>1756</v>
      </c>
    </row>
    <row r="19" spans="1:60" s="9" customFormat="1" x14ac:dyDescent="0.25">
      <c r="A19" s="600"/>
      <c r="B19" s="599"/>
      <c r="C19" s="599"/>
      <c r="D19" s="599"/>
      <c r="E19" s="599"/>
      <c r="F19" s="599"/>
      <c r="G19" s="599"/>
      <c r="H19" s="599" t="s">
        <v>1757</v>
      </c>
      <c r="I19" s="599"/>
      <c r="J19" s="599"/>
      <c r="K19" s="599"/>
      <c r="L19" s="599"/>
      <c r="M19" s="599"/>
      <c r="N19" s="599"/>
      <c r="O19" s="599"/>
      <c r="P19" s="599"/>
      <c r="Q19" s="599"/>
      <c r="R19" s="599"/>
      <c r="S19" s="603"/>
      <c r="T19" s="599"/>
      <c r="U19" s="599"/>
      <c r="V19" s="599"/>
      <c r="W19" s="599"/>
      <c r="X19" s="599"/>
      <c r="Y19" s="599"/>
      <c r="Z19" s="599"/>
      <c r="AA19" s="599"/>
      <c r="AB19" s="599"/>
      <c r="AC19" s="599"/>
      <c r="AD19" s="599"/>
      <c r="AE19" s="599"/>
      <c r="AF19" s="599"/>
      <c r="AG19" s="599"/>
      <c r="AH19" s="599"/>
      <c r="AI19" s="599"/>
      <c r="AJ19" s="599"/>
      <c r="AK19" s="599" t="s">
        <v>1758</v>
      </c>
      <c r="AL19" s="599"/>
      <c r="AM19" s="599"/>
      <c r="AN19" s="599"/>
      <c r="AO19" s="599"/>
      <c r="AP19" s="599"/>
      <c r="AQ19" s="599"/>
      <c r="AR19" s="599"/>
      <c r="AS19" s="599"/>
      <c r="AT19" s="599"/>
      <c r="AU19" s="599"/>
      <c r="AV19" s="599"/>
      <c r="AW19" s="599"/>
      <c r="AX19" s="599"/>
      <c r="AY19" s="599"/>
      <c r="AZ19" s="599"/>
      <c r="BA19" s="599"/>
      <c r="BB19" s="599"/>
      <c r="BC19" s="599"/>
      <c r="BD19" s="599"/>
      <c r="BE19" s="599"/>
      <c r="BF19" s="599"/>
      <c r="BG19" s="599"/>
      <c r="BH19" s="599" t="s">
        <v>1759</v>
      </c>
    </row>
    <row r="20" spans="1:60" s="9" customFormat="1" x14ac:dyDescent="0.25">
      <c r="A20" s="600"/>
      <c r="B20" s="599"/>
      <c r="C20" s="599"/>
      <c r="D20" s="599"/>
      <c r="E20" s="599"/>
      <c r="F20" s="599"/>
      <c r="G20" s="599"/>
      <c r="H20" s="599" t="s">
        <v>1760</v>
      </c>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599"/>
      <c r="AK20" s="599" t="s">
        <v>1761</v>
      </c>
      <c r="AL20" s="599"/>
      <c r="AM20" s="599"/>
      <c r="AN20" s="599"/>
      <c r="AO20" s="599"/>
      <c r="AP20" s="599"/>
      <c r="AQ20" s="599"/>
      <c r="AR20" s="599"/>
      <c r="AS20" s="599"/>
      <c r="AT20" s="599"/>
      <c r="AU20" s="599"/>
      <c r="AV20" s="599"/>
      <c r="AW20" s="599"/>
      <c r="AX20" s="599"/>
      <c r="AY20" s="599"/>
      <c r="AZ20" s="599"/>
      <c r="BA20" s="599"/>
      <c r="BB20" s="599"/>
      <c r="BC20" s="599"/>
      <c r="BD20" s="599"/>
      <c r="BE20" s="599"/>
      <c r="BF20" s="599"/>
      <c r="BG20" s="599"/>
      <c r="BH20" s="599" t="s">
        <v>1762</v>
      </c>
    </row>
    <row r="21" spans="1:60" s="9" customFormat="1" x14ac:dyDescent="0.25">
      <c r="A21" s="600"/>
      <c r="B21" s="599"/>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599"/>
      <c r="AY21" s="599"/>
      <c r="AZ21" s="599"/>
      <c r="BA21" s="599"/>
      <c r="BB21" s="599"/>
      <c r="BC21" s="599"/>
      <c r="BD21" s="599"/>
      <c r="BE21" s="599"/>
      <c r="BF21" s="599"/>
      <c r="BG21" s="599"/>
      <c r="BH21" s="599" t="s">
        <v>1763</v>
      </c>
    </row>
    <row r="22" spans="1:60" s="9" customFormat="1" x14ac:dyDescent="0.25">
      <c r="A22" s="600"/>
      <c r="B22" s="599"/>
      <c r="C22" s="599"/>
      <c r="D22" s="599"/>
      <c r="E22" s="599"/>
      <c r="F22" s="599"/>
      <c r="G22" s="599"/>
      <c r="H22" s="599"/>
      <c r="I22" s="599"/>
      <c r="J22" s="599"/>
      <c r="K22" s="599"/>
      <c r="L22" s="599"/>
      <c r="M22" s="599"/>
      <c r="N22" s="599"/>
      <c r="O22" s="599"/>
      <c r="P22" s="599"/>
      <c r="Q22" s="599"/>
      <c r="R22" s="599"/>
      <c r="S22" s="599"/>
      <c r="T22" s="599"/>
      <c r="U22" s="599"/>
      <c r="V22" s="599"/>
      <c r="W22" s="599"/>
      <c r="X22" s="604"/>
      <c r="Y22" s="599"/>
      <c r="Z22" s="599"/>
      <c r="AA22" s="599"/>
      <c r="AB22" s="599"/>
      <c r="AC22" s="599"/>
      <c r="AD22" s="599"/>
      <c r="AE22" s="599"/>
      <c r="AF22" s="599"/>
      <c r="AG22" s="599"/>
      <c r="AH22" s="599"/>
      <c r="AI22" s="599"/>
      <c r="AJ22" s="599"/>
      <c r="AK22" s="599"/>
      <c r="AL22" s="599"/>
      <c r="AM22" s="599"/>
      <c r="AN22" s="599"/>
      <c r="AO22" s="599"/>
      <c r="AP22" s="599"/>
      <c r="AQ22" s="599"/>
      <c r="AR22" s="599"/>
      <c r="AS22" s="599"/>
      <c r="AT22" s="599"/>
      <c r="AU22" s="599"/>
      <c r="AV22" s="599"/>
      <c r="AW22" s="599"/>
      <c r="AX22" s="599"/>
      <c r="AY22" s="599"/>
      <c r="AZ22" s="599"/>
      <c r="BA22" s="599"/>
      <c r="BB22" s="599"/>
      <c r="BC22" s="599"/>
      <c r="BD22" s="599"/>
      <c r="BE22" s="599"/>
      <c r="BF22" s="599"/>
      <c r="BG22" s="599"/>
      <c r="BH22" s="599" t="s">
        <v>1764</v>
      </c>
    </row>
    <row r="23" spans="1:60" s="9" customFormat="1" x14ac:dyDescent="0.25">
      <c r="A23" s="600"/>
      <c r="B23" s="599"/>
      <c r="C23" s="599"/>
      <c r="D23" s="599"/>
      <c r="E23" s="599"/>
      <c r="F23" s="599"/>
      <c r="G23" s="599"/>
      <c r="H23" s="599"/>
      <c r="I23" s="599"/>
      <c r="J23" s="599"/>
      <c r="K23" s="599"/>
      <c r="L23" s="599"/>
      <c r="M23" s="599"/>
      <c r="N23" s="599"/>
      <c r="O23" s="599"/>
      <c r="P23" s="599"/>
      <c r="Q23" s="599"/>
      <c r="R23" s="599"/>
      <c r="S23" s="603"/>
      <c r="T23" s="599"/>
      <c r="U23" s="599"/>
      <c r="V23" s="599"/>
      <c r="W23" s="599"/>
      <c r="X23" s="599"/>
      <c r="Y23" s="599"/>
      <c r="Z23" s="599"/>
      <c r="AA23" s="599"/>
      <c r="AB23" s="599"/>
      <c r="AC23" s="599"/>
      <c r="AD23" s="599"/>
      <c r="AE23" s="599"/>
      <c r="AF23" s="599"/>
      <c r="AG23" s="599"/>
      <c r="AH23" s="599"/>
      <c r="AI23" s="599"/>
      <c r="AJ23" s="599"/>
      <c r="AK23" s="599"/>
      <c r="AL23" s="599"/>
      <c r="AM23" s="599"/>
      <c r="AN23" s="599"/>
      <c r="AO23" s="599"/>
      <c r="AP23" s="599"/>
      <c r="AQ23" s="599"/>
      <c r="AR23" s="599"/>
      <c r="AS23" s="599"/>
      <c r="AT23" s="599"/>
      <c r="AU23" s="599"/>
      <c r="AV23" s="599"/>
      <c r="AW23" s="599"/>
      <c r="AX23" s="599"/>
      <c r="AY23" s="599"/>
      <c r="AZ23" s="599"/>
      <c r="BA23" s="599"/>
      <c r="BB23" s="599"/>
      <c r="BC23" s="599"/>
      <c r="BD23" s="599"/>
      <c r="BE23" s="599"/>
      <c r="BF23" s="599"/>
      <c r="BG23" s="599"/>
      <c r="BH23" s="599" t="s">
        <v>1765</v>
      </c>
    </row>
    <row r="24" spans="1:60" s="9" customFormat="1" x14ac:dyDescent="0.25">
      <c r="A24" s="600"/>
      <c r="B24" s="599"/>
      <c r="C24" s="599"/>
      <c r="D24" s="599"/>
      <c r="E24" s="599"/>
      <c r="F24" s="599"/>
      <c r="G24" s="599"/>
      <c r="H24" s="599"/>
      <c r="I24" s="599"/>
      <c r="J24" s="599"/>
      <c r="K24" s="599"/>
      <c r="L24" s="599"/>
      <c r="M24" s="599"/>
      <c r="N24" s="599"/>
      <c r="O24" s="599"/>
      <c r="P24" s="599"/>
      <c r="Q24" s="599"/>
      <c r="R24" s="599"/>
      <c r="S24" s="599"/>
      <c r="T24" s="599"/>
      <c r="U24" s="599"/>
      <c r="V24" s="599"/>
      <c r="W24" s="599"/>
      <c r="X24" s="601"/>
      <c r="Y24" s="599"/>
      <c r="Z24" s="599"/>
      <c r="AA24" s="599"/>
      <c r="AB24" s="599"/>
      <c r="AC24" s="599"/>
      <c r="AD24" s="599"/>
      <c r="AE24" s="599"/>
      <c r="AF24" s="599"/>
      <c r="AG24" s="599"/>
      <c r="AH24" s="599"/>
      <c r="AI24" s="599"/>
      <c r="AJ24" s="599"/>
      <c r="AK24" s="599"/>
      <c r="AL24" s="599"/>
      <c r="AM24" s="599"/>
      <c r="AN24" s="599"/>
      <c r="AO24" s="599"/>
      <c r="AP24" s="599"/>
      <c r="AQ24" s="599"/>
      <c r="AR24" s="599"/>
      <c r="AS24" s="599"/>
      <c r="AT24" s="599"/>
      <c r="AU24" s="599"/>
      <c r="AV24" s="599"/>
      <c r="AW24" s="599"/>
      <c r="AX24" s="599"/>
      <c r="AY24" s="599"/>
      <c r="AZ24" s="599"/>
      <c r="BA24" s="599"/>
      <c r="BB24" s="599"/>
      <c r="BC24" s="599"/>
      <c r="BD24" s="599"/>
      <c r="BE24" s="599"/>
      <c r="BF24" s="599"/>
      <c r="BG24" s="599"/>
      <c r="BH24" s="599" t="s">
        <v>1766</v>
      </c>
    </row>
    <row r="25" spans="1:60" s="9" customFormat="1" x14ac:dyDescent="0.25">
      <c r="A25" s="600"/>
      <c r="B25" s="599"/>
      <c r="C25" s="599"/>
      <c r="D25" s="599"/>
      <c r="E25" s="599"/>
      <c r="F25" s="599"/>
      <c r="G25" s="599"/>
      <c r="H25" s="599"/>
      <c r="I25" s="599"/>
      <c r="J25" s="599"/>
      <c r="K25" s="599"/>
      <c r="L25" s="599"/>
      <c r="M25" s="599"/>
      <c r="N25" s="599"/>
      <c r="O25" s="599"/>
      <c r="P25" s="599"/>
      <c r="Q25" s="599"/>
      <c r="R25" s="599"/>
      <c r="S25" s="599"/>
      <c r="T25" s="599"/>
      <c r="U25" s="599"/>
      <c r="V25" s="599"/>
      <c r="W25" s="599"/>
      <c r="X25" s="599"/>
      <c r="Y25" s="599"/>
      <c r="Z25" s="599"/>
      <c r="AA25" s="599"/>
      <c r="AB25" s="599"/>
      <c r="AC25" s="599"/>
      <c r="AD25" s="599"/>
      <c r="AE25" s="599"/>
      <c r="AF25" s="599"/>
      <c r="AG25" s="599"/>
      <c r="AH25" s="599"/>
      <c r="AI25" s="599"/>
      <c r="AJ25" s="599"/>
      <c r="AK25" s="599"/>
      <c r="AL25" s="599"/>
      <c r="AM25" s="599"/>
      <c r="AN25" s="599"/>
      <c r="AO25" s="599"/>
      <c r="AP25" s="599"/>
      <c r="AQ25" s="599"/>
      <c r="AR25" s="599"/>
      <c r="AS25" s="599"/>
      <c r="AT25" s="599"/>
      <c r="AU25" s="599"/>
      <c r="AV25" s="599"/>
      <c r="AW25" s="599"/>
      <c r="AX25" s="599"/>
      <c r="AY25" s="599"/>
      <c r="AZ25" s="599"/>
      <c r="BA25" s="599"/>
      <c r="BB25" s="599"/>
      <c r="BC25" s="599"/>
      <c r="BD25" s="599"/>
      <c r="BE25" s="599"/>
      <c r="BF25" s="599"/>
      <c r="BG25" s="599"/>
      <c r="BH25" s="599" t="s">
        <v>1767</v>
      </c>
    </row>
    <row r="26" spans="1:60" s="9" customFormat="1" x14ac:dyDescent="0.25">
      <c r="A26" s="600"/>
      <c r="B26" s="599"/>
      <c r="C26" s="599"/>
      <c r="D26" s="599"/>
      <c r="E26" s="599"/>
      <c r="F26" s="599"/>
      <c r="G26" s="599"/>
      <c r="H26" s="599"/>
      <c r="I26" s="599"/>
      <c r="J26" s="599"/>
      <c r="K26" s="599"/>
      <c r="L26" s="599"/>
      <c r="M26" s="599"/>
      <c r="N26" s="599"/>
      <c r="O26" s="599"/>
      <c r="P26" s="599"/>
      <c r="Q26" s="599"/>
      <c r="R26" s="599"/>
      <c r="S26" s="603"/>
      <c r="T26" s="599"/>
      <c r="U26" s="599"/>
      <c r="V26" s="599"/>
      <c r="W26" s="599"/>
      <c r="X26" s="599"/>
      <c r="Y26" s="599"/>
      <c r="Z26" s="605"/>
      <c r="AA26" s="605"/>
      <c r="AB26" s="606"/>
      <c r="AC26" s="606"/>
      <c r="AD26" s="606"/>
      <c r="AE26" s="605"/>
      <c r="AF26" s="599"/>
      <c r="AG26" s="599"/>
      <c r="AH26" s="599"/>
      <c r="AI26" s="599"/>
      <c r="AJ26" s="599"/>
      <c r="AK26" s="599"/>
      <c r="AL26" s="599"/>
      <c r="AM26" s="599"/>
      <c r="AN26" s="599"/>
      <c r="AO26" s="599"/>
      <c r="AP26" s="599"/>
      <c r="AQ26" s="599"/>
      <c r="AR26" s="599"/>
      <c r="AS26" s="599"/>
      <c r="AT26" s="599"/>
      <c r="AU26" s="599"/>
      <c r="AV26" s="599"/>
      <c r="AW26" s="599"/>
      <c r="AX26" s="599"/>
      <c r="AY26" s="599"/>
      <c r="AZ26" s="599"/>
      <c r="BA26" s="599"/>
      <c r="BB26" s="599"/>
      <c r="BC26" s="599"/>
      <c r="BD26" s="599"/>
      <c r="BE26" s="599"/>
      <c r="BF26" s="599"/>
      <c r="BG26" s="599"/>
      <c r="BH26" s="599"/>
    </row>
    <row r="27" spans="1:60" s="9" customFormat="1" x14ac:dyDescent="0.25">
      <c r="A27" s="600"/>
      <c r="B27" s="599"/>
      <c r="C27" s="599"/>
      <c r="D27" s="599"/>
      <c r="E27" s="599"/>
      <c r="F27" s="599"/>
      <c r="G27" s="599"/>
      <c r="H27" s="599"/>
      <c r="I27" s="599"/>
      <c r="J27" s="599"/>
      <c r="K27" s="599"/>
      <c r="L27" s="599"/>
      <c r="M27" s="599"/>
      <c r="N27" s="599"/>
      <c r="O27" s="599"/>
      <c r="P27" s="599"/>
      <c r="Q27" s="599"/>
      <c r="R27" s="599"/>
      <c r="S27" s="599"/>
      <c r="T27" s="605"/>
      <c r="U27" s="605"/>
      <c r="V27" s="606"/>
      <c r="W27" s="606"/>
      <c r="X27" s="606"/>
      <c r="Y27" s="605"/>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row>
    <row r="28" spans="1:60" s="9" customFormat="1" x14ac:dyDescent="0.25">
      <c r="A28" s="600"/>
      <c r="B28" s="599"/>
      <c r="C28" s="599"/>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599"/>
      <c r="AM28" s="599"/>
      <c r="AN28" s="599"/>
      <c r="AO28" s="599"/>
      <c r="AP28" s="599"/>
      <c r="AQ28" s="599"/>
      <c r="AR28" s="599"/>
      <c r="AS28" s="599"/>
      <c r="AT28" s="599"/>
      <c r="AU28" s="599"/>
      <c r="AV28" s="599"/>
      <c r="AW28" s="599"/>
      <c r="AX28" s="599"/>
      <c r="AY28" s="599"/>
      <c r="AZ28" s="599"/>
      <c r="BA28" s="599"/>
      <c r="BB28" s="599"/>
      <c r="BC28" s="599"/>
      <c r="BD28" s="599"/>
      <c r="BE28" s="599"/>
      <c r="BF28" s="599"/>
      <c r="BG28" s="599"/>
      <c r="BH28" s="599"/>
    </row>
    <row r="29" spans="1:60" s="9" customFormat="1" x14ac:dyDescent="0.25">
      <c r="A29" s="600"/>
      <c r="B29" s="599"/>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row>
    <row r="30" spans="1:60" s="9" customFormat="1" x14ac:dyDescent="0.25">
      <c r="A30" s="600"/>
      <c r="B30" s="599"/>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row>
    <row r="31" spans="1:60" s="9" customFormat="1" x14ac:dyDescent="0.25">
      <c r="A31" s="600"/>
      <c r="B31" s="599"/>
      <c r="C31" s="599"/>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row>
    <row r="32" spans="1:60" s="9" customFormat="1" x14ac:dyDescent="0.25">
      <c r="A32" s="600"/>
      <c r="B32" s="599"/>
      <c r="C32" s="599"/>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row>
    <row r="33" spans="1:1" s="9" customFormat="1" x14ac:dyDescent="0.25">
      <c r="A33" s="600"/>
    </row>
    <row r="34" spans="1:1" s="9" customFormat="1" x14ac:dyDescent="0.25">
      <c r="A34" s="600"/>
    </row>
    <row r="35" spans="1:1" s="9" customFormat="1" x14ac:dyDescent="0.25">
      <c r="A35" s="600"/>
    </row>
    <row r="36" spans="1:1" s="9" customFormat="1" x14ac:dyDescent="0.25">
      <c r="A36" s="600"/>
    </row>
    <row r="37" spans="1:1" s="9" customFormat="1" x14ac:dyDescent="0.25">
      <c r="A37" s="600"/>
    </row>
    <row r="38" spans="1:1" s="9" customFormat="1" x14ac:dyDescent="0.25">
      <c r="A38" s="600"/>
    </row>
    <row r="39" spans="1:1" s="9" customFormat="1" x14ac:dyDescent="0.25">
      <c r="A39" s="600"/>
    </row>
    <row r="40" spans="1:1" s="9" customFormat="1" x14ac:dyDescent="0.25">
      <c r="A40" s="600"/>
    </row>
    <row r="41" spans="1:1" s="9" customFormat="1" x14ac:dyDescent="0.25">
      <c r="A41" s="600"/>
    </row>
    <row r="42" spans="1:1" s="9" customFormat="1" x14ac:dyDescent="0.25">
      <c r="A42" s="600"/>
    </row>
    <row r="43" spans="1:1" s="9" customFormat="1" x14ac:dyDescent="0.25">
      <c r="A43" s="600"/>
    </row>
    <row r="44" spans="1:1" s="9" customFormat="1" x14ac:dyDescent="0.25">
      <c r="A44" s="600"/>
    </row>
    <row r="45" spans="1:1" s="9" customFormat="1" x14ac:dyDescent="0.25">
      <c r="A45" s="600"/>
    </row>
    <row r="46" spans="1:1" s="9" customFormat="1" x14ac:dyDescent="0.25">
      <c r="A46" s="600"/>
    </row>
    <row r="47" spans="1:1" s="9" customFormat="1" x14ac:dyDescent="0.25">
      <c r="A47" s="600"/>
    </row>
    <row r="48" spans="1:1" s="9" customFormat="1" x14ac:dyDescent="0.25">
      <c r="A48" s="600"/>
    </row>
    <row r="49" spans="1:1" s="9" customFormat="1" x14ac:dyDescent="0.25">
      <c r="A49" s="600"/>
    </row>
    <row r="50" spans="1:1" s="9" customFormat="1" x14ac:dyDescent="0.25">
      <c r="A50" s="600"/>
    </row>
    <row r="51" spans="1:1" s="9" customFormat="1" x14ac:dyDescent="0.25">
      <c r="A51" s="600"/>
    </row>
    <row r="52" spans="1:1" s="9" customFormat="1" x14ac:dyDescent="0.25">
      <c r="A52" s="600"/>
    </row>
    <row r="53" spans="1:1" s="9" customFormat="1" x14ac:dyDescent="0.25">
      <c r="A53" s="600"/>
    </row>
    <row r="54" spans="1:1" s="9" customFormat="1" x14ac:dyDescent="0.25">
      <c r="A54" s="600"/>
    </row>
    <row r="55" spans="1:1" s="9" customFormat="1" x14ac:dyDescent="0.25">
      <c r="A55" s="600"/>
    </row>
    <row r="56" spans="1:1" s="9" customFormat="1" x14ac:dyDescent="0.25">
      <c r="A56" s="600"/>
    </row>
    <row r="57" spans="1:1" s="9" customFormat="1" x14ac:dyDescent="0.25">
      <c r="A57" s="600"/>
    </row>
    <row r="58" spans="1:1" s="9" customFormat="1" x14ac:dyDescent="0.25">
      <c r="A58" s="600"/>
    </row>
    <row r="59" spans="1:1" s="9" customFormat="1" x14ac:dyDescent="0.25">
      <c r="A59" s="600"/>
    </row>
    <row r="60" spans="1:1" s="9" customFormat="1" x14ac:dyDescent="0.25">
      <c r="A60" s="600"/>
    </row>
    <row r="61" spans="1:1" s="9" customFormat="1" x14ac:dyDescent="0.25">
      <c r="A61" s="600"/>
    </row>
    <row r="62" spans="1:1" s="9" customFormat="1" x14ac:dyDescent="0.25">
      <c r="A62" s="600"/>
    </row>
    <row r="63" spans="1:1" s="9" customFormat="1" x14ac:dyDescent="0.25">
      <c r="A63" s="600"/>
    </row>
    <row r="64" spans="1:1" s="9" customFormat="1" x14ac:dyDescent="0.25">
      <c r="A64" s="600"/>
    </row>
    <row r="65" spans="1:1" s="9" customFormat="1" x14ac:dyDescent="0.25">
      <c r="A65" s="600"/>
    </row>
    <row r="66" spans="1:1" s="9" customFormat="1" x14ac:dyDescent="0.25">
      <c r="A66" s="600"/>
    </row>
    <row r="67" spans="1:1" s="9" customFormat="1" x14ac:dyDescent="0.25">
      <c r="A67" s="600"/>
    </row>
    <row r="68" spans="1:1" s="9" customFormat="1" x14ac:dyDescent="0.25">
      <c r="A68" s="600"/>
    </row>
    <row r="69" spans="1:1" s="9" customFormat="1" x14ac:dyDescent="0.25">
      <c r="A69" s="600"/>
    </row>
    <row r="70" spans="1:1" s="9" customFormat="1" x14ac:dyDescent="0.25">
      <c r="A70" s="600"/>
    </row>
    <row r="71" spans="1:1" s="9" customFormat="1" x14ac:dyDescent="0.25">
      <c r="A71" s="600"/>
    </row>
    <row r="72" spans="1:1" s="9" customFormat="1" x14ac:dyDescent="0.25">
      <c r="A72" s="600"/>
    </row>
    <row r="73" spans="1:1" s="9" customFormat="1" x14ac:dyDescent="0.25">
      <c r="A73" s="600"/>
    </row>
    <row r="74" spans="1:1" s="9" customFormat="1" x14ac:dyDescent="0.25">
      <c r="A74" s="600"/>
    </row>
    <row r="75" spans="1:1" s="9" customFormat="1" x14ac:dyDescent="0.25">
      <c r="A75" s="600"/>
    </row>
    <row r="76" spans="1:1" s="9" customFormat="1" x14ac:dyDescent="0.25">
      <c r="A76" s="600"/>
    </row>
    <row r="77" spans="1:1" s="9" customFormat="1" x14ac:dyDescent="0.25">
      <c r="A77" s="600"/>
    </row>
    <row r="78" spans="1:1" s="9" customFormat="1" x14ac:dyDescent="0.25">
      <c r="A78" s="600"/>
    </row>
    <row r="79" spans="1:1" s="9" customFormat="1" x14ac:dyDescent="0.25">
      <c r="A79" s="600"/>
    </row>
    <row r="80" spans="1:1" s="9" customFormat="1" x14ac:dyDescent="0.25">
      <c r="A80" s="600"/>
    </row>
    <row r="81" spans="1:1" s="9" customFormat="1" x14ac:dyDescent="0.25">
      <c r="A81" s="600"/>
    </row>
    <row r="82" spans="1:1" s="9" customFormat="1" x14ac:dyDescent="0.25">
      <c r="A82" s="600"/>
    </row>
    <row r="83" spans="1:1" s="9" customFormat="1" x14ac:dyDescent="0.25">
      <c r="A83" s="600"/>
    </row>
    <row r="84" spans="1:1" s="9" customFormat="1" x14ac:dyDescent="0.25">
      <c r="A84" s="600"/>
    </row>
    <row r="85" spans="1:1" s="9" customFormat="1" x14ac:dyDescent="0.25">
      <c r="A85" s="600"/>
    </row>
    <row r="86" spans="1:1" s="9" customFormat="1" x14ac:dyDescent="0.25">
      <c r="A86" s="600"/>
    </row>
    <row r="87" spans="1:1" s="9" customFormat="1" x14ac:dyDescent="0.25">
      <c r="A87" s="600"/>
    </row>
    <row r="88" spans="1:1" s="9" customFormat="1" x14ac:dyDescent="0.25">
      <c r="A88" s="600"/>
    </row>
    <row r="89" spans="1:1" s="9" customFormat="1" x14ac:dyDescent="0.25">
      <c r="A89" s="600"/>
    </row>
    <row r="90" spans="1:1" s="9" customFormat="1" x14ac:dyDescent="0.25">
      <c r="A90" s="600"/>
    </row>
    <row r="91" spans="1:1" s="9" customFormat="1" x14ac:dyDescent="0.25">
      <c r="A91" s="600"/>
    </row>
    <row r="92" spans="1:1" s="9" customFormat="1" x14ac:dyDescent="0.25">
      <c r="A92" s="600"/>
    </row>
    <row r="93" spans="1:1" s="9" customFormat="1" x14ac:dyDescent="0.25">
      <c r="A93" s="600"/>
    </row>
    <row r="94" spans="1:1" s="9" customFormat="1" x14ac:dyDescent="0.25">
      <c r="A94" s="600"/>
    </row>
    <row r="95" spans="1:1" s="9" customFormat="1" x14ac:dyDescent="0.25">
      <c r="A95" s="600"/>
    </row>
    <row r="96" spans="1:1" s="9" customFormat="1" x14ac:dyDescent="0.25">
      <c r="A96" s="600"/>
    </row>
    <row r="97" spans="1:1" s="9" customFormat="1" x14ac:dyDescent="0.25">
      <c r="A97" s="600"/>
    </row>
    <row r="98" spans="1:1" s="9" customFormat="1" x14ac:dyDescent="0.25">
      <c r="A98" s="600"/>
    </row>
    <row r="99" spans="1:1" s="9" customFormat="1" x14ac:dyDescent="0.25">
      <c r="A99" s="600"/>
    </row>
    <row r="100" spans="1:1" s="9" customFormat="1" x14ac:dyDescent="0.25">
      <c r="A100" s="600"/>
    </row>
    <row r="101" spans="1:1" s="9" customFormat="1" x14ac:dyDescent="0.25">
      <c r="A101" s="600"/>
    </row>
    <row r="102" spans="1:1" s="9" customFormat="1" x14ac:dyDescent="0.25">
      <c r="A102" s="600"/>
    </row>
    <row r="103" spans="1:1" s="9" customFormat="1" x14ac:dyDescent="0.25">
      <c r="A103" s="600"/>
    </row>
    <row r="104" spans="1:1" s="9" customFormat="1" x14ac:dyDescent="0.25">
      <c r="A104" s="600"/>
    </row>
    <row r="105" spans="1:1" s="9" customFormat="1" x14ac:dyDescent="0.25">
      <c r="A105" s="600"/>
    </row>
    <row r="106" spans="1:1" s="9" customFormat="1" x14ac:dyDescent="0.25">
      <c r="A106" s="600"/>
    </row>
    <row r="107" spans="1:1" s="9" customFormat="1" x14ac:dyDescent="0.25">
      <c r="A107" s="600"/>
    </row>
    <row r="108" spans="1:1" s="9" customFormat="1" x14ac:dyDescent="0.25">
      <c r="A108" s="600"/>
    </row>
    <row r="109" spans="1:1" s="9" customFormat="1" x14ac:dyDescent="0.25">
      <c r="A109" s="600"/>
    </row>
    <row r="110" spans="1:1" s="9" customFormat="1" x14ac:dyDescent="0.25">
      <c r="A110" s="600"/>
    </row>
    <row r="111" spans="1:1" s="9" customFormat="1" x14ac:dyDescent="0.25">
      <c r="A111" s="600"/>
    </row>
    <row r="112" spans="1:1" s="9" customFormat="1" x14ac:dyDescent="0.25">
      <c r="A112" s="600"/>
    </row>
    <row r="113" spans="1:1" s="9" customFormat="1" x14ac:dyDescent="0.25">
      <c r="A113" s="600"/>
    </row>
    <row r="114" spans="1:1" s="9" customFormat="1" x14ac:dyDescent="0.25">
      <c r="A114" s="600"/>
    </row>
    <row r="115" spans="1:1" s="9" customFormat="1" x14ac:dyDescent="0.25">
      <c r="A115" s="600"/>
    </row>
    <row r="116" spans="1:1" s="9" customFormat="1" x14ac:dyDescent="0.25">
      <c r="A116" s="600"/>
    </row>
    <row r="117" spans="1:1" s="9" customFormat="1" x14ac:dyDescent="0.25">
      <c r="A117" s="600"/>
    </row>
    <row r="118" spans="1:1" s="9" customFormat="1" x14ac:dyDescent="0.25">
      <c r="A118" s="600"/>
    </row>
    <row r="119" spans="1:1" s="9" customFormat="1" x14ac:dyDescent="0.25">
      <c r="A119" s="600"/>
    </row>
    <row r="120" spans="1:1" s="9" customFormat="1" x14ac:dyDescent="0.25">
      <c r="A120" s="600"/>
    </row>
    <row r="121" spans="1:1" s="9" customFormat="1" x14ac:dyDescent="0.25">
      <c r="A121" s="600"/>
    </row>
    <row r="122" spans="1:1" s="9" customFormat="1" x14ac:dyDescent="0.25">
      <c r="A122" s="600"/>
    </row>
    <row r="123" spans="1:1" s="9" customFormat="1" x14ac:dyDescent="0.25">
      <c r="A123" s="600"/>
    </row>
    <row r="124" spans="1:1" s="9" customFormat="1" x14ac:dyDescent="0.25">
      <c r="A124" s="600"/>
    </row>
    <row r="125" spans="1:1" s="9" customFormat="1" x14ac:dyDescent="0.25">
      <c r="A125" s="600"/>
    </row>
    <row r="126" spans="1:1" s="9" customFormat="1" x14ac:dyDescent="0.25">
      <c r="A126" s="600"/>
    </row>
    <row r="127" spans="1:1" s="9" customFormat="1" x14ac:dyDescent="0.25">
      <c r="A127" s="600"/>
    </row>
    <row r="128" spans="1:1" s="9" customFormat="1" x14ac:dyDescent="0.25">
      <c r="A128" s="600"/>
    </row>
    <row r="129" spans="1:1" s="9" customFormat="1" x14ac:dyDescent="0.25">
      <c r="A129" s="600"/>
    </row>
    <row r="130" spans="1:1" s="9" customFormat="1" x14ac:dyDescent="0.25">
      <c r="A130" s="600"/>
    </row>
    <row r="131" spans="1:1" s="9" customFormat="1" x14ac:dyDescent="0.25">
      <c r="A131" s="600"/>
    </row>
    <row r="132" spans="1:1" s="9" customFormat="1" x14ac:dyDescent="0.25">
      <c r="A132" s="600"/>
    </row>
    <row r="133" spans="1:1" s="9" customFormat="1" x14ac:dyDescent="0.25">
      <c r="A133" s="600"/>
    </row>
    <row r="134" spans="1:1" s="9" customFormat="1" x14ac:dyDescent="0.25">
      <c r="A134" s="600"/>
    </row>
    <row r="135" spans="1:1" s="9" customFormat="1" x14ac:dyDescent="0.25">
      <c r="A135" s="600"/>
    </row>
    <row r="136" spans="1:1" s="9" customFormat="1" x14ac:dyDescent="0.25">
      <c r="A136" s="600"/>
    </row>
    <row r="137" spans="1:1" s="9" customFormat="1" x14ac:dyDescent="0.25">
      <c r="A137" s="600"/>
    </row>
    <row r="138" spans="1:1" s="9" customFormat="1" x14ac:dyDescent="0.25">
      <c r="A138" s="600"/>
    </row>
    <row r="139" spans="1:1" s="9" customFormat="1" x14ac:dyDescent="0.25">
      <c r="A139" s="600"/>
    </row>
    <row r="140" spans="1:1" s="9" customFormat="1" x14ac:dyDescent="0.25">
      <c r="A140" s="600"/>
    </row>
    <row r="141" spans="1:1" s="9" customFormat="1" x14ac:dyDescent="0.25">
      <c r="A141" s="600"/>
    </row>
    <row r="142" spans="1:1" s="9" customFormat="1" x14ac:dyDescent="0.25">
      <c r="A142" s="600"/>
    </row>
    <row r="143" spans="1:1" s="9" customFormat="1" x14ac:dyDescent="0.25">
      <c r="A143" s="600"/>
    </row>
    <row r="144" spans="1:1" s="9" customFormat="1" x14ac:dyDescent="0.25">
      <c r="A144" s="600"/>
    </row>
    <row r="145" spans="1:1" s="9" customFormat="1" x14ac:dyDescent="0.25">
      <c r="A145" s="600"/>
    </row>
    <row r="146" spans="1:1" s="9" customFormat="1" x14ac:dyDescent="0.25">
      <c r="A146" s="600"/>
    </row>
    <row r="147" spans="1:1" s="9" customFormat="1" x14ac:dyDescent="0.25">
      <c r="A147" s="600"/>
    </row>
    <row r="148" spans="1:1" s="9" customFormat="1" x14ac:dyDescent="0.25">
      <c r="A148" s="600"/>
    </row>
    <row r="149" spans="1:1" s="9" customFormat="1" x14ac:dyDescent="0.25">
      <c r="A149" s="600"/>
    </row>
    <row r="150" spans="1:1" s="9" customFormat="1" x14ac:dyDescent="0.25">
      <c r="A150" s="600"/>
    </row>
    <row r="151" spans="1:1" s="9" customFormat="1" x14ac:dyDescent="0.25">
      <c r="A151" s="600"/>
    </row>
    <row r="152" spans="1:1" s="9" customFormat="1" x14ac:dyDescent="0.25">
      <c r="A152" s="600"/>
    </row>
    <row r="153" spans="1:1" s="9" customFormat="1" x14ac:dyDescent="0.25">
      <c r="A153" s="600"/>
    </row>
    <row r="154" spans="1:1" s="9" customFormat="1" x14ac:dyDescent="0.25">
      <c r="A154" s="600"/>
    </row>
    <row r="155" spans="1:1" s="9" customFormat="1" x14ac:dyDescent="0.25">
      <c r="A155" s="600"/>
    </row>
    <row r="156" spans="1:1" s="9" customFormat="1" x14ac:dyDescent="0.25">
      <c r="A156" s="600"/>
    </row>
    <row r="157" spans="1:1" s="9" customFormat="1" x14ac:dyDescent="0.25">
      <c r="A157" s="600"/>
    </row>
    <row r="158" spans="1:1" s="9" customFormat="1" x14ac:dyDescent="0.25">
      <c r="A158" s="600"/>
    </row>
    <row r="159" spans="1:1" s="9" customFormat="1" x14ac:dyDescent="0.25">
      <c r="A159" s="600"/>
    </row>
    <row r="160" spans="1:1" s="9" customFormat="1" x14ac:dyDescent="0.25">
      <c r="A160" s="600"/>
    </row>
    <row r="161" spans="1:1" s="9" customFormat="1" x14ac:dyDescent="0.25">
      <c r="A161" s="600"/>
    </row>
    <row r="162" spans="1:1" s="9" customFormat="1" x14ac:dyDescent="0.25">
      <c r="A162" s="600"/>
    </row>
    <row r="163" spans="1:1" s="9" customFormat="1" x14ac:dyDescent="0.25">
      <c r="A163" s="600"/>
    </row>
    <row r="164" spans="1:1" s="9" customFormat="1" x14ac:dyDescent="0.25">
      <c r="A164" s="600"/>
    </row>
    <row r="165" spans="1:1" s="9" customFormat="1" x14ac:dyDescent="0.25">
      <c r="A165" s="600"/>
    </row>
    <row r="166" spans="1:1" s="9" customFormat="1" x14ac:dyDescent="0.25">
      <c r="A166" s="600"/>
    </row>
    <row r="167" spans="1:1" s="9" customFormat="1" x14ac:dyDescent="0.25">
      <c r="A167" s="600"/>
    </row>
    <row r="168" spans="1:1" s="9" customFormat="1" x14ac:dyDescent="0.25">
      <c r="A168" s="600"/>
    </row>
    <row r="169" spans="1:1" s="9" customFormat="1" x14ac:dyDescent="0.25">
      <c r="A169" s="600"/>
    </row>
    <row r="170" spans="1:1" s="9" customFormat="1" x14ac:dyDescent="0.25">
      <c r="A170" s="600"/>
    </row>
    <row r="171" spans="1:1" s="9" customFormat="1" x14ac:dyDescent="0.25">
      <c r="A171" s="600"/>
    </row>
    <row r="172" spans="1:1" s="10" customFormat="1" x14ac:dyDescent="0.2">
      <c r="A172" s="607"/>
    </row>
    <row r="173" spans="1:1" s="10" customFormat="1" x14ac:dyDescent="0.2">
      <c r="A173" s="607"/>
    </row>
    <row r="174" spans="1:1" s="10" customFormat="1" x14ac:dyDescent="0.2">
      <c r="A174" s="607"/>
    </row>
    <row r="175" spans="1:1" s="10" customFormat="1" x14ac:dyDescent="0.2">
      <c r="A175" s="607"/>
    </row>
    <row r="176" spans="1:1" s="10" customFormat="1" x14ac:dyDescent="0.2">
      <c r="A176" s="607"/>
    </row>
    <row r="177" spans="1:1" s="10" customFormat="1" x14ac:dyDescent="0.2">
      <c r="A177" s="607"/>
    </row>
    <row r="178" spans="1:1" s="10" customFormat="1" x14ac:dyDescent="0.2">
      <c r="A178" s="607"/>
    </row>
    <row r="179" spans="1:1" s="10" customFormat="1" x14ac:dyDescent="0.2">
      <c r="A179" s="607"/>
    </row>
    <row r="180" spans="1:1" s="10" customFormat="1" x14ac:dyDescent="0.2">
      <c r="A180" s="607"/>
    </row>
    <row r="181" spans="1:1" s="10" customFormat="1" x14ac:dyDescent="0.2">
      <c r="A181" s="607"/>
    </row>
    <row r="182" spans="1:1" s="10" customFormat="1" x14ac:dyDescent="0.2">
      <c r="A182" s="607"/>
    </row>
    <row r="183" spans="1:1" s="10" customFormat="1" x14ac:dyDescent="0.2">
      <c r="A183" s="607"/>
    </row>
    <row r="184" spans="1:1" s="10" customFormat="1" x14ac:dyDescent="0.2">
      <c r="A184" s="607"/>
    </row>
    <row r="185" spans="1:1" s="10" customFormat="1" x14ac:dyDescent="0.2">
      <c r="A185" s="607"/>
    </row>
    <row r="186" spans="1:1" s="10" customFormat="1" x14ac:dyDescent="0.2">
      <c r="A186" s="607"/>
    </row>
    <row r="187" spans="1:1" s="10" customFormat="1" x14ac:dyDescent="0.2">
      <c r="A187" s="607"/>
    </row>
    <row r="188" spans="1:1" s="10" customFormat="1" x14ac:dyDescent="0.2">
      <c r="A188" s="607"/>
    </row>
    <row r="189" spans="1:1" s="10" customFormat="1" x14ac:dyDescent="0.2">
      <c r="A189" s="607"/>
    </row>
    <row r="190" spans="1:1" s="10" customFormat="1" x14ac:dyDescent="0.2">
      <c r="A190" s="607"/>
    </row>
    <row r="191" spans="1:1" s="10" customFormat="1" x14ac:dyDescent="0.2">
      <c r="A191" s="607"/>
    </row>
    <row r="192" spans="1:1" s="10" customFormat="1" x14ac:dyDescent="0.2">
      <c r="A192" s="607"/>
    </row>
  </sheetData>
  <sheetProtection sheet="1" objects="1" scenarios="1" selectLockedCells="1" selectUnlockedCells="1"/>
  <phoneticPr fontId="1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AC9F359D18124198F7ED557B9CDC8E" ma:contentTypeVersion="2" ma:contentTypeDescription="Crear nuevo documento." ma:contentTypeScope="" ma:versionID="c938f265b6d09020ef871da660801b7c">
  <xsd:schema xmlns:xsd="http://www.w3.org/2001/XMLSchema" xmlns:xs="http://www.w3.org/2001/XMLSchema" xmlns:p="http://schemas.microsoft.com/office/2006/metadata/properties" xmlns:ns2="895f236c-eff1-478e-ba33-853ae2b465a1" targetNamespace="http://schemas.microsoft.com/office/2006/metadata/properties" ma:root="true" ma:fieldsID="1acca7e5b7f14742bd0a53f922b5bf15" ns2:_="">
    <xsd:import namespace="895f236c-eff1-478e-ba33-853ae2b465a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5f236c-eff1-478e-ba33-853ae2b46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B5EF7A-DC62-4AB6-B1C8-648739F0B8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5f236c-eff1-478e-ba33-853ae2b46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DC57F1-208F-4883-8DFD-A9D2AEBD1416}">
  <ds:schemaRefs>
    <ds:schemaRef ds:uri="http://schemas.microsoft.com/sharepoint/v3/contenttype/forms"/>
  </ds:schemaRefs>
</ds:datastoreItem>
</file>

<file path=customXml/itemProps3.xml><?xml version="1.0" encoding="utf-8"?>
<ds:datastoreItem xmlns:ds="http://schemas.openxmlformats.org/officeDocument/2006/customXml" ds:itemID="{C306AFB9-4DB1-4A68-8684-160D42CEFE56}">
  <ds:schemaRefs>
    <ds:schemaRef ds:uri="http://purl.org/dc/dcmitype/"/>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 ds:uri="895f236c-eff1-478e-ba33-853ae2b465a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48</vt:i4>
      </vt:variant>
    </vt:vector>
  </HeadingPairs>
  <TitlesOfParts>
    <vt:vector size="50" baseType="lpstr">
      <vt:lpstr>Plan acciónPPDFHC-II semestre </vt:lpstr>
      <vt:lpstr>Validadores (2)</vt:lpstr>
      <vt:lpstr>_01_Pilar_Igualdad_de_Calidad_de_Vida</vt:lpstr>
      <vt:lpstr>_01_Prevención_y_atención_de_la_maternidad_y_la_paternidad_tempranas</vt:lpstr>
      <vt:lpstr>_02_Desarrollo_integral_desde_la_gestación_hasta_la_adolescencia</vt:lpstr>
      <vt:lpstr>_02_Pilar_Democracia_Urbana</vt:lpstr>
      <vt:lpstr>_03_Pilar_Construcción_de_Comunidad_y_Cultura_Ciudadana</vt:lpstr>
      <vt:lpstr>_04_Familias_protegidas_y_adaptadas_al_cambio_climático</vt:lpstr>
      <vt:lpstr>_05_Desarrollo_integral_para_la_felicidad_y_el_ejercicio_de_la_ciudadanía</vt:lpstr>
      <vt:lpstr>_06_Calidad_educativa_para_todos</vt:lpstr>
      <vt:lpstr>_07_Inclusión_educativa_para_la_equidad</vt:lpstr>
      <vt:lpstr>_08_Acceso_con_calidad_a_la_educación_superior</vt:lpstr>
      <vt:lpstr>_09_Atención_integral_y_eficiente_en_salud</vt:lpstr>
      <vt:lpstr>_11_Mejores_oportunidades_para_el_desarrollo_a_través_de_la_cultura_la_recreación_y_el_deporte</vt:lpstr>
      <vt:lpstr>_16_Integración_social_para_una_ciudad_de_oportunidades</vt:lpstr>
      <vt:lpstr>_17_Espacio_público_derecho_de_todos</vt:lpstr>
      <vt:lpstr>_19_Seguridad_y_convivencia_para_todos</vt:lpstr>
      <vt:lpstr>_21_Justicia_para_todos_consolidación_del_sistema_distrital_de_justicia</vt:lpstr>
      <vt:lpstr>_22_Bogotá_vive_los_derechos_humanos</vt:lpstr>
      <vt:lpstr>_25_Cambio_cultural_y_construcción_del_tejido_social_para_la_vida</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_Sector_Movilidad</vt:lpstr>
      <vt:lpstr>_Sector_Mujer</vt:lpstr>
      <vt:lpstr>_Sector_Planeación</vt:lpstr>
      <vt:lpstr>_Sector_Salud</vt:lpstr>
      <vt:lpstr>_Sector_Seguridad_Convivencia_y_Justicia</vt:lpstr>
      <vt:lpstr>'Plan acciónPPDFHC-II semestre '!Área_de_impresión</vt:lpstr>
      <vt:lpstr>Derecho_a_la_salud</vt:lpstr>
      <vt:lpstr>Derecho_al_ambiente_sano_y_al_hábitat</vt:lpstr>
      <vt:lpstr>Derecho_al_trabajo</vt:lpstr>
      <vt:lpstr>Derechos_a_la_educación_y_la_tecnología</vt:lpstr>
      <vt:lpstr>Derechos_a_la_equidad_y_no_discriminación</vt:lpstr>
      <vt:lpstr>Derechos_a_la_participación_y_organización</vt:lpstr>
      <vt:lpstr>Derechos_a_la_recreación_y_al_deporte</vt:lpstr>
      <vt:lpstr>Derechos_a_la_vida_libertad_y_seguridad</vt:lpstr>
      <vt:lpstr>Derechos_a_las_expresiones_culturales_artísticas_turísticas_y_del_patrimonio</vt:lpstr>
      <vt:lpstr>Dimensiones</vt:lpstr>
      <vt:lpstr>Periodo</vt:lpstr>
      <vt:lpstr>Política_Pública</vt:lpstr>
      <vt:lpstr>Sector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Alexandra Lopez Garcia</dc:creator>
  <cp:keywords/>
  <dc:description/>
  <cp:lastModifiedBy>Acer P8J6</cp:lastModifiedBy>
  <cp:revision/>
  <dcterms:created xsi:type="dcterms:W3CDTF">2017-01-11T16:19:29Z</dcterms:created>
  <dcterms:modified xsi:type="dcterms:W3CDTF">2021-05-27T14:20:34Z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0x010100C7AC9F359D18124198F7ED557B9CDC8E</vt:lpwstr>
  </property>
</Properties>
</file>