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6"/>
  <workbookPr defaultThemeVersion="166925"/>
  <mc:AlternateContent xmlns:mc="http://schemas.openxmlformats.org/markup-compatibility/2006">
    <mc:Choice Requires="x15">
      <x15ac:absPath xmlns:x15ac="http://schemas.microsoft.com/office/spreadsheetml/2010/11/ac" url="D:\Downloads\"/>
    </mc:Choice>
  </mc:AlternateContent>
  <xr:revisionPtr revIDLastSave="0" documentId="13_ncr:1_{F0479ACA-22BF-4349-A41B-C38A2EF61733}" xr6:coauthVersionLast="36" xr6:coauthVersionMax="47" xr10:uidLastSave="{00000000-0000-0000-0000-000000000000}"/>
  <bookViews>
    <workbookView xWindow="0" yWindow="0" windowWidth="5484" windowHeight="6228" xr2:uid="{00000000-000D-0000-FFFF-FFFF00000000}"/>
  </bookViews>
  <sheets>
    <sheet name="Activos de información SDIS" sheetId="1" r:id="rId1"/>
    <sheet name="Hoja3" sheetId="3" state="hidden" r:id="rId2"/>
    <sheet name="Hoja2" sheetId="2" state="hidden" r:id="rId3"/>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s>
  <calcPr calcId="191028"/>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G221" i="1" l="1"/>
  <c r="AG220" i="1"/>
  <c r="AG219" i="1" l="1"/>
  <c r="AG218" i="1"/>
  <c r="AG217" i="1" l="1"/>
  <c r="AG216" i="1"/>
  <c r="AG215" i="1"/>
  <c r="AG214" i="1"/>
  <c r="AG213" i="1"/>
  <c r="AG212" i="1"/>
  <c r="AG211" i="1"/>
  <c r="AG210" i="1"/>
  <c r="AG209" i="1"/>
  <c r="AG208" i="1"/>
  <c r="AG207" i="1"/>
  <c r="AG206" i="1"/>
  <c r="AG205" i="1"/>
  <c r="AG204" i="1" l="1"/>
  <c r="AG203" i="1"/>
  <c r="AG202" i="1"/>
  <c r="AG201" i="1"/>
  <c r="AG200" i="1"/>
  <c r="AG199" i="1"/>
  <c r="AG198" i="1"/>
  <c r="AG197" i="1"/>
  <c r="AG196" i="1"/>
  <c r="AG195" i="1" l="1"/>
  <c r="AG194" i="1"/>
  <c r="AG193" i="1"/>
  <c r="AG192" i="1"/>
  <c r="AG191" i="1"/>
  <c r="AG190" i="1"/>
  <c r="AG189" i="1"/>
  <c r="AG188" i="1"/>
  <c r="AG187" i="1"/>
  <c r="AG186" i="1" l="1"/>
  <c r="AG185" i="1"/>
  <c r="AG184" i="1"/>
  <c r="AG183" i="1"/>
  <c r="AG182" i="1" l="1"/>
  <c r="AG180" i="1"/>
  <c r="AG179" i="1"/>
  <c r="AG178" i="1"/>
  <c r="AG177" i="1"/>
  <c r="AG176" i="1"/>
  <c r="AG175" i="1"/>
  <c r="AG174" i="1"/>
  <c r="AG173" i="1"/>
  <c r="AG172" i="1"/>
  <c r="AG171" i="1" l="1"/>
  <c r="AG170" i="1"/>
  <c r="AG169" i="1"/>
  <c r="AG168" i="1"/>
  <c r="AG167" i="1"/>
  <c r="AG166" i="1"/>
  <c r="AG165" i="1"/>
  <c r="AG164" i="1"/>
  <c r="AG163" i="1"/>
  <c r="AG162" i="1"/>
  <c r="AG160" i="1" l="1"/>
  <c r="AG159" i="1"/>
  <c r="AG158" i="1"/>
  <c r="AG157" i="1"/>
  <c r="AG156" i="1"/>
  <c r="AG155" i="1"/>
  <c r="AG154" i="1"/>
  <c r="AG153" i="1" l="1"/>
  <c r="AG152" i="1"/>
  <c r="AG151" i="1"/>
  <c r="AG150" i="1"/>
  <c r="AG149" i="1" l="1"/>
  <c r="AG148" i="1"/>
  <c r="AG147" i="1" l="1"/>
  <c r="AG146" i="1"/>
  <c r="AG145" i="1"/>
  <c r="AG141" i="1"/>
  <c r="AG139" i="1"/>
  <c r="AG138" i="1" l="1"/>
  <c r="AG137" i="1"/>
  <c r="AG136" i="1"/>
  <c r="AG135" i="1"/>
  <c r="AG134" i="1"/>
  <c r="AG133" i="1"/>
  <c r="AG132" i="1"/>
  <c r="AG131" i="1"/>
  <c r="AG130" i="1"/>
  <c r="AG129" i="1"/>
  <c r="AG128" i="1" l="1"/>
  <c r="AG127" i="1"/>
  <c r="AG126" i="1"/>
  <c r="AG125" i="1"/>
  <c r="AG124" i="1"/>
  <c r="AG123" i="1"/>
  <c r="AG122" i="1"/>
  <c r="AG121" i="1"/>
  <c r="AG120" i="1"/>
  <c r="AG119" i="1"/>
  <c r="AG118" i="1"/>
  <c r="AG117" i="1" l="1"/>
  <c r="AG116" i="1"/>
  <c r="AG115" i="1"/>
  <c r="AG114" i="1"/>
  <c r="AG113" i="1"/>
  <c r="AG112" i="1"/>
  <c r="AG111" i="1"/>
  <c r="AG109" i="1"/>
  <c r="AG108" i="1"/>
  <c r="AG107" i="1"/>
  <c r="AG106" i="1"/>
  <c r="AG104" i="1"/>
  <c r="AG103" i="1"/>
  <c r="AG102" i="1"/>
  <c r="AG101" i="1" l="1"/>
  <c r="AG100" i="1"/>
  <c r="AG99" i="1"/>
  <c r="AG98" i="1" l="1"/>
  <c r="AG97" i="1"/>
  <c r="AG96" i="1"/>
  <c r="AG95" i="1"/>
  <c r="AG94" i="1"/>
  <c r="AG93" i="1"/>
  <c r="AG92" i="1"/>
  <c r="AG91" i="1"/>
  <c r="AG90" i="1"/>
  <c r="AG89" i="1"/>
  <c r="AG88" i="1"/>
  <c r="AG87" i="1"/>
  <c r="AG86" i="1"/>
  <c r="AG85" i="1"/>
  <c r="AG84" i="1"/>
  <c r="AG83" i="1"/>
  <c r="AG82" i="1"/>
  <c r="AG81" i="1"/>
  <c r="AG80" i="1"/>
  <c r="AG79" i="1"/>
  <c r="AG78" i="1"/>
  <c r="AG77" i="1"/>
  <c r="AG76" i="1"/>
  <c r="AG75" i="1"/>
  <c r="AG74" i="1"/>
  <c r="AG73" i="1"/>
  <c r="AG72" i="1"/>
  <c r="AG71" i="1"/>
  <c r="AG70" i="1"/>
  <c r="AG69" i="1"/>
  <c r="AG68" i="1"/>
  <c r="AG66" i="1"/>
  <c r="AG65" i="1" l="1"/>
  <c r="AG64" i="1"/>
  <c r="AG63" i="1"/>
  <c r="AG62" i="1"/>
  <c r="AG61" i="1"/>
  <c r="AG60" i="1"/>
  <c r="AG59" i="1" l="1"/>
  <c r="AG58" i="1"/>
  <c r="AG57" i="1"/>
  <c r="AG56" i="1"/>
  <c r="AG55" i="1"/>
  <c r="AG53" i="1"/>
  <c r="AG54" i="1"/>
  <c r="AG51" i="1" l="1"/>
  <c r="AG50" i="1"/>
  <c r="AG49" i="1"/>
  <c r="AG48" i="1"/>
  <c r="AG47" i="1"/>
  <c r="AG46" i="1"/>
  <c r="AG45" i="1"/>
  <c r="AG44" i="1"/>
  <c r="AG43" i="1"/>
  <c r="AG29" i="1" l="1"/>
  <c r="AG28" i="1"/>
  <c r="AG27" i="1" l="1"/>
  <c r="AG26" i="1"/>
  <c r="AG25" i="1"/>
  <c r="AG24" i="1"/>
  <c r="AG23" i="1"/>
  <c r="AG22" i="1"/>
  <c r="AG21" i="1"/>
  <c r="AG20" i="1"/>
  <c r="AG19" i="1"/>
  <c r="AG18" i="1"/>
  <c r="AG17" i="1"/>
  <c r="AG16" i="1" l="1"/>
  <c r="AG15"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Vilma Deyanira Sanchez Ulloa</author>
    <author>Ana Mercedes Acosta Esteban</author>
    <author>usuario</author>
  </authors>
  <commentList>
    <comment ref="AD11" authorId="0" shapeId="0" xr:uid="{00000000-0006-0000-0000-000001000000}">
      <text>
        <r>
          <rPr>
            <sz val="9"/>
            <color indexed="81"/>
            <rFont val="Tahoma"/>
            <family val="2"/>
          </rPr>
          <t xml:space="preserve">Seleccionar uno de los siguientes criterios:
</t>
        </r>
        <r>
          <rPr>
            <b/>
            <sz val="9"/>
            <color indexed="81"/>
            <rFont val="Tahoma"/>
            <family val="2"/>
          </rPr>
          <t>Alta</t>
        </r>
        <r>
          <rPr>
            <sz val="9"/>
            <color indexed="81"/>
            <rFont val="Tahoma"/>
            <family val="2"/>
          </rPr>
          <t xml:space="preserve">: La no disponibilidad de la información puede conllevar un impacto negativo de índole legal o económico, retrasar sus funciones, o generar pérdidas de imagen severas a entes externos.
</t>
        </r>
        <r>
          <rPr>
            <b/>
            <sz val="9"/>
            <color indexed="81"/>
            <rFont val="Tahoma"/>
            <family val="2"/>
          </rPr>
          <t xml:space="preserve">Media: </t>
        </r>
        <r>
          <rPr>
            <sz val="9"/>
            <color indexed="81"/>
            <rFont val="Tahoma"/>
            <family val="2"/>
          </rPr>
          <t xml:space="preserve">La no disponibilidad de la información puede conllevar un impacto negativo de índole legal o económica, retrasar sus funciones, o generar pérdida de imagen moderado de la SDIS.
</t>
        </r>
        <r>
          <rPr>
            <b/>
            <sz val="9"/>
            <color indexed="81"/>
            <rFont val="Tahoma"/>
            <family val="2"/>
          </rPr>
          <t xml:space="preserve">Baja: </t>
        </r>
        <r>
          <rPr>
            <sz val="9"/>
            <color indexed="81"/>
            <rFont val="Tahoma"/>
            <family val="2"/>
          </rPr>
          <t>La no disponibilidad de la información puede afectar la operación normal de la SDIS o entes externos, pero no conlleva implicaciones legales, económicas o de pérdida de imagen.</t>
        </r>
      </text>
    </comment>
    <comment ref="AH11" authorId="0" shapeId="0" xr:uid="{00000000-0006-0000-0000-000002000000}">
      <text>
        <r>
          <rPr>
            <sz val="9"/>
            <color indexed="81"/>
            <rFont val="Tahoma"/>
            <family val="2"/>
          </rPr>
          <t>Indicar la dependencia y el cargo del custodio de la información. En caso de que el custodio sea un tercero, indicar la empresa y cargo del mismo.</t>
        </r>
      </text>
    </comment>
    <comment ref="AI11" authorId="0" shapeId="0" xr:uid="{00000000-0006-0000-0000-000003000000}">
      <text>
        <r>
          <rPr>
            <sz val="9"/>
            <color indexed="81"/>
            <rFont val="Tahoma"/>
            <family val="2"/>
          </rPr>
          <t xml:space="preserve">Área o dependencia que produce la información
</t>
        </r>
      </text>
    </comment>
    <comment ref="AJ11" authorId="0" shapeId="0" xr:uid="{00000000-0006-0000-0000-000004000000}">
      <text>
        <r>
          <rPr>
            <sz val="9"/>
            <color indexed="81"/>
            <rFont val="Tahoma"/>
            <family val="2"/>
          </rPr>
          <t>Los usuarios de la información se pueden clasificar como internos y externos; llámese internos a los funcionarios y contratistas de la SDIS y externos personas naturales o jurídicas que necesitan información de la entidad.</t>
        </r>
      </text>
    </comment>
    <comment ref="AK11" authorId="0" shapeId="0" xr:uid="{00000000-0006-0000-0000-000005000000}">
      <text>
        <r>
          <rPr>
            <sz val="9"/>
            <color indexed="81"/>
            <rFont val="Tahoma"/>
            <family val="2"/>
          </rPr>
          <t xml:space="preserve">Se cocola el cargo del responsable de la información (jefe de cada dependencia
</t>
        </r>
      </text>
    </comment>
    <comment ref="AL11" authorId="0" shapeId="0" xr:uid="{00000000-0006-0000-0000-000006000000}">
      <text>
        <r>
          <rPr>
            <sz val="9"/>
            <color indexed="81"/>
            <rFont val="Tahoma"/>
            <family val="2"/>
          </rPr>
          <t>Indicar si el documento de archivo (registro) se encuentra disponible (los usuarios pueden acceder a él en el lugar donde se ubica el documento original), publicado (los usuarios pueden acceder en línea al documento, es decir, a través de la página web u otro medio habilitado para tal fin),</t>
        </r>
      </text>
    </comment>
    <comment ref="AM11" authorId="0" shapeId="0" xr:uid="{00000000-0006-0000-0000-000007000000}">
      <text>
        <r>
          <rPr>
            <sz val="9"/>
            <color indexed="81"/>
            <rFont val="Tahoma"/>
            <family val="2"/>
          </rPr>
          <t>Indica si la información está publicada o disponible para ser solicitada, señalando dónde está publicada y/o dónde se puede consultar o solicitar.</t>
        </r>
      </text>
    </comment>
    <comment ref="AN11" authorId="0" shapeId="0" xr:uid="{00000000-0006-0000-0000-000008000000}">
      <text>
        <r>
          <rPr>
            <sz val="9"/>
            <color indexed="81"/>
            <rFont val="Tahoma"/>
            <family val="2"/>
          </rPr>
          <t>Incluir el link de consulta del documento de archivo (registro) en el caso en que se encuentre en línea, es decir, a través de la página web u otro medio habilitado para tal fin. De lo contrario escriba “No aplica</t>
        </r>
      </text>
    </comment>
    <comment ref="A12" authorId="0" shapeId="0" xr:uid="{00000000-0006-0000-0000-000009000000}">
      <text>
        <r>
          <rPr>
            <sz val="9"/>
            <color indexed="81"/>
            <rFont val="Tahoma"/>
            <family val="2"/>
          </rPr>
          <t>Número consecutivo de activos de información registrados</t>
        </r>
      </text>
    </comment>
    <comment ref="B12" authorId="0" shapeId="0" xr:uid="{00000000-0006-0000-0000-00000A000000}">
      <text>
        <r>
          <rPr>
            <sz val="9"/>
            <color indexed="81"/>
            <rFont val="Tahoma"/>
            <family val="2"/>
          </rPr>
          <t>Es el nombre de la dependencia responsable de la producción del documento de archivo (registro) en virtud al cumplimiento de sus funciones, procesos y procedimientos</t>
        </r>
        <r>
          <rPr>
            <sz val="9"/>
            <color indexed="81"/>
            <rFont val="Tahoma"/>
            <family val="2"/>
          </rPr>
          <t xml:space="preserve">
</t>
        </r>
      </text>
    </comment>
    <comment ref="C12" authorId="0" shapeId="0" xr:uid="{00000000-0006-0000-0000-00000B000000}">
      <text>
        <r>
          <rPr>
            <sz val="9"/>
            <color indexed="81"/>
            <rFont val="Tahoma"/>
            <family val="2"/>
          </rPr>
          <t>Registrar el nombre del proceso definido en el S.I.G., al cual pertenece el documento de archivo (registro); en caso de no existir un proceso definido, relacione la norma y el (los) artículo(s) o función que permite la producción del documento de archivo (registro).</t>
        </r>
      </text>
    </comment>
    <comment ref="D12" authorId="0" shapeId="0" xr:uid="{00000000-0006-0000-0000-00000C000000}">
      <text>
        <r>
          <rPr>
            <sz val="9"/>
            <color indexed="81"/>
            <rFont val="Tahoma"/>
            <family val="2"/>
          </rPr>
          <t>Registrar el código del procedimiento en el que se encuentra referenciado el documento de archivo o registro y su versión. Si se identifica una norma o función, en este campo se incluye “No Aplica (NA)”.</t>
        </r>
      </text>
    </comment>
    <comment ref="O12" authorId="0" shapeId="0" xr:uid="{00000000-0006-0000-0000-00000D000000}">
      <text>
        <r>
          <rPr>
            <sz val="9"/>
            <color indexed="81"/>
            <rFont val="Tahoma"/>
            <family val="2"/>
          </rPr>
          <t>Identificar dónde se genera la información contenida en el documento de archivo (registro), con base en los siguientes criterios</t>
        </r>
      </text>
    </comment>
    <comment ref="T13" authorId="0" shapeId="0" xr:uid="{00000000-0006-0000-0000-00000E000000}">
      <text>
        <r>
          <rPr>
            <sz val="9"/>
            <color indexed="81"/>
            <rFont val="Tahoma"/>
            <family val="2"/>
          </rPr>
          <t xml:space="preserve">Indicar la clasificación del documento de archivo (registro) de conformidad con su nivel de confidencialidad (pública, clasificada o reservada) </t>
        </r>
      </text>
    </comment>
    <comment ref="W13" authorId="0" shapeId="0" xr:uid="{00000000-0006-0000-0000-00000F000000}">
      <text>
        <r>
          <rPr>
            <sz val="9"/>
            <color indexed="81"/>
            <rFont val="Tahoma"/>
            <family val="2"/>
          </rPr>
          <t xml:space="preserve">identificar de la excepción que, dentro de las previstas en los artículos 18 y 19 de la Ley 1712 de 2014, cobija la calificación de información reservada o clasificada
</t>
        </r>
      </text>
    </comment>
    <comment ref="X13" authorId="0" shapeId="0" xr:uid="{00000000-0006-0000-0000-000010000000}">
      <text>
        <r>
          <rPr>
            <sz val="9"/>
            <color indexed="81"/>
            <rFont val="Tahoma"/>
            <family val="2"/>
          </rPr>
          <t>Fundamento que justifica la clasificación o la reserva, señalando expresamente la norma, artículo, inciso o párrafo que la ampara</t>
        </r>
      </text>
    </comment>
    <comment ref="Y13" authorId="0" shapeId="0" xr:uid="{00000000-0006-0000-0000-000011000000}">
      <text>
        <r>
          <rPr>
            <sz val="9"/>
            <color indexed="81"/>
            <rFont val="Tahoma"/>
            <family val="2"/>
          </rPr>
          <t xml:space="preserve">Se menciona la norma jurídica que sirve como fundamento jurídico para la clasificación o reserva de la información
</t>
        </r>
      </text>
    </comment>
    <comment ref="Z13" authorId="0" shapeId="0" xr:uid="{00000000-0006-0000-0000-000012000000}">
      <text>
        <r>
          <rPr>
            <sz val="9"/>
            <color indexed="81"/>
            <rFont val="Tahoma"/>
            <family val="2"/>
          </rPr>
          <t>Según sea integral o parcial la calificación, las partes o secciones clasificadas o reservadas</t>
        </r>
      </text>
    </comment>
    <comment ref="AA13" authorId="0" shapeId="0" xr:uid="{00000000-0006-0000-0000-000013000000}">
      <text>
        <r>
          <rPr>
            <sz val="9"/>
            <color indexed="81"/>
            <rFont val="Tahoma"/>
            <family val="2"/>
          </rPr>
          <t xml:space="preserve">Tiempo que cobija la clasificación o reserva
</t>
        </r>
      </text>
    </comment>
    <comment ref="AB13" authorId="0" shapeId="0" xr:uid="{00000000-0006-0000-0000-000014000000}">
      <text>
        <r>
          <rPr>
            <sz val="9"/>
            <color indexed="81"/>
            <rFont val="Tahoma"/>
            <family val="2"/>
          </rPr>
          <t>Cualquier información vinculada o que pueda asociarse a una o varias personas naturales determinadas o determinables</t>
        </r>
      </text>
    </comment>
    <comment ref="AC13" authorId="0" shapeId="0" xr:uid="{00000000-0006-0000-0000-000015000000}">
      <text>
        <r>
          <rPr>
            <sz val="9"/>
            <color indexed="81"/>
            <rFont val="Tahoma"/>
            <family val="2"/>
          </rPr>
          <t>Seleccionar una de las siguientes opciones:
Público: Son públicos, entre otros, los datos contenidos en documentos públicos, sentencias judiciales debidamente ejecutoriadas que no estén sometidos a reserva y los relativos al estado civil de las personas.
Semiprivado: Es semiprivado el dato que no tiene naturaleza íntima, reservada, ni pública y cuyo conocimiento o divulgación puede interesar no sólo a su titular sino a cierto sector o grupo de personas o a la sociedad en general, como el dato financiero y crediticio de actividad comercial o de servicios a que se refiere el Título IV de la presente ley.
Dato privado o sensible: Es el dato que por su naturaleza íntima o reservada sólo es relevante para el titular.</t>
        </r>
      </text>
    </comment>
    <comment ref="E14" authorId="0" shapeId="0" xr:uid="{00000000-0006-0000-0000-000016000000}">
      <text>
        <r>
          <rPr>
            <sz val="9"/>
            <color indexed="81"/>
            <rFont val="Tahoma"/>
            <family val="2"/>
          </rPr>
          <t>Deben orientarse a identificar el valor generado para ciudadanos, usuarios y grupos de interés a partir de la publicación de datos abiertos, con lo cual se apunta al fortalecimiento de las acciones en materia de gobierno abierto</t>
        </r>
      </text>
    </comment>
    <comment ref="F14" authorId="0" shapeId="0" xr:uid="{00000000-0006-0000-0000-000017000000}">
      <text>
        <r>
          <rPr>
            <sz val="9"/>
            <color indexed="81"/>
            <rFont val="Tahoma"/>
            <family val="2"/>
          </rPr>
          <t>Especificar si dicha información es de ámbito municipal, distrital o nacional</t>
        </r>
      </text>
    </comment>
    <comment ref="G14" authorId="0" shapeId="0" xr:uid="{00000000-0006-0000-0000-000018000000}">
      <text>
        <r>
          <rPr>
            <sz val="9"/>
            <color indexed="81"/>
            <rFont val="Tahoma"/>
            <family val="2"/>
          </rPr>
          <t>Indicar el tipo de fuente primaria si la produce directamente la entidad, secundaria si la produce otras entidades de orden distrital o nacional y que involucran directamente a la SDIS.</t>
        </r>
      </text>
    </comment>
    <comment ref="H14" authorId="0" shapeId="0" xr:uid="{00000000-0006-0000-0000-000019000000}">
      <text>
        <r>
          <rPr>
            <sz val="9"/>
            <color indexed="81"/>
            <rFont val="Tahoma"/>
            <family val="2"/>
          </rPr>
          <t>Marcar con una “X” si el documento se encuentra elaborado en soporte papel y cinta (video, cassette, película, microfilm, entre otros)</t>
        </r>
      </text>
    </comment>
    <comment ref="I14" authorId="0" shapeId="0" xr:uid="{00000000-0006-0000-0000-00001A000000}">
      <text>
        <r>
          <rPr>
            <sz val="9"/>
            <color indexed="81"/>
            <rFont val="Tahoma"/>
            <family val="2"/>
          </rPr>
          <t>Marcar con una “X” si el documento se encuentra elaborado en soporte papel y cinta (video, cassette, película, microfilm, entre otros)</t>
        </r>
      </text>
    </comment>
    <comment ref="J14" authorId="0" shapeId="0" xr:uid="{00000000-0006-0000-0000-00001B000000}">
      <text>
        <r>
          <rPr>
            <sz val="9"/>
            <color indexed="81"/>
            <rFont val="Tahoma"/>
            <family val="2"/>
          </rPr>
          <t xml:space="preserve">marcar con una “X” en caso que el documento (registro) haya sido digitalizado31 o haya sufrido un proceso de conversión de una señal o soporte analógico a una representación digital (Acuerdo 027 de 2006 de Archivo General de la Nación).
</t>
        </r>
      </text>
    </comment>
    <comment ref="K14" authorId="0" shapeId="0" xr:uid="{00000000-0006-0000-0000-00001C000000}">
      <text>
        <r>
          <rPr>
            <sz val="9"/>
            <color indexed="81"/>
            <rFont val="Tahoma"/>
            <family val="2"/>
          </rPr>
          <t xml:space="preserve">Marcar con una “X” si el registro de la información generada, recibida, almacenada, y comunicada se encuentra en medios electrónicos, y permanece en estos medios durante su ciclo vital. (Acuerdo 027 de 2006 de Archivo General de la Nación).
</t>
        </r>
      </text>
    </comment>
    <comment ref="M14" authorId="0" shapeId="0" xr:uid="{00000000-0006-0000-0000-00001D000000}">
      <text>
        <r>
          <rPr>
            <sz val="9"/>
            <color indexed="81"/>
            <rFont val="Tahoma"/>
            <family val="2"/>
          </rPr>
          <t xml:space="preserve">se debe Indicar el soporte específico de la información: papel; cintas, películas y casetes (cine, video, audio, microfilm, etc.); discos duros; discos ópticos (CD, DVD, Blu Ray, etc.), entre otros. (Observar Localización del documento o registro).
</t>
        </r>
      </text>
    </comment>
    <comment ref="N14" authorId="0" shapeId="0" xr:uid="{00000000-0006-0000-0000-00001E000000}">
      <text>
        <r>
          <rPr>
            <sz val="9"/>
            <color indexed="81"/>
            <rFont val="Tahoma"/>
            <family val="2"/>
          </rPr>
          <t>identificar la forma, tamaño o modo en la que se presenta la información o se permite su visualización o consulta, tales como: hoja de cálculo, imagen, video, documento de texto, etc. Así mismo, si es necesario, especificar la extensión del archivo en el que se encuentra dicho documento, por ejemplo .jpg, .odt, .xls</t>
        </r>
      </text>
    </comment>
    <comment ref="O14" authorId="0" shapeId="0" xr:uid="{00000000-0006-0000-0000-00001F000000}">
      <text>
        <r>
          <rPr>
            <sz val="9"/>
            <color indexed="81"/>
            <rFont val="Tahoma"/>
            <family val="2"/>
          </rPr>
          <t xml:space="preserve">Marcar con una “X” cuando la información es generada por la entidad u organismo distrital.
</t>
        </r>
      </text>
    </comment>
    <comment ref="P14" authorId="0" shapeId="0" xr:uid="{00000000-0006-0000-0000-000020000000}">
      <text>
        <r>
          <rPr>
            <sz val="9"/>
            <color indexed="81"/>
            <rFont val="Tahoma"/>
            <family val="2"/>
          </rPr>
          <t>Marcar con una “X” cuando la información es generada por una persona natural o jurídica diferente a la entidad u organismo distrital y hace parte de las actividades de ésta</t>
        </r>
      </text>
    </comment>
    <comment ref="Q14" authorId="0" shapeId="0" xr:uid="{00000000-0006-0000-0000-000021000000}">
      <text>
        <r>
          <rPr>
            <sz val="9"/>
            <color indexed="81"/>
            <rFont val="Tahoma"/>
            <family val="2"/>
          </rPr>
          <t>Registrar el nombre asignado en la tabla de retención documental para la serie</t>
        </r>
      </text>
    </comment>
    <comment ref="S14" authorId="0" shapeId="0" xr:uid="{00000000-0006-0000-0000-000022000000}">
      <text>
        <r>
          <rPr>
            <sz val="9"/>
            <color indexed="81"/>
            <rFont val="Tahoma"/>
            <family val="2"/>
          </rPr>
          <t xml:space="preserve">Registrar el nombre asignado en la tabla de retención documental para la  subserie
</t>
        </r>
      </text>
    </comment>
    <comment ref="T14" authorId="0" shapeId="0" xr:uid="{00000000-0006-0000-0000-000023000000}">
      <text>
        <r>
          <rPr>
            <sz val="9"/>
            <color indexed="81"/>
            <rFont val="Tahoma"/>
            <family val="2"/>
          </rPr>
          <t>Es toda información que un sujeto obligado genere, obtenga, adquiera, o controle en su calidad de tal</t>
        </r>
      </text>
    </comment>
    <comment ref="U14" authorId="0" shapeId="0" xr:uid="{00000000-0006-0000-0000-000024000000}">
      <text>
        <r>
          <rPr>
            <sz val="9"/>
            <color indexed="81"/>
            <rFont val="Tahoma"/>
            <family val="2"/>
          </rPr>
          <t xml:space="preserve">Es aquella información que estando en poder o custodia de un sujeto obligado en su calidad de tal, pertenece al ámbito propio, particular y privado o semiprivado de una persona natural o jurídica por lo que su acceso podrá ser negado o exceptuado, siempre que se trate de las circunstancias legítimas y necesarias y los derechos particulares o privados consagrados en el artículo 18 de la mencionada ley
</t>
        </r>
      </text>
    </comment>
    <comment ref="V14" authorId="0" shapeId="0" xr:uid="{00000000-0006-0000-0000-000025000000}">
      <text>
        <r>
          <rPr>
            <sz val="9"/>
            <color indexed="81"/>
            <rFont val="Tahoma"/>
            <family val="2"/>
          </rPr>
          <t xml:space="preserve">Es aquella información que estando en poder o custodia de un sujeto obligado en su calidad de tal, es exceptuada de acceso a la ciudadanía por daño a intereses públicos y bajo cumplimiento de la totalidad de los requisitos consagrados en el artículo 19 de la mencionada ley
</t>
        </r>
      </text>
    </comment>
    <comment ref="AG14" authorId="0" shapeId="0" xr:uid="{00000000-0006-0000-0000-000026000000}">
      <text>
        <r>
          <rPr>
            <b/>
            <sz val="9"/>
            <color indexed="81"/>
            <rFont val="Tahoma"/>
            <family val="2"/>
          </rPr>
          <t>Alta (3):</t>
        </r>
        <r>
          <rPr>
            <sz val="9"/>
            <color indexed="81"/>
            <rFont val="Tahoma"/>
            <family val="2"/>
          </rPr>
          <t xml:space="preserve"> Activos de información en los cuales la clasificación de la información en dos (2) o más atributos (confidencialidad, integridad, y disponibilidad) es alta.
</t>
        </r>
        <r>
          <rPr>
            <b/>
            <sz val="9"/>
            <color indexed="81"/>
            <rFont val="Tahoma"/>
            <family val="2"/>
          </rPr>
          <t>Media (2)</t>
        </r>
        <r>
          <rPr>
            <sz val="9"/>
            <color indexed="81"/>
            <rFont val="Tahoma"/>
            <family val="2"/>
          </rPr>
          <t xml:space="preserve">: Activos de información en los cuales la clasificación de la información es alta o media en al menos uno (1) de sus atributos. 
</t>
        </r>
        <r>
          <rPr>
            <b/>
            <sz val="9"/>
            <color indexed="81"/>
            <rFont val="Tahoma"/>
            <family val="2"/>
          </rPr>
          <t>Baja (1)</t>
        </r>
        <r>
          <rPr>
            <sz val="9"/>
            <color indexed="81"/>
            <rFont val="Tahoma"/>
            <family val="2"/>
          </rPr>
          <t>: Activos de información en los cuales la clasificación de la información en todos sus atributos es baja.</t>
        </r>
      </text>
    </comment>
    <comment ref="D46" authorId="1" shapeId="0" xr:uid="{00000000-0006-0000-0000-000027000000}">
      <text>
        <r>
          <rPr>
            <b/>
            <sz val="9"/>
            <color indexed="81"/>
            <rFont val="Tahoma"/>
            <family val="2"/>
          </rPr>
          <t>Ana Mercedes Acosta Esteban:</t>
        </r>
        <r>
          <rPr>
            <sz val="9"/>
            <color indexed="81"/>
            <rFont val="Tahoma"/>
            <family val="2"/>
          </rPr>
          <t xml:space="preserve">
Actualizar de acuerdo al nuevo mapa de procesos 
</t>
        </r>
      </text>
    </comment>
    <comment ref="AL127" authorId="2" shapeId="0" xr:uid="{00000000-0006-0000-0000-000028000000}">
      <text>
        <r>
          <rPr>
            <b/>
            <sz val="9"/>
            <color indexed="81"/>
            <rFont val="Tahoma"/>
            <family val="2"/>
          </rPr>
          <t>usuario:</t>
        </r>
        <r>
          <rPr>
            <sz val="9"/>
            <color indexed="81"/>
            <rFont val="Tahoma"/>
            <family val="2"/>
          </rPr>
          <t xml:space="preserve">
No existe documento físico, es de origen electrónico y se publica en la página web de la entidad</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Vilma Deyanira Sanchez Ulloa</author>
  </authors>
  <commentList>
    <comment ref="B1" authorId="0" shapeId="0" xr:uid="{00000000-0006-0000-0100-000001000000}">
      <text>
        <r>
          <rPr>
            <sz val="9"/>
            <color indexed="81"/>
            <rFont val="Tahoma"/>
            <family val="2"/>
          </rPr>
          <t>Cualquier información vinculada o que pueda asociarse a una o varias personas naturales determinadas o determinables</t>
        </r>
      </text>
    </comment>
    <comment ref="B2" authorId="0" shapeId="0" xr:uid="{00000000-0006-0000-0100-000002000000}">
      <text>
        <r>
          <rPr>
            <sz val="9"/>
            <color indexed="81"/>
            <rFont val="Tahoma"/>
            <family val="2"/>
          </rPr>
          <t>Seleccionar una de las siguientes opciones:
Público: Son públicos, entre otros, los datos contenidos en documentos públicos, sentencias judiciales debidamente ejecutoriadas que no estén sometidos a reserva y los relativos al estado civil de las personas.
Semiprivado: Es semiprivado el dato que no tiene naturaleza íntima, reservada, ni pública y cuyo conocimiento o divulgación puede interesar no sólo a su titular sino a cierto sector o grupo de personas o a la sociedad en general, como el dato financiero y crediticio de actividad comercial o de servicios a que se refiere el Título IV de la presente ley.
Dato privado o sensible: Es el dato que por su naturaleza íntima o reservada sólo es relevante para el titular.</t>
        </r>
      </text>
    </comment>
    <comment ref="A3" authorId="0" shapeId="0" xr:uid="{00000000-0006-0000-0100-000003000000}">
      <text>
        <r>
          <rPr>
            <sz val="9"/>
            <color indexed="81"/>
            <rFont val="Tahoma"/>
            <family val="2"/>
          </rPr>
          <t xml:space="preserve">Seleccionar uno de los siguientes criterios:
</t>
        </r>
        <r>
          <rPr>
            <b/>
            <sz val="9"/>
            <color indexed="81"/>
            <rFont val="Tahoma"/>
            <family val="2"/>
          </rPr>
          <t>Alta</t>
        </r>
        <r>
          <rPr>
            <sz val="9"/>
            <color indexed="81"/>
            <rFont val="Tahoma"/>
            <family val="2"/>
          </rPr>
          <t xml:space="preserve">: La no disponibilidad de la información puede conllevar un impacto negativo de índole legal o económico, retrasar sus funciones, o generar pérdidas de imagen severas a entes externos.
</t>
        </r>
        <r>
          <rPr>
            <b/>
            <sz val="9"/>
            <color indexed="81"/>
            <rFont val="Tahoma"/>
            <family val="2"/>
          </rPr>
          <t xml:space="preserve">Media: </t>
        </r>
        <r>
          <rPr>
            <sz val="9"/>
            <color indexed="81"/>
            <rFont val="Tahoma"/>
            <family val="2"/>
          </rPr>
          <t xml:space="preserve">La no disponibilidad de la información puede conllevar un impacto negativo de índole legal o económica, retrasar sus funciones, o generar pérdida de imagen moderado de la SDIS.
</t>
        </r>
        <r>
          <rPr>
            <b/>
            <sz val="9"/>
            <color indexed="81"/>
            <rFont val="Tahoma"/>
            <family val="2"/>
          </rPr>
          <t xml:space="preserve">Baja: </t>
        </r>
        <r>
          <rPr>
            <sz val="9"/>
            <color indexed="81"/>
            <rFont val="Tahoma"/>
            <family val="2"/>
          </rPr>
          <t>La no disponibilidad de la información puede afectar la operación normal de la SDIS o entes externos, pero no conlleva implicaciones legales, económicas o de pérdida de imagen.</t>
        </r>
      </text>
    </comment>
    <comment ref="C6" authorId="0" shapeId="0" xr:uid="{00000000-0006-0000-0100-000004000000}">
      <text>
        <r>
          <rPr>
            <b/>
            <sz val="9"/>
            <color indexed="81"/>
            <rFont val="Tahoma"/>
            <family val="2"/>
          </rPr>
          <t>Alta:</t>
        </r>
        <r>
          <rPr>
            <sz val="9"/>
            <color indexed="81"/>
            <rFont val="Tahoma"/>
            <family val="2"/>
          </rPr>
          <t xml:space="preserve"> Activos de información en los cuales la clasificación de la información en dos (2) o más atributos (confidencialidad, integridad, y disponibilidad) es alta.
</t>
        </r>
        <r>
          <rPr>
            <b/>
            <sz val="9"/>
            <color indexed="81"/>
            <rFont val="Tahoma"/>
            <family val="2"/>
          </rPr>
          <t>Media</t>
        </r>
        <r>
          <rPr>
            <sz val="9"/>
            <color indexed="81"/>
            <rFont val="Tahoma"/>
            <family val="2"/>
          </rPr>
          <t xml:space="preserve">: Activos de información en los cuales la clasificación de la información es alta o media en al menos uno (1) de sus atributos. 
</t>
        </r>
        <r>
          <rPr>
            <b/>
            <sz val="9"/>
            <color indexed="81"/>
            <rFont val="Tahoma"/>
            <family val="2"/>
          </rPr>
          <t>Baja</t>
        </r>
        <r>
          <rPr>
            <sz val="9"/>
            <color indexed="81"/>
            <rFont val="Tahoma"/>
            <family val="2"/>
          </rPr>
          <t>: Activos de información en los cuales la clasificación de la información en todos sus atributos es baja.</t>
        </r>
      </text>
    </comment>
    <comment ref="A7" authorId="0" shapeId="0" xr:uid="{00000000-0006-0000-0100-000005000000}">
      <text>
        <r>
          <rPr>
            <sz val="9"/>
            <color indexed="81"/>
            <rFont val="Tahoma"/>
            <family val="2"/>
          </rPr>
          <t>Indicar la dependencia y el cargo del custodio de la información. En caso de que el custodio sea un tercero, indicar la empresa y cargo del mismo.</t>
        </r>
      </text>
    </comment>
    <comment ref="A8" authorId="0" shapeId="0" xr:uid="{00000000-0006-0000-0100-000006000000}">
      <text>
        <r>
          <rPr>
            <sz val="9"/>
            <color indexed="81"/>
            <rFont val="Tahoma"/>
            <family val="2"/>
          </rPr>
          <t xml:space="preserve">Área o dependencia que produce la información
</t>
        </r>
      </text>
    </comment>
    <comment ref="A9" authorId="0" shapeId="0" xr:uid="{00000000-0006-0000-0100-000007000000}">
      <text>
        <r>
          <rPr>
            <sz val="9"/>
            <color indexed="81"/>
            <rFont val="Tahoma"/>
            <family val="2"/>
          </rPr>
          <t>Los usuarios de la información se pueden clasificar como internos y externos; llámese internos a los funcionarios y contratistas de la SDIS y externos personas naturales o jurídicas que necesitan información de la entidad.</t>
        </r>
      </text>
    </comment>
    <comment ref="A10" authorId="0" shapeId="0" xr:uid="{00000000-0006-0000-0100-000008000000}">
      <text>
        <r>
          <rPr>
            <sz val="9"/>
            <color indexed="81"/>
            <rFont val="Tahoma"/>
            <family val="2"/>
          </rPr>
          <t xml:space="preserve">Se cocola el cargo del responsable de la información (jefe de cada dependencia
</t>
        </r>
      </text>
    </comment>
    <comment ref="A11" authorId="0" shapeId="0" xr:uid="{00000000-0006-0000-0100-000009000000}">
      <text>
        <r>
          <rPr>
            <sz val="9"/>
            <color indexed="81"/>
            <rFont val="Tahoma"/>
            <family val="2"/>
          </rPr>
          <t>Indicar si el documento de archivo (registro) se encuentra disponible (los usuarios pueden acceder a él en el lugar donde se ubica el documento original), publicado (los usuarios pueden acceder en línea al documento, es decir, a través de la página web u otro medio habilitado para tal fin),</t>
        </r>
      </text>
    </comment>
    <comment ref="A12" authorId="0" shapeId="0" xr:uid="{00000000-0006-0000-0100-00000A000000}">
      <text>
        <r>
          <rPr>
            <sz val="9"/>
            <color indexed="81"/>
            <rFont val="Tahoma"/>
            <family val="2"/>
          </rPr>
          <t>Indica si la información está publicada o disponible para ser solicitada, señalando dónde está publicada y/o dónde se puede consultar o solicitar.</t>
        </r>
      </text>
    </comment>
    <comment ref="A13" authorId="0" shapeId="0" xr:uid="{00000000-0006-0000-0100-00000B000000}">
      <text>
        <r>
          <rPr>
            <sz val="9"/>
            <color indexed="81"/>
            <rFont val="Tahoma"/>
            <family val="2"/>
          </rPr>
          <t>Incluir el link de consulta del documento de archivo (registro) en el caso en que se encuentre en línea, es decir, a través de la página web u otro medio habilitado para tal fin. De lo contrario escriba “No aplica</t>
        </r>
      </text>
    </comment>
  </commentList>
</comments>
</file>

<file path=xl/sharedStrings.xml><?xml version="1.0" encoding="utf-8"?>
<sst xmlns="http://schemas.openxmlformats.org/spreadsheetml/2006/main" count="7238" uniqueCount="923">
  <si>
    <t>PROCESO GESTIÓN DOCUMENTAL
REGISTRO DE ACTIVOS DE INFORMACIÓN</t>
  </si>
  <si>
    <t>Código:</t>
  </si>
  <si>
    <t>Versión: 0</t>
  </si>
  <si>
    <t xml:space="preserve">Fecha: </t>
  </si>
  <si>
    <t>Página: 1 de 1</t>
  </si>
  <si>
    <t>ENTIDAD PRODUCTORA: SECRETARIA DISTRITAL DE INTEGRACION SOCIAL</t>
  </si>
  <si>
    <t>PROPIETARIO DEL ÍNDICE: SECRETARIA DISTRITAL DE INTEGRACION SOCIAL</t>
  </si>
  <si>
    <t>FECHA DE ELABORACIÓN: 22/07/2021</t>
  </si>
  <si>
    <t>CRITERIO CON BASE EN LA LEY 1712 DE 2014</t>
  </si>
  <si>
    <t>11. CRITERIOS CON BASE EN LA LEY 
1581 DE 2012</t>
  </si>
  <si>
    <t>12. Valoración del Activo de Información</t>
  </si>
  <si>
    <t>13.Custodio de la
Información</t>
  </si>
  <si>
    <t xml:space="preserve">14. Dueño de la Información </t>
  </si>
  <si>
    <t xml:space="preserve">15. Usuario </t>
  </si>
  <si>
    <t>16. Responsable de la Seguridad</t>
  </si>
  <si>
    <t>17. Estado de la 
Información</t>
  </si>
  <si>
    <t xml:space="preserve">18. Localización del documento o del archivo de Información  </t>
  </si>
  <si>
    <t>19. Publicada en (link página web)</t>
  </si>
  <si>
    <t>3. Dependencia</t>
  </si>
  <si>
    <t>4. Norma, función o proceso</t>
  </si>
  <si>
    <t>5. Procedimiento</t>
  </si>
  <si>
    <t>6. Datos abiertos</t>
  </si>
  <si>
    <t>7. Tipo de Soporte (medio de conservación y/o soporte)</t>
  </si>
  <si>
    <t>8. Tipo de origen</t>
  </si>
  <si>
    <t>9. Clasificación documental categoría de información)</t>
  </si>
  <si>
    <t>10. Estado y custodia de la Información (Disponibilidad)</t>
  </si>
  <si>
    <t>10.1. Nivel de confidencialidad</t>
  </si>
  <si>
    <t>10.2. Objetivo legítimo de la excepción</t>
  </si>
  <si>
    <t>10.3. Fundamento Constitucional o Legal</t>
  </si>
  <si>
    <t>10.4.Fundamento jurídico de la excepción</t>
  </si>
  <si>
    <t>10.5.Excepción total o parcial</t>
  </si>
  <si>
    <t>10.6.Plazo de la clasificación o reserva</t>
  </si>
  <si>
    <t>11.1.Datos Personales</t>
  </si>
  <si>
    <t>11.2.Tipo de Datos Personales</t>
  </si>
  <si>
    <t>6.1. Tipología de la Información</t>
  </si>
  <si>
    <t>6.2. Ámbito Geográfico</t>
  </si>
  <si>
    <t>6.3. Fuente</t>
  </si>
  <si>
    <t>7.1 Físico</t>
  </si>
  <si>
    <t>7.2 Análogo</t>
  </si>
  <si>
    <t>7.3. Digital</t>
  </si>
  <si>
    <t>7.4. Electrónico</t>
  </si>
  <si>
    <t>8.1. Interno</t>
  </si>
  <si>
    <t>8.2. Externo</t>
  </si>
  <si>
    <t>9.1. Serie</t>
  </si>
  <si>
    <t>9.2. Subserie</t>
  </si>
  <si>
    <t>9.3. Descripción de la categoría de información</t>
  </si>
  <si>
    <t>Pública</t>
  </si>
  <si>
    <t>Clasificada</t>
  </si>
  <si>
    <t>Reservada</t>
  </si>
  <si>
    <t>12.1.Cofidencialidad</t>
  </si>
  <si>
    <t>12.2.Integridad</t>
  </si>
  <si>
    <t>12.3. Disponibilidad</t>
  </si>
  <si>
    <t>12.4. Criticidad</t>
  </si>
  <si>
    <t>Despacho</t>
  </si>
  <si>
    <t>Decreto 607 de 2007 "Por el cual se determina el Objeto, la Estructura Organizacional y Funciones de la Secretaría Distrital de Integración Social". Articulo 4, numeral h) Preparar los proyectos de acuerdo, de decreto, de resolución y demás actos administrativos que deban dictarse relacionados con el Sector de Integración Social.</t>
  </si>
  <si>
    <t>(NA)</t>
  </si>
  <si>
    <t>Estratégico</t>
  </si>
  <si>
    <t>Distrital</t>
  </si>
  <si>
    <t>Primaria</t>
  </si>
  <si>
    <t>X</t>
  </si>
  <si>
    <t>Papel</t>
  </si>
  <si>
    <t>PDF</t>
  </si>
  <si>
    <t>CIRCULARES</t>
  </si>
  <si>
    <t>Documento mediante el cual se reglamenta una directriz a seguir o se emiten disposiciones de carácter general.</t>
  </si>
  <si>
    <t>((N.A))</t>
  </si>
  <si>
    <t>(N.A)</t>
  </si>
  <si>
    <t>NO</t>
  </si>
  <si>
    <t>Dato público</t>
  </si>
  <si>
    <t>Baja</t>
  </si>
  <si>
    <t>Interno/ Externo</t>
  </si>
  <si>
    <t>Disponible físico</t>
  </si>
  <si>
    <t>Secretario(a)
Subdirector(a) Administrativo(a) y Financiero(a)</t>
  </si>
  <si>
    <t>Archivo de Gestión
Archivo Central</t>
  </si>
  <si>
    <t>NA</t>
  </si>
  <si>
    <t>Social</t>
  </si>
  <si>
    <t>RESOLUCIONES</t>
  </si>
  <si>
    <t xml:space="preserve">Es el acto administrativo que reglamenta y establece parámetros e instrucciones sobre el ámbito de competencia de la Secretaría Distrital de Integración Social.
</t>
  </si>
  <si>
    <t>SI</t>
  </si>
  <si>
    <t>Dato semiprivado</t>
  </si>
  <si>
    <t>Oficina Asesora Jurídica</t>
  </si>
  <si>
    <t xml:space="preserve">Decreto 607 de  2007, "Por el cual se determina el Objeto, la Estructura Organizacional y Funciones de la Secretaría Distrital de Integración Social". Artículo 5º. Oficina Asesora Jurídica.
</t>
  </si>
  <si>
    <t>PCD-GJ-002
PROCEDIMIENTO TRÁMITE DE ACCIÓN DE TUTELA</t>
  </si>
  <si>
    <t>Jurídico</t>
  </si>
  <si>
    <t>Mixta</t>
  </si>
  <si>
    <t xml:space="preserve">ACCIONES CONSTITUCIONALES </t>
  </si>
  <si>
    <t>Acciones de Tutelas</t>
  </si>
  <si>
    <t>La acción de tutela es la garantía que ofrece la Constitución Política de Colombia de 1991 y sirve como mecanismo para garantizar a las personas la protección judicial inmediata de sus derechos fundamentales, aún aquellos que no se encuentren consagrados en la constitución cuando estos resulten vulnerados o amenazados por la acción o la omisión de la Secretaría Distrital de Integración Social.</t>
  </si>
  <si>
    <r>
      <t>De conformidad con la Ley 1712 del 6 marzo 2014 en los artículos: 
Artículo 18 literal  b):
"</t>
    </r>
    <r>
      <rPr>
        <b/>
        <sz val="10"/>
        <color indexed="8"/>
        <rFont val="Arial"/>
        <family val="2"/>
      </rPr>
      <t>Literal b)</t>
    </r>
    <r>
      <rPr>
        <sz val="10"/>
        <color indexed="8"/>
        <rFont val="Arial"/>
        <family val="2"/>
      </rPr>
      <t xml:space="preserve"> El derecho de toda persona a la vida, la salud o la seguridad"
</t>
    </r>
    <r>
      <rPr>
        <b/>
        <sz val="10"/>
        <color indexed="8"/>
        <rFont val="Arial"/>
        <family val="2"/>
      </rPr>
      <t>Artículo 19</t>
    </r>
    <r>
      <rPr>
        <sz val="10"/>
        <color indexed="8"/>
        <rFont val="Arial"/>
        <family val="2"/>
      </rPr>
      <t xml:space="preserve"> literales e), f), y g):
Información exceptuada por daño a los intereses públicos:
"</t>
    </r>
    <r>
      <rPr>
        <b/>
        <sz val="10"/>
        <color indexed="8"/>
        <rFont val="Arial"/>
        <family val="2"/>
      </rPr>
      <t>Literal e)</t>
    </r>
    <r>
      <rPr>
        <sz val="10"/>
        <color indexed="8"/>
        <rFont val="Arial"/>
        <family val="2"/>
      </rPr>
      <t xml:space="preserve"> El debido proceso y la igualdad de las partes en los procesos judiciales";
"</t>
    </r>
    <r>
      <rPr>
        <b/>
        <sz val="10"/>
        <color indexed="8"/>
        <rFont val="Arial"/>
        <family val="2"/>
      </rPr>
      <t>Literal f)</t>
    </r>
    <r>
      <rPr>
        <sz val="10"/>
        <color indexed="8"/>
        <rFont val="Arial"/>
        <family val="2"/>
      </rPr>
      <t xml:space="preserve"> La administración efectiva de la justicia";
"</t>
    </r>
    <r>
      <rPr>
        <b/>
        <sz val="10"/>
        <color indexed="8"/>
        <rFont val="Arial"/>
        <family val="2"/>
      </rPr>
      <t>Literal g)</t>
    </r>
    <r>
      <rPr>
        <sz val="10"/>
        <color indexed="8"/>
        <rFont val="Arial"/>
        <family val="2"/>
      </rPr>
      <t xml:space="preserve"> Los derechos de la infancia y la adolescencia";</t>
    </r>
  </si>
  <si>
    <r>
      <t>Constitución Política  de Colombia Articulo 15 y 29
"</t>
    </r>
    <r>
      <rPr>
        <b/>
        <sz val="10"/>
        <color indexed="8"/>
        <rFont val="Arial"/>
        <family val="2"/>
      </rPr>
      <t>Artículo 15</t>
    </r>
    <r>
      <rPr>
        <sz val="10"/>
        <color indexed="8"/>
        <rFont val="Arial"/>
        <family val="2"/>
      </rPr>
      <t>. Todas las personas tienen derecho a su intimidad personal y familiar y a su buen nombre, y el Estado debe respetarlos y hacerlos respetar."
"</t>
    </r>
    <r>
      <rPr>
        <b/>
        <sz val="10"/>
        <color indexed="8"/>
        <rFont val="Arial"/>
        <family val="2"/>
      </rPr>
      <t>Artículo 29.</t>
    </r>
    <r>
      <rPr>
        <sz val="10"/>
        <color indexed="8"/>
        <rFont val="Arial"/>
        <family val="2"/>
      </rPr>
      <t xml:space="preserve"> El debido proceso se aplicará a toda clase de actuaciones judiciales y administrativas."</t>
    </r>
  </si>
  <si>
    <t>Oficina Asesora Jurídica
Archivo Central</t>
  </si>
  <si>
    <t>OFICINA ASESORA JURÍDICA</t>
  </si>
  <si>
    <t>Interno/Externo</t>
  </si>
  <si>
    <t>Jefe de la Oficina
Responsable del Archivo Central</t>
  </si>
  <si>
    <t>Decreto 607 de  2007, "Por el cual se determina el Objeto, la Estructura Organizacional y Funciones de la Secretaría Distrital de Integración Social". Artículo 5º. Oficina Asesora Jurídica.
Resolución 1887 de 2015. “Mediante la cual se deroga la Resolución 1551 de 2007 y se reglamenta las generalidades, operatividad y se dictan otras disposiciones del Sistema de Información de la Secretaría Distrital de Integración Social".  Artículo 20. Disponibilidad de la Información.
CRT-GJ-001
GESTIÓN JURÍDICA</t>
  </si>
  <si>
    <t>PCD-GJ-005
Atención de solicitudes de conciliación (extrajudiciales o judiciales), estudio de acciones de repetición y estudio de transacción</t>
  </si>
  <si>
    <t xml:space="preserve">ACTAS  
</t>
  </si>
  <si>
    <t>Actas Comité de Conciliación</t>
  </si>
  <si>
    <t xml:space="preserve">Documento que refleja el estudio del caso y contiene las recomendaciones que permiten   la toma de decisiones por parte del Comité de Conciliación. </t>
  </si>
  <si>
    <t xml:space="preserve">De conformidad con la Ley 1712 del 6 marzo 2014 en los artículos: 
Artículos 18 y 19
Las fichas técnicas que deben elaborar los abogados que presentan los casos para estudio ante el Comité de Conciliación, como las actas en donde se expongan las deliberaciones o puntos de vista de los servidores públicos referidos a las estrategias de defensa de la entidad, orientadas a la protección del daño antijurídico estarían cobijados por la reserva de la información.
Adicionalmente si las fichas técnicas son información reservada, o si pueden ser entregadas a entidades que actualmente la solicitan, de acuerdo con el contenido en las normas sobre reserva y clasificación de la información previstas en los artículos 18 y 19 de la Ley 1712 de 2014, los apartes de las actas en donde consten las estrategias de defensa formuladas por los apoderados, así como las opiniones o puntos de vista del proceso deliberativo de los servidores públicos que intervienen en las sesiones del Comité de Conciliación, o informes catalogados como secreto profesional, gozan de reserva.
</t>
  </si>
  <si>
    <t>Decreto 607 de  2007, "Por el cual se determina el Objeto, la Estructura Organizacional y Funciones de la Secretaría Distrital de Integración Social". Artículo 5º. Oficina Asesora Jurídica.
Resolución 1887 de 2015. “Mediante la cual se deroga la Resolución 1551 de 2007 y se reglamenta las generalidades, operatividad y se dictan otras disposiciones del Sistema de Información de la Secretaría Distrital de Integración Social".  Artículo 20. Disponibilidad de la Información.
CRT-ATC-001  
ATENCIÓN A LA CIUDADANIA</t>
  </si>
  <si>
    <t>PCD-ATC-002
Emisión de conceptos a proyectos de Acuerdo y de Ley</t>
  </si>
  <si>
    <t xml:space="preserve">CONCEPTOS 
</t>
  </si>
  <si>
    <t>Conceptos Jurídicos</t>
  </si>
  <si>
    <t xml:space="preserve">Documentación que argumenta una apreciación, opinión o juicio jurídico que brinda la línea jurídica institucional. Se convierten en doctrina como criterio orientador. </t>
  </si>
  <si>
    <t>Decreto 607 de  2007, "Por el cual se determina el Objeto, la Estructura Organizacional y Funciones de la Secretaría Distrital de Integración Social". Artículo 5º. Oficina Asesora Jurídica.
Resolución 1887 de 2015. “Mediante la cual se deroga la Resolución 1551 de 2007 y se reglamenta las generalidades, operatividad y se dictan otras disposiciones del Sistema de Información de la Secretaría Distrital de Integración Social".  Artículo 20. Disponibilidad de la Información.
CRT-GJ-001 GESTIÓN JURÍDICA</t>
  </si>
  <si>
    <t>PCD-ATC-002
Emisión de conceptos a proyectos de Acuerdo y de Ley
PCD-GJ-005
Atención de solicitudes de conciliación (extrajudiciales o judiciales), estudio de acciones de repetición y estudio de transacción</t>
  </si>
  <si>
    <t>Secundaria</t>
  </si>
  <si>
    <t xml:space="preserve">CONCILIACIONES PREJUDICIALES 
</t>
  </si>
  <si>
    <t>Documentación que evidencia la obligación y responsabilidad de acuerdo con el acta de audiencia de conciliación.</t>
  </si>
  <si>
    <t>Código General del Proceso:  
Ley 1564 del 12 julio 2012; 
Código de Procedimiento Administrativo y de lo Contencioso Administrativo: Ley 1437 del 18 enero 2011</t>
  </si>
  <si>
    <t>Parcial</t>
  </si>
  <si>
    <t>Limitado hasta ejecutoria del fallo y/o Sentencia</t>
  </si>
  <si>
    <t>Media</t>
  </si>
  <si>
    <t xml:space="preserve">INFORMES 
</t>
  </si>
  <si>
    <t>Informes de Gestión</t>
  </si>
  <si>
    <t>Contiene los diferentes documentos como soporte del informe de gestión que le permite a la Secretaría Distrital de Integración Social evaluar de manera consolidada y analítica la gestión y los resultados obtenidos en el manejo de los procesos de la entidad.</t>
  </si>
  <si>
    <t>PCD-GJ-006
Procesos Judiciales</t>
  </si>
  <si>
    <t xml:space="preserve">PROCESOS JUDICIALES  
</t>
  </si>
  <si>
    <t>Procesos Contencioso Administrativos</t>
  </si>
  <si>
    <t xml:space="preserve">Documento proferido por el Despacho Judicial el cual integra el desarrollo de la audiencia de trámite y juzgamiento en el cual el juez o magistrado de la jurisdicción laboral escucha a los apoderados de las partes respectivamente (demandante, demandado), los alegatos que cada uno presenta, previo a realizar la sentencia definitiva. </t>
  </si>
  <si>
    <t>PCD-GJ-004
Deber de denuncia
PCD-GJ-006
Procesos Judiciales</t>
  </si>
  <si>
    <t>Proceso de Deber de Denuncia</t>
  </si>
  <si>
    <t>Refleja la titularidad de quien está a cargo de la representación jurídica de la Entidad.</t>
  </si>
  <si>
    <t>Decreto 607 de  2007, "Por el cual se determina el Objeto, la Estructura Organizacional y Funciones de la Secretaría Distrital de Integración Social". Artículo 5º. Oficina Asesora Jurídica.</t>
  </si>
  <si>
    <t>Procesos Higienicos Sanitarios</t>
  </si>
  <si>
    <t>Contiene los documentos que permiten demostrar la defensa administrativa adelantada por la entidad en esta clase de procesos.</t>
  </si>
  <si>
    <t>Procesos Laborales</t>
  </si>
  <si>
    <t>PCD-GJ-007
Trámite procesos penales
PCD-GJ-006
Procesos Judiciales</t>
  </si>
  <si>
    <t>Procesos Penales</t>
  </si>
  <si>
    <t>Decreto 607 de  2007, "Por el cual se determina el Objeto, la Estructura Organizacional y Funciones de la Secretaría Distrital de Integración Social". Artículo 5º. Oficina Asesora Jurídica.
Resolución 1887 de 2015. “Mediante la cual se deroga la Resolución 1551 de 2007 y se reglamenta las generalidades, operatividad y se dictan otras disposiciones del Sistema de Información de la Secretaría Distrital de Integración Social".  Artículo 20. Disponibilidad de la Información.
CRT-GJ-001</t>
  </si>
  <si>
    <t>PCD-GJ-001
Identificación, seguimiento y evaluación de requisitos legales y otros aplicables</t>
  </si>
  <si>
    <t>REQUERIMIENTOS LEGALES Y OTROS APLICABLES A LA SDIS</t>
  </si>
  <si>
    <t>Permite Identificar los requisitos legales y otros aplicables a la Secretaría Distrital de Integración Social, con el fin de evaluar su cumplimiento.</t>
  </si>
  <si>
    <t>Oficina Asesora de Comunicaciones</t>
  </si>
  <si>
    <t xml:space="preserve">Decreto 607 de 2007. "Por el cual se determina el Objeto, la Estructura Organizacional y Funciones de la Secretaría Distrital de Integración Social", Artículo 6º. Oficina Asesora de Comunicaciones.
CRT-CE-001
COMUNICACIÓN ESTRATÉGICA
</t>
  </si>
  <si>
    <t>PCD-CE-002
Comunicación Externa</t>
  </si>
  <si>
    <t>hoja de cálculo, imagen, video, documento de texto, etc. Así mismo, si es necesario, especificar la extensión del archivo en el que se encuentra dicho documento, por ejemplo .jpg, .odt, .xls.</t>
  </si>
  <si>
    <t xml:space="preserve">PUBLICACIONES INSTITUCIONALES </t>
  </si>
  <si>
    <t>Documentos que recogen  cambios en estructuras, sistemas, creencias, comportamientos y valores, también aporta estrategias y  herramientas así como de buenas prácticas que orientan el camino que hay que realizar para diseñar, ejecutar y evaluar la entidad.</t>
  </si>
  <si>
    <t>*Oficina Asesora de Comunicaciones
Archivo Central</t>
  </si>
  <si>
    <t>Disponible digital</t>
  </si>
  <si>
    <t>PCD-CE-001
Comunicación Interna</t>
  </si>
  <si>
    <t>REQUERIMIENTOS INTERNOS DE PRENSA</t>
  </si>
  <si>
    <t>Contiene la descripción de la solicitud de comunicaciones que el área requiere para la divulgación de sus planes, programas y proyectos</t>
  </si>
  <si>
    <t>Oficina de Control Interno</t>
  </si>
  <si>
    <t>*Decreto 607 de 2007.  "Por el cual se determina el Objeto, la Estructura Organizacional y Funciones de la Secretaría Distrital de Integración Social". Articulo 7° Literal j) . 
Ley 87 de 1993 "Por la cual se establecen normas para el ejercicio del control interno en las entidades y organismos del Estado y se dictan otras disposiciones"
*Resolución 525 de 2018 Por medio de la cual se reglamenta el comité coordinador del sistema de Control interno en la Secretaría Distrital de Integración Social y se derogan las resoluciones 1242 de 2013 y 250 de 2014.
CRT-AC-001 
PROCESO DE AUDITORÍA Y CONTROL</t>
  </si>
  <si>
    <t>PCD-AC-002 Plan anual de auditoría</t>
  </si>
  <si>
    <t xml:space="preserve">ACTAS 
</t>
  </si>
  <si>
    <t>Actas Comité Institucional de Coordinación de Control Interno</t>
  </si>
  <si>
    <t>Documentos que registra la información generada en el Comité Institucional de Coordinación del Sistema de Control Interno y el seguimiento a los compromisos.</t>
  </si>
  <si>
    <t>Alta</t>
  </si>
  <si>
    <t xml:space="preserve">Media </t>
  </si>
  <si>
    <t>Oficina de Control Interno
Archivo Central</t>
  </si>
  <si>
    <t>Disponible físico/digital</t>
  </si>
  <si>
    <t>PCD-AC-001
Plan de mejoramiento</t>
  </si>
  <si>
    <t>mixto</t>
  </si>
  <si>
    <t xml:space="preserve">AUDITORIAS 
</t>
  </si>
  <si>
    <t>Auditorias Externas</t>
  </si>
  <si>
    <t>Ejercicios independientes y objetivos por partes de los Organismo Externos de Control y Vigilancia que evalúan el cumplimiento de los requisitos.</t>
  </si>
  <si>
    <t>https://www.integracionsocial.gov.co/index.php/gestion/informes/informes-de-auditorias-internas</t>
  </si>
  <si>
    <t>*Decreto 607 de 2007.  "Por el cual se determina el Objeto, la Estructura Organizacional y Funciones de la Secretaría Distrital de Integración Social". Articulo 7° Literal j) . 
Ley 87 de 1993 "Por la cual se establecen normas para el ejercicio del control interno en las entidades y organismos del Estado y se dictan otras disposiciones"
*Resolución 525 de 2018 Por medio de la cual se reglamenta el comité coordinador del sistema de Control interno en la Secretaría Distrital de Integración Social y se derogan las resoluciones 1242 de 2013 y 250 de 2014.
CRT-AC-001 
PROCESO DE AUDITORÍA Y CONTROL-
MIPG</t>
  </si>
  <si>
    <t>PCD-AC-004
Ejecución de auditoria interna
  </t>
  </si>
  <si>
    <t>Auditorias Internas</t>
  </si>
  <si>
    <t xml:space="preserve">Contiene los documentos como evidencia del proceso de Auditoría Interna, adelantado por la Oficina de Control Interno o quien haga sus veces en la Secretaría Distrital de Integración Social, enfocado hacia “una actividad independiente y objetiva de aseguramiento y consultoría, concebida para agregar valor y mejorar las operaciones de la Entidad. </t>
  </si>
  <si>
    <t>http://www.sdis.gov.co/index.php/gestion/informes/informes-de-auditorias-internas</t>
  </si>
  <si>
    <t>*Decreto 607 de 2007.  "Por el cual se determina el Objeto, la Estructura Organizacional y Funciones de la Secretaría Distrital de Integración Social". Articulo 7° Literal j) . 
Ley 87 de 1993 "Por la cual se establecen normas para el ejercicio del control interno en las entidades y organismos del Estado y se dictan otras disposiciones"
CRT-AC-001 
PROCESO DE AUDITORÍA Y CONTROL-
MIPG</t>
  </si>
  <si>
    <t>PCD-ATC-001
Atención a peticiones del Concejo de Bogotá, Congreso de la República, Ediles y Juntas Administradoras Locales</t>
  </si>
  <si>
    <t>Informes a Entidades de Control y Vigilancia</t>
  </si>
  <si>
    <t>Hace referencia a los informes relacionados con las respuestas  articuladas de las peticiones de los entes externos de control del Nivel Nacional o Distrital, en concordancia con los asuntos de competencia de la Secretaría Distrital de Integración Social, y de acuerdo con los términos y parámetros establecidos en la normativa vigente.</t>
  </si>
  <si>
    <t>Decreto 607 de 2007.  "Por el cual se determina el Objeto, la Estructura Organizacional y Funciones de la Secretaría Distrital de Integración Social". Articulo 7° Literal j) . 
Ley 87 de 1993 "Por la cual se establecen normas para el ejercicio del control interno en las entidades y organismos del Estado y se dictan otras disposiciones"
*Resolución 525 de 2018 Por medio de la cual se reglamenta el comité coordinador del sistema de Control interno en la Secretaría Distrital de Integración Social y se derogan las resoluciones 1242 de 2013 y 250 de 2014. PROCESO DE AUDITORÍA Y CONTROL- CRT-AC-001</t>
  </si>
  <si>
    <t>PCD-AC-002
Procedimiento Plan Anual de Auditoría</t>
  </si>
  <si>
    <t>INFORMES</t>
  </si>
  <si>
    <t>Informe Control de Advertencia  / Alertas Tempranas</t>
  </si>
  <si>
    <t>Documento que contiene  la generación, seguimiento y cierre de controles de advertencia, con el fin de evitar posibles actos, situaciones, hechos o decisiones que puedan afectar la integridad de los participantes de los servicios, así como, los recursos de la entidad.</t>
  </si>
  <si>
    <t>*Decreto 607 de 2007.  "Por el cual se determina el Objeto, la Estructura Organizacional y Funciones de la Secretaría Distrital de Integración Social". Articulo 7° Literal j) . 
Ley 87 de 1993 "Por la cual se establecen normas para el ejercicio del control interno en las entidades y organismos del Estado y se dictan otras disposiciones"
CRT-AC-001 
PROCESO DE AUDITORÍA Y CONTROL</t>
  </si>
  <si>
    <t>Informes de Seguimiento de Control Interno</t>
  </si>
  <si>
    <t>Hace referencia a los informes relacionados con todas las actividades de las dependencias y no solo lo relativo a lal seguimiento a la planeación.</t>
  </si>
  <si>
    <t>Jefe de la Oficina
Responsable del Achivo Central</t>
  </si>
  <si>
    <r>
      <t xml:space="preserve">Decreto 607 de 2007.  "Por el cual se determina el Objeto, la Estructura Organizacional y Funciones de la Secretaría Distrital de Integración Social". Articulo 7° Literal j) . 
Ley 87 de 1993 "Por la cual se establecen normas para el ejercicio del control interno en las entidades y organismos del Estado y se dictan otras disposiciones"
CRT-AC-001 
PROCESO DE AUDITORÍA Y CONTROL
</t>
    </r>
    <r>
      <rPr>
        <sz val="9"/>
        <color rgb="FFFF0000"/>
        <rFont val="Arial"/>
        <family val="2"/>
      </rPr>
      <t/>
    </r>
  </si>
  <si>
    <t>N/A</t>
  </si>
  <si>
    <t xml:space="preserve">Informe de Verificación </t>
  </si>
  <si>
    <t>Documentos que soportan la verificación de oportunidad, integridad y pertinencia de realiza la OCI.</t>
  </si>
  <si>
    <t xml:space="preserve">*Decreto 607 de 2007.  "Por el cual se determina el Objeto, la Estructura Organizacional y Funciones de la Secretaría Distrital de Integración Social". ARticulo 7° Literal j) .
Ley 87 de 1993 "Por la cual se establecen normas para el ejercicio del control interno en las entidades y organismos del Estado y se dictan otras disposiciones" 
PCD-AC-002 PLAN ANUAL DE AUDITORIA
</t>
  </si>
  <si>
    <t xml:space="preserve">PLANES 
</t>
  </si>
  <si>
    <t>Plan Anual de Auditoria</t>
  </si>
  <si>
    <t>Planear, ejecutar y hacer seguimiento a las actividades definidas como resultado de la priorización, acorde con los recursos disponibles, en cumplimiento de los roles establecidos para la Oficina de Control Interno (OCI) y la normativa vigente, basado en un enfoque de riesgos, contribuyendo al fortalecimiento y sostenibilidad del sistema de Control Interno de la entidad.</t>
  </si>
  <si>
    <t xml:space="preserve">*Decreto 607 de 2007.  "Por el cual se determina el Objeto, la Estructura Organizacional y Funciones de la Secretaría Distrital de Integración Social". ARticulo 7° Literal j) . 
Ley 87 de 1993 "Por la cual se establecen normas para el ejercicio del control interno en las entidades y organismos del Estado y se dictan otras disposiciones"
CRT-AC-001 
PROCESO DE AUDITORÍA Y CONTROL
</t>
  </si>
  <si>
    <t>Plan de Mejoramiento Externo</t>
  </si>
  <si>
    <t>El plan de mejoramiento de auditorías externas se formula en los términos, medios y formato establecido para ello, atendiendo los lineamientos vigentes, según el ente de control.  Para los hallazgos comunicados por la Contraloría de Bogotá, la trasmisión mediante el aplicativo SIVICOF la realiza la Oficina de Control Interno</t>
  </si>
  <si>
    <t xml:space="preserve">PCD-AC-001
Plan de mejoramiento
</t>
  </si>
  <si>
    <t>Plan de Mejoramiento Interno</t>
  </si>
  <si>
    <t>Evaluar y dar  cierre las acciones registradas en planes, con el fin de eliminar las causas de los hallazgos identificados y mejore su gestión.</t>
  </si>
  <si>
    <t>Oficina de Asuntos Disciplinarios</t>
  </si>
  <si>
    <t xml:space="preserve">Decreto 607 de 2006. "Por el cual se determina el Objeto, la Estructura Organizacional y Funciones de la Secretaría Distrital de Integración Social". Artículo  8º. Oficina de Asuntos Disciplinarios.
Resolución 1887 de 2015. “Mediante la cual se deroga la Resolución 1551 de 2007 y se reglamenta las generalidades, operatividad y se dictan otras disposiciones del Sistema de Información de la Secretaría Distrital de Integración Social".  Artículo 20. Disponibilidad de la Información.
</t>
  </si>
  <si>
    <t>PCD-ATC-001
Procedimiento Atención a Peticiones del Concejo de Bogotá, Congreso de la República, Ediles y Juntas Administradoras Locales</t>
  </si>
  <si>
    <t xml:space="preserve">otro </t>
  </si>
  <si>
    <t>Hace referencia a los informes relacionados con las respuestas  articuladas de las peticiones de los organismos políticos del Nivel Nacional o Distrital, en concordancia con los asuntos de competencia de la Secretaría Distrital de Integración Social, y de acuerdo con los términos y parámetros establecidos en la normativa vigente en atención al contexto político relevante en relación con la misionalidad de la entidad.</t>
  </si>
  <si>
    <t>*Oficina de Asuntos Disciplinarios
Archivo Central</t>
  </si>
  <si>
    <t>N.A</t>
  </si>
  <si>
    <t xml:space="preserve">Decreto 607 de 2006. "Por el cual se determina el Objeto, la Estructura Organizacional y Funciones de la Secretaría Distrital de Integración Social". Artículo  8º. Oficina de Asuntos Disciplinarios.
Ley 734 de 2002. Art.150 paragrafo 1 y Art. 69
CRP Proceso Gestión de Talento Humano-Procedimiento Control Disciplinario Ordinario 2310430-PR-029 
</t>
  </si>
  <si>
    <t>2310430-PR-029
Documento Externo SJD Control Disciplinario Ordinario</t>
  </si>
  <si>
    <t>PROCESOS DE GESTIÓN DE TALENTO HUMANO</t>
  </si>
  <si>
    <t>Control Disciplinario Ordinario</t>
  </si>
  <si>
    <t>Es el proceso encargado de proteger la función pública al interior de la entidad, adelantando las actuaciones disciplinarias relacionadas con sus servidores,
determinando así la posible responsabilidad frente a la ocurrencia de faltas disciplinarias.</t>
  </si>
  <si>
    <t>Ley 734 de 2002, Ley 1474 de 2011  y sus respectivas modificaciones</t>
  </si>
  <si>
    <t>ARTÍCULO 95. RESERVA DE LA ACTUACIÓN DISCIPLINARIA. En el procedimiento ordinario las actuaciones disciplinarias serán reservadas hasta cuando se formule el pliego de cargos o la providencia que ordene el archivo definitivo, sin perjuicio de los derechos de los sujetos procesales. En el procedimiento especial ante el Procurador General de la Nación y en el procedimiento verbal, hasta la decisión de citar a audiencia.</t>
  </si>
  <si>
    <t>Privado o Sensible</t>
  </si>
  <si>
    <t xml:space="preserve">Decreto 607 de 2006. "Por el cual se determina el Objeto, la Estructura Organizacional y Funciones de la Secretaría Distrital de Integración Social". Artículo  8º. Oficina de Asuntos Disciplinarios.
Ley 734 de 2002. Art.150 paragrafo 1 y Art. 69
CRP Proceso Gestión de Talento Humano-Procedimiento Control Disciplinario Verbal-2310430-PR-030
</t>
  </si>
  <si>
    <t>2310430-PR-030
Documento Externo SJD Proceso Control Interno Disciplinario 
2210113-PO-032
Procedimiento Control Disciplinario Verbal
Documento Externo SD Proceso Control Disciplinario</t>
  </si>
  <si>
    <t>Control Disciplinario Verbal</t>
  </si>
  <si>
    <t>Proceso encargado de entregar al operador disciplinario del Distrito Especial de Bogotá, una metodología y términos expresos que dentro del marco de ley deben cumplirse a fin del correcto trámite de las distintas fases en que se puede componer la instrucción y juzgamiento de una falta disciplinaria; la fase de juzgamiento gobernada por el trámite de una audiencia por virtud de la cual se aplica el procedimiento verbal.</t>
  </si>
  <si>
    <t>Ley 734 de 2002-Art 175 y ss, Ley 1474 de 2011  y sus respectivas modificaciones</t>
  </si>
  <si>
    <t>Privado o sensible</t>
  </si>
  <si>
    <t>Subsecretaría</t>
  </si>
  <si>
    <t>Decreto 505 de 2007"Por el cual se reglamenta el Consejo de Gobierno Distrital y los Comités Sectoriales".
Resolución 1887 de 2015. “Mediante la cual se deroga la Resolución 1551 de 2007 y se reglamenta las generalidades, operatividad y se dictan otras disposiciones del Sistema de Información de la Secretaría Distrital de Integración Social".  Artículo 20. Disponibilidad de la Información.
*Ley 5 de 1992 del Congreso de Colombia. “Por la cual se expide el Reglamento del Congreso; el Senado y la Cámara de Representantes”. 
*Decreto Ley 1421 de 1993. “Por el cual se dicta el régimen especial para el Distrito Capital de Santafé de Bogotá”. 
*Ley 136 de 1994 del Congreso de Colombia. “Por la cual se dictan normas tendientes a modernizar la organización y el funcionamiento de los municipios”.  
*Artículo 71. “Los proyectos de acuerdo pueden ser presentados por los concejales, los alcaldes y en materias relacionadas con sus atribuciones por los personeros, los contralores y las Juntas Administradoras Locales. También podrán ser de iniciativa popular de acuerdo con la Ley Estatutaria correspondiente.”  
*Acuerdo 348 de 2008. “Por el cual se expide el reglamento interno del Concejo de Bogotá, Distrito Capital”. 
*Decreto 190 de 2010. “Por el cual se regula el procedimiento para las relaciones político - normativas con el Concejo de Bogotá, D.C. y se dictan otras disposiciones”.
CRT-ATC-001
ATENCIÓN A LA CIUDADANÍA</t>
  </si>
  <si>
    <t>Actas Comité Sectorial de Integración Social</t>
  </si>
  <si>
    <t>Documentación que contienen las decisiones y deliberaciones del Comité Sectorial de Desarrollo Administrativo del Sector de Integración Social cuyo objeto será la articulación para la formulación de las políticas y estrategias del sector, así como el seguimiento a la ejecución de las políticas sectoriales y de desarrollo administrativo.</t>
  </si>
  <si>
    <t>Subsecretario(a)
Responsable Archivo Central</t>
  </si>
  <si>
    <t>Subsecretario(a)</t>
  </si>
  <si>
    <t>Subsecretario(a)
Responsable del Achivo Central</t>
  </si>
  <si>
    <t>Por medio de la cual se reglamentan las Instancias del Sistema de Coordinaci6n de la Secretaría Distrital de Integraci6n Social y se deroga la Resoluci6n 1725 de 2015"
Proceso de Diseño e Innovación de Servicios Sociales Decreto 460 de 2008 "Por el cual se actualiza el Consejo Distrital de Política Social, de conformidad con lo dispuesto en la Ley 1098 de 2006 y en el Acuerdo Distrital 257 de 2006".
Resolución 1887 de 2015. “Mediante la cual se deroga la Resolución 1551 de 2007 y se reglamenta las generalidades, operatividad y se dictan otras disposiciones del Sistema de Información de la Secretaría Distrital de Integración Social".  Artículo 20. Disponibilidad de la Información.</t>
  </si>
  <si>
    <t>Actas de Comité Técnico de Excepcionalidad</t>
  </si>
  <si>
    <t>Documentación que contienen las decisiones y deliberaciones del Consejo para la Gestión Social Integral - GIS</t>
  </si>
  <si>
    <t>Decreto 505 de 2007"Por el cual se reglamenta el Consejo de Gobierno Distrital y los Comités Sectoriales".
Resolución 1887 de 2015. “Mediante la cual se deroga la Resolución 1551 de 2007 y se reglamenta las generalidades, operatividad y se dictan otras disposiciones del Sistema de Información de la Secretaría Distrital de Integración Social".  Artículo 20. Disponibilidad de la Información.</t>
  </si>
  <si>
    <t>Actas Consejo Distrital de Política Social</t>
  </si>
  <si>
    <t>Documentación que contienen las decisiones y deliberaciones del Comité Sectorial de Integración Social cuyo objeto será la articulación para la formulación de las políticas y estrategias del sector, así como el seguimiento a la ejecución de las políticas sectoriales y de desarrollo administrativo.</t>
  </si>
  <si>
    <t xml:space="preserve">*Decreto 607 de 2007 "Por el cual se determina el Objeto, la Estructura Organizacional y Funciones de la Secretaría Distrital de Integración Social". 
Artículo 9º. Literal L) Modificado por el Decreto Distrital 057 de 2009. Dirigir y desarrollar las funciones de certificación, registro y control que correspondan a la Secretaría Distrital de Integración Social, en especial las consagradas en los Acuerdos 138 de 2004 y 188 de 2005 y en el Decreto 063 de 2006. 
*Acuerdo 196 de 2005. "por el cual se ordena un beneficio tributario en el Impuesto Predial Unificado"
*Ley 872 de 2003. “Por la cual se crea el sistema de gestión de la calidad en la Rama Ejecutiva del Poder Público y en otras entidades prestadoras de servicios”. 
*Decreto 063 de 2006. “Por el cual se reglamenta el Acuerdo 196 de 2005”. 
*Acuerdo 312 de 2008. “Por medio del cual se regula el funcionamiento de los hogares geriátricos y gerontológicos que prestan servicios a las personas mayores en el Distrito Capital y se dictan otras disposiciones”. 
*Acuerdo 314 de 2008. “Por medio del cual se reglamenta la actividad física, cultural y educativa en los establecimientos F-EP-001 geriátricos y gerontológicos del Distrito a través de programas intergeneracionales y se dictan otras disposiciones.
Resolución 1887 de 2015. “Mediante la cual se deroga la Resolución 1551 de 2007 y se reglamenta las generalidades, operatividad y se dictan otras disposiciones del Sistema de Información de la Secretaría Distrital de Integración Social".  Artículo 20. Disponibilidad de la Información.
</t>
  </si>
  <si>
    <t>PCD-DSS-005 : Expedición de Certificación de Cumplimiento de Condiciones para el
beneficio contenido en el Acuerdo 196 de 2005</t>
  </si>
  <si>
    <t>CERTIFICACIÓN DE CUMPLIMIENTO DE BENEFICIO TRIBUTARIO EN EL IMPUESTO PREDIAL UNIFICADO</t>
  </si>
  <si>
    <t>Establecer las actividades necesarias que debe surtir la Secretaría Distrital de Integración Social 4ra otorgar las certificaciones de cumplimiento de las condiciones del Acuerdo 196 de 2005, a las entidades o fundaciones que aspiren al beneficio tributario en el
Impuesto Predial Unificado establecido por el Acuerdo en mención.</t>
  </si>
  <si>
    <t>Decreto 460 de 2008 "Por el cual se actualiza el Consejo Distrital de Política Social, de conformidad con lo dispuesto en la Ley 1098 de 2006 y en el Acuerdo Distrital 257 de 2006".
Resolución 1887 de 2015. “Mediante la cual se deroga la Resolución 1551 de 2007 y se reglamenta las generalidades, operatividad y se dictan otras disposiciones del Sistema de Información de la Secretaría Distrital de Integración Social".  Artículo 20. Disponibilidad de la Información.
*Ley 5 de 1992 del Congreso de Colombia. “Por la cual se expide el Reglamento del Congreso; el Senado y la Cámara de Representantes”. 
*Decreto Ley 1421 de 1993. “Por el cual se dicta el régimen especial para el Distrito Capital de Santafé de Bogotá”. 
*Ley 136 de 1994 del Congreso de Colombia. “Por la cual se dictan normas tendientes a modernizar la organización y el funcionamiento de los municipios”.  
*Artículo 71. “Los proyectos de acuerdo pueden ser presentados por los concejales, los alcaldes y en materias relacionadas con sus atribuciones por los personeros, los contralores y las Juntas Administradoras Locales. También podrán ser de iniciativa popular de acuerdo con la Ley Estatutaria correspondiente.”  
*Acuerdo 348 de 2008. “Por el cual se expide el reglamento interno del Concejo de Bogotá, Distrito Capital”. 
*Decreto 438 de 2019. “Por el cual se regula el procedimiento para las relaciones político - normativas con el Concejo de Bogotá, D.C. y se dictan otras disposiciones”.
CRT-ATC-001
ATENCIÓN A LA CIUDADANÍA</t>
  </si>
  <si>
    <t>CONCEPTOS</t>
  </si>
  <si>
    <t>Conceptos a Proyectos de Acuerdo y de Ley</t>
  </si>
  <si>
    <t>Analizar, estudiar y tramitar los aspectos técnicos y jurídicos para conceptuar sobre los Proyectos de Ley y de Acuerdo remitidos por la Secretaría Distrital de Gobierno, con el propósito de contribuir, desde las competencias de la Secretaría Distrital de Integración Social, con la viabilidad o no de las iniciativas presentadas bien sea por el Congreso de la República o por el Concejo de Bogotá. Así mismo, consolidar y revisar las respuestas a las peticiones que sean remitidas por el Congreso de la República o el Concejo de Bogotá.</t>
  </si>
  <si>
    <t xml:space="preserve">INFORMES
</t>
  </si>
  <si>
    <t>Informes a Otros Organismos</t>
  </si>
  <si>
    <t>*Decreto 607 de 2007 "Por el cual se determina el Objeto, la Estructura Organizacional y Funciones de la Secretaría Distrital de Integración Social".
Resolución 0787 de 2011 "Por medio de la cual se prescriben los métodos y se establece la forma, términos, responsables, procedimientos y la presentación de informes para la Rendición de las Cuentas de la Secretaría Distrital de Integración Social a la Contraloría de Bogotá D.C. y se derogan las Resoluciones Nos. 519 y 0762 de 2010". 
*Resolución 1887 de 2015. “Mediante la cual se deroga la Resolución 1551 de 2007 y se reglamenta las generalidades, operatividad y se dictan otras disposiciones del Sistema de Información de la Secretaría Distrital de Integración Social".  Artículo 20. Disponibilidad de la Información.</t>
  </si>
  <si>
    <t>Contienen todas las evidencias y soportes de las directrices de acción del sector de Integración Social para: el direccionamiento estratégico, la formulación de las políticas generales, la promoción de la participación y el fortalecimiento del control social y político, así como las relaciones  a establecer con actores políticos, la coordinación de acciones y gestión de alianzas con los organismos y entidades de los niveles nacional, regional, departamental, municipal y local.</t>
  </si>
  <si>
    <t>*Decreto 607 de 2007 "Por el cual se determina el Objeto, la Estructura Organizacional y Funciones de la Secretaría Distrital de Integración Social".
*Resolución 1887 de 2015. “Mediante la cual se deroga la Resolución 1551 de 2007 y se reglamenta las generalidades, operatividad y se dictan otras disposiciones del Sistema de Información de la Secretaría Distrital de Integración Social".  Artículo 20. Disponibilidad de la Información.</t>
  </si>
  <si>
    <t>PCD-DSS-004
Asesoría Técnica e Inscripción de instituciones o entidades que prestan Servicios Sociales en el Distrito Capital</t>
  </si>
  <si>
    <t>Informes de Inspección y Vigilancia a Instituciones y Establecimientos</t>
  </si>
  <si>
    <t>Contiene los diferentes documentos como soporte del informe de gestión que le permite a la Secretaría Distrital de Integración Social evaluar de manera consolidada y analítica la gestión y los resultados obtenidos en el manejo de los recursos durante una determinada vigencia, de acuerdo con los principios que orientan la vigilancia de la gestión fiscal.</t>
  </si>
  <si>
    <t>*Decreto 607 de 2007 "Por el cual se determina el Objeto, la Estructura Organizacional y Funciones de la Secretaría Distrital de Integración Social".
Circular 33 de 2008 Secretaría General Alcaldía Mayor de Bogotá (SDQS), procedimiento para presentar quejas, reclamos y sugerencias a través del Sistema Distrital de Quejas y Soluciones.".
Resolución 1887 de 2015. “Mediante la cual se deroga la Resolución 1551 de 2007 y se reglamenta las generalidades, operatividad y se dictan otras disposiciones del Sistema de Información de la Secretaría Distrital de Integración Social".  Artículo 20. Disponibilidad de la Información.</t>
  </si>
  <si>
    <t>PCD-ATC-003 
Trámite de requerimientos de la ciudadanía en la Secretaría Distrital de Integración Social</t>
  </si>
  <si>
    <t xml:space="preserve">PETICIONES, QUEJAS, RECLAMOS Y SOLUCIONES (PQRS) </t>
  </si>
  <si>
    <t>Orientar la forma de analizar, tramitar y responder articuladamente las peticiones de los organismos políticos del Nivel Nacional o Distrital, en concordancia con los asuntos de competencia de la Secretaría Distrital de Integración Social, y de acuerdo con los términos y parámetros establecidos en la normativa vigente en atención al contexto político relevante en relación con la misionalidad de la entidad</t>
  </si>
  <si>
    <t>PCD-DIS-001
Procedimiento Formulación, Implementación y Verificación de Estándares</t>
  </si>
  <si>
    <t>papel</t>
  </si>
  <si>
    <t>Word</t>
  </si>
  <si>
    <t>SEGUIMIENTO A PLANES DE IMPLEMENTACIÓN DE ESTÁNDARES DE CALIDAD DE LOS SERVICIOS SOCIALES</t>
  </si>
  <si>
    <t>La serie contiene los documentos relacionados con el seguimiento a cargo de la Subsecretaría a los planes de implementación y estándares de calidad que deben cumplir los prestadores de los servicios sociales a cargo de la SDIS.</t>
  </si>
  <si>
    <t>Disponible físico y digital</t>
  </si>
  <si>
    <t>Dirección de Gestión Corporativa</t>
  </si>
  <si>
    <t>Decreto 607 de 2007. "Por el cual se determina el Objeto, la Estructura Organizacional y Funciones de la Secretaría Distrital de Integración Social". Artículo 10. Gestión Corporativa.. 
CRT-GA-001
Gestión ambiental</t>
  </si>
  <si>
    <t>PCD-BS-022
Plan institucional de gestión ambiental de la SDIS
PCD-BS-001
Gestión integral de los residuos sólidos aprovechables en las unidades operativas propias y tercer izadas de la SDIS
PCD-BS-014
Registro, Investigación y Análisis de Incidentes y/o Accidentes Ambientales</t>
  </si>
  <si>
    <t>pdf</t>
  </si>
  <si>
    <t>IMPLEMENTACIÓN Y SEGUIMIENTO DE BUENAS PRÁCTICAS AMBIENTALES EN LAS UNIDADES OPERATIVAS</t>
  </si>
  <si>
    <t>Contiene los documentos concernientes a los Programas de Gestión Ambiental como componentes establecidos en el Plan Institucional de Gestión Ambiental y forman parte de las actividades, las medidas, las responsabilidades y los marcos temporales que se requieren para conseguir los objetivos establecidos por la Secretaria Distrital de Integración Social como contribución a un medio ambiente sostenible en el Distrito Capital.</t>
  </si>
  <si>
    <t>DIRECCION DE GESTIÓN CORPORATIVA - COMPONENTE AMBIENTAL</t>
  </si>
  <si>
    <t>PCD-ATC-001
Atención a Peticiones del Concejo de Bogotá y el Congreso de la República</t>
  </si>
  <si>
    <t>INFORMES DE GESTIÓN</t>
  </si>
  <si>
    <t>Contiene los diferentes informes y respuestas que emite la Secretaría de Integración Social a otras entidades externas.</t>
  </si>
  <si>
    <t xml:space="preserve">Archivo de Gestión Dependencia - Archivo Central </t>
  </si>
  <si>
    <t>PCD-BS-022
Procedimiento Plan Institucional de Gestión Ambiental de la SDIS</t>
  </si>
  <si>
    <t>Mixto</t>
  </si>
  <si>
    <t xml:space="preserve">PLANES
</t>
  </si>
  <si>
    <t>Planes Institucionales de Gestión Ambiental - PIGA</t>
  </si>
  <si>
    <t>Contiene todos los programas que soportan El Plan Institucional de Gestión Ambiental como instrumento de planeación a largo plazo de la Secretaría Distrital de Integración Social, en el área de su jurisdicción, que permite orientar la gestión ambiental de todos los actores de la secretaría con el propósito de que el proceso de desarrollo propenda por la sostenibilidad ambiental del territorio distrital y la región.</t>
  </si>
  <si>
    <t>PCD-BS-022
Plan institucional de gestión ambiental de la SDIS</t>
  </si>
  <si>
    <t xml:space="preserve">PROGRAMAS
</t>
  </si>
  <si>
    <t xml:space="preserve">
Programas de Consumo Sostenible</t>
  </si>
  <si>
    <t>La implementación de mercados verdes donde se transan productos y servicios menos
nocivos con el ambiente o derivados del aprovechamiento sostenible de los recursos
naturales resultan ser más competitivos y toman más importancia cada día por la
responsabilidad social y criterio ambiental que se debe tener en cuenta al momento de
adquirir un bien o un servicio, lo anterior con el fin de permitir fortalecer la cadena de
suministro y generar valor agregado ambiental dentro de las operaciones misionales de la
entidad. Estos productos o servicios promueven el uso sostenible y la conservación de los
recursos naturales. (Plan institucional de gestión ambiental - SIDS)</t>
  </si>
  <si>
    <t>PCD-BS-001
Procedimiento Gestión Integral de Los Residuos Sólidos Aprovechables en las Unidades operativas Propias y Tercerizadas de la SDIS
PCD-BS-003
Procedimiento Gestión Integral de Aceite Vegetal Usado y Grasas
PCD-BS-018
Procedimiento Gestión Integral de Residuos Hospitalarios en Predios Propios y Tercerizados de la SDIS</t>
  </si>
  <si>
    <t xml:space="preserve">
Programas de Gestión Integral de Residuos</t>
  </si>
  <si>
    <t>Define las condiciones especiales en cuanto al manejo y disposición final de todos los residuos
sólidos generados en la prestación de servicios sociales de la Secretaria Distrital de 
Integración Social obligan a que constantemente se actualicen y mejoren todas las acciones
y procesos de gestión ambiental que se llevan a cabo en la entidad por ser esta una de las
instituciones distritales con mayor intervención a nivel distrital y con mayor número de
equipamientos o predios en la ciudad, teniendo así una generación importante y variada de
residuos.  (Plan institucional de gestión ambiental - SIDS)</t>
  </si>
  <si>
    <t>PCD-BS-002
Procedimiento Ahorro y Uso Eficiente del Agua y la energía</t>
  </si>
  <si>
    <t>Programas de  Uso Eficiente de la Energía</t>
  </si>
  <si>
    <t>Establecer e implementar estrategias, dirigidas a optimizar el uso de la energía en la
Secretaria Distrital de Integración Social y a la conservación del recurso, mediante el
mejoramiento de la planta física “Instalación de fuentes lumínicas ahorradoras de alta
eficiencia de manera progresiva de conformidad al presupuesto de la entidad” y procesos de
fortalecimiento ambiental “jornadas de sensibilización y campañas institucionales” dirigidos al
personal de la entidad, durante el periodo de ejecución del actual plan. (Plan institucional de gestión ambiental - SIDS)</t>
  </si>
  <si>
    <t>Programas de Uso Eficiente del Agua</t>
  </si>
  <si>
    <t>Establecer e implementar estrategias, dirigidas a optimizar el uso del agua en la Secretaria
Distrital de Integración Social y a la conservación del recurso, mediante el mejoramiento de
la planta física “Instalación de accesorios ahorradores de agua de manera progresiva de
conformidad al presupuesto de la entidad” y procesos de fortalecimiento ambiental “jornadas
de sensibilización y campañas institucionales” dirigidos al personal y usuarios de la entidad, 
durante el periodo de ejecución del actual plan. (Plan institucional de gestión ambiental - SIDS)</t>
  </si>
  <si>
    <t>Subdirección de Contratación</t>
  </si>
  <si>
    <t>Decreto 607 de 2007 "Por el cual se determina el Objeto, la Estructura Organizacional y Funciones de la Secretaría Distrital de Integración Social". Art. 11 Subdirección de Contratación
Resolución 1610 de 2015. "Por la cual se reglamente el comité de contratación, el comité precontractual y la mesa de selección de la Secretaría Distrital de Integración Social. 
Resolución 1887 de 2015. “Mediante la cual se deroga la Resolución 1551 de 2007 y se reglamenta las generalidades, operatividad y se dictan otras disposiciones del Sistema de Información de la Secretaría Distrital de Integración Social".  Artículo 20. Disponibilidad de la Información.</t>
  </si>
  <si>
    <t xml:space="preserve"> </t>
  </si>
  <si>
    <t>Actas del Comité Evaluador de Contratación</t>
  </si>
  <si>
    <t>Documentación que contienen las decisiones y deliberaciones que toma el Comité de Contratación de la Secretaría de Integración Social, el cual asesora al(os) ordenador(es) del gasto en los aspectos legales y presupuestales del proceso contractual, imparte políticas contractuales, toma decisiones y coordina las precontractuales, contractuales y post contractuales de acuerdo con los objetivos misionales, funciones, programas y proyectos de la entidad.</t>
  </si>
  <si>
    <t>*Subdirección de Contratación
Archivo Central</t>
  </si>
  <si>
    <t>Subdirección de Contratación
Responsable del Archivo Central</t>
  </si>
  <si>
    <t xml:space="preserve">
Decreto 607 de 2007 "Por el cual se determina el Objeto, la Estructura Organizacional y Funciones de la Secretaría Distrital de Integración Social". Art.. 11 Subdirección de Contratación Resolución 1610 de 2015. "Por la cual se reglamente el comité de contratación, el comité precontractual y la mesa de selección de la Secretaría Distrital de Integración Social. 
Resolución 1887 de 2015. “Mediante la cual se deroga la Resolución 1551 de 2007 y se reglamenta las generalidades, operatividad y se dictan otras disposiciones del Sistema de Información de la Secretaría Distrital de Integración Social".  Artículo 20. Disponibilidad de la Información.
CRT-GEC-001
Gestión contractual</t>
  </si>
  <si>
    <t xml:space="preserve">PCD-AD-010; PCD-AD-C; PCD-AD-007; PCD-AD-CMA; PCD-AD-CMP; PCD-AD-IPOAPS-C; PCD-AD-LH;
PCD-AD-PL-515;  PCD-GC-SI-128; PCD-AD-SC-115 PCD-AD-LH; PCD-AD-006
PCD-AD-004;PCD- AD-LQ
PCD-GC-RI-218; PCD-AD-EC; PCD-GC-PM-113
</t>
  </si>
  <si>
    <t>CONTRATOS</t>
  </si>
  <si>
    <t>Evidencia toda la documentación relacionada con los tramites, etapas del proceso, procedimientos , actividades y trámites adelantados por la Secretaría de Integración Social para la adquisición de los bienes, servicios u obras que se requieran para el cumplimiento de sus funciones.</t>
  </si>
  <si>
    <t>De conformidad con el artículo 18 de la Ley 1712 literal c)</t>
  </si>
  <si>
    <t>Constitución Política de Colombia Articulo 15 y 21</t>
  </si>
  <si>
    <t>Orden judicial o por solicitud del titular</t>
  </si>
  <si>
    <t>Limitado hasta la publicación  de las ofertas o adjudicación. Ejecutoria del fallo y/o Sentencia</t>
  </si>
  <si>
    <t>Decreto 607 de 2007 "Por el cual se determina el Objeto, la Estructura Organizacional y Funciones de la Secretaría Distrital de Integración Social". Art.. 11 Subdirección de Contratación
Resolución 1610 de 2015. "Por la cual se reglamente el comité de contratación, el comité precontractual y la mesa de selección de la Secretaría Distrital de Integración Social. 
Resolución 1887 de 2015. “Mediante la cual se deroga la Resolución 1551 de 2007 y se reglamenta las generalidades, operatividad y se dictan otras disposiciones del Sistema de Información de la Secretaría Distrital de Integración Social".  Artículo 20. Disponibilidad de la Información.</t>
  </si>
  <si>
    <t>PCD-AC-002
Plan anual de auditoría</t>
  </si>
  <si>
    <t>Documento que revela el resultado y las explicaciones de la actividad de la SDIS a solicitud de los Organismos de Control</t>
  </si>
  <si>
    <t>Informes a otros organismos</t>
  </si>
  <si>
    <t>G-EPAA-01
Guía para elaborar el Plan Anual de Adquisiciones, Colombia Compra Eficiente.</t>
  </si>
  <si>
    <t xml:space="preserve">Plan Anual de Adquisiciones </t>
  </si>
  <si>
    <t>Contiene los diferentes documentos soportes del plan anual de adquisiciones de la Secretaría Distrital de Integración Social que permite proyectar las necesidades de bienes y servicios de la  que se requieren para lograr la misión institucional en términos de eficiencia y eficacia, en cumplimiento de los fines del Estado.</t>
  </si>
  <si>
    <t>Subdirección Administrativa y Financiera</t>
  </si>
  <si>
    <t>Decreto 607 de 2007. "Por el cual se determina el Objeto, la Estructura Organizacional y Funciones de la Secretaría Distrital de Integración Social". Artículo 12º.Subidrección Administrativa y Financiera. 
Decreto 1083 de 2015 Por medio del cual se expide el Decreto Único Reglamentario del Sector de Función Pública. 
Resolución 1887 de 2015. “Mediante la cual se deroga la Resolución 1551 de 2007 y se reglamenta las generalidades, operatividad y se dictan otras disposiciones del Sistema de Información de la Secretaría Distrital de Integración Social".  Artículo 20. Disponibilidad de la Información.
Resolución 355 de 2019 por la cual se crea el  Comité Institucional de Gestión y Desempeño de la Secretaría de Integración Social y se dictan otras disposiciones 
Resolución DDC-000001 de 2019 por la cual se expide el Manual de Procedimientos Administrativos y Contables para el manejo y control de bienes en las Entidades de Gobierno Distritales</t>
  </si>
  <si>
    <t>No aplica</t>
  </si>
  <si>
    <t xml:space="preserve">ACTAS
</t>
  </si>
  <si>
    <t>Actas Comité Técnico de Inventarios</t>
  </si>
  <si>
    <t>Contiene las decisiones y deliberaciones que toma el Comité de Inventarios de la Secretaría Distrital de Integración Social que tiene por objeto velar por el correcto manejo de los bienes muebles de la entidad o por los que legalmente sea responsable y apoyar en su gestión al responsable del Almacén e inventarios.</t>
  </si>
  <si>
    <t>*Subdirección Administrativa y Financiera 
Archivo Central</t>
  </si>
  <si>
    <t>Subdirección Administrativa y Financiera - Apoyo Logístico</t>
  </si>
  <si>
    <t>Subdirección Administrativa y Financiera
Responsable del Archivo Central</t>
  </si>
  <si>
    <t>Decreto 607 de 2007. "Por el cual se determina el Objeto, la Estructura Organizacional y Funciones de la Secretaría Distrital de Integración Social". Artículo 12º.Subidrección Administrativa y Financiera.  Resolución No. 1171 del 6 de junio de 2019 "Por medio de la cual se crea y reglamenta el Comité Técnico de Sostenibilidad del Sistema Contable de la Secretarla Distrital de integración Social y se deroga las Resolución Interna No. 1028 del23 de julio de 2018 "</t>
  </si>
  <si>
    <t>Financiero</t>
  </si>
  <si>
    <t>Actas Comité Técnico de Sostenibilidad Contable</t>
  </si>
  <si>
    <t xml:space="preserve">Contiene las convocatorias realizadas para participar en las sesiones del Comité de Sostenibilidad Contable de la Secretaría Distrital de Integración Social </t>
  </si>
  <si>
    <t>*Subdirección Administrativa y Financiera - Asesoría de Recursos Financieros
Archivo Central</t>
  </si>
  <si>
    <t>Decreto 607 de 2007. "Por el cual se determina el Objeto, la Estructura Organizacional y Funciones de la Secretaría Distrital de Integración Social". Artículo 12º.Subidrección Administrativa y Financiera. 
Resolución 0079 de enero de 2019 "Por la cual se constituyen y reglamentan las Cajas Menores de la Secretaría Distrital de Integración Social para la vigencia 2017"
Ministerio de Hacienda Decreto 2768 de 2012, Por el cual se regula la constitución y funcionamiento delas Cajas Menores.
DECRETO 061 DE 2007 "Por el cual se reglamenta el funcionamiento de las Cajas Menores y los Avances en Efectivo"</t>
  </si>
  <si>
    <t>PCD-AD-CM-612
Ejecución de recursos caja menor
PCD-GF-EG-023
Resolución caja menor</t>
  </si>
  <si>
    <t>CAJA MENOR</t>
  </si>
  <si>
    <t>Este proceso contempla la constitución de la(s) caja(s) menor(es) mediante resolución suscrita por el representante legal de cada entidad, la asignación de las cuantías máximas mensuales autorizadas, los requisitos para el primer giro de la caja menor para lo cual se necesita que se haya expedido el certificado de disponibilidad presupuestal previo, la expedición de las pólizas de manejo amparando al responsable de su administración aprobada con anterioridad al primer giro una vez se hayan surtido los trámites bancarios pertinentes. (Guía para la gestión normalizada de los documentos generados en el proceso de administración de documentos en la caja menor Secretaría General del Archivo de Bogotá)</t>
  </si>
  <si>
    <t>Decreto 607 de 2007. "Por el cual se determina el Objeto, la Estructura Organizacional y Funciones de la Secretaría Distrital de Integración Social". Artículo 12º.Subidrección Administrativa y Financiera. 
Resolución 533 de 2015 
"Por la cual se incorpora en el Régimen de Contabilidad Pública, el marco normativo aplicable a entidades de gobierno y se dictan otras disposiciones."</t>
  </si>
  <si>
    <t xml:space="preserve">COMPROBANTES CONTABLES
</t>
  </si>
  <si>
    <t>Comprobantes de Ajustes</t>
  </si>
  <si>
    <t>Documentos mediante los cuales se llevan a cabo los registros en los libros contables. Estos comprobantes resumen las operaciones de la entidad y se deben elaborar, como mínimo, mensualmente</t>
  </si>
  <si>
    <t>PCD-AD-GC-567
Procedimiento Gestión de Cuentas</t>
  </si>
  <si>
    <t>Comprobantes de Egresos</t>
  </si>
  <si>
    <t>Archivo de Gestión Apoyo Logístico
Archivo Central</t>
  </si>
  <si>
    <t>Decreto 607 de 2007. "Por el cual se determina el Objeto, la Estructura Organizacional y Funciones de la Secretaría Distrital de Integración Social". Artículo 12º.Subidrección Administrativa y Financiera. 
CRT-GL-001
Gestión logística
Resolución DDC-000001 de 2019 por la cual se expide el Manual de Procedimientos Administrativos y Contables para el manejo y control de bienes en las Entidades de Gobierno Distritales</t>
  </si>
  <si>
    <t>PCD-BS-020
Baja de bienes inservibles</t>
  </si>
  <si>
    <t xml:space="preserve">COMPROBANTES DE ALMACEN </t>
  </si>
  <si>
    <t>Comprobantes de Baja de Bienes</t>
  </si>
  <si>
    <t xml:space="preserve">La serie baja de bienes está constituida por el conjunto de documentos que se constituyen en la evidencia del retiro de un bien de propiedad de una entidad, por no estar en condiciones de prestar servicio alguno, por el estado de deterioro o desgaste natural en que se encuentra, por no ser necesario su uso o por circunstancias, necesidades o decisiones administrativas y legales que lo exijan. </t>
  </si>
  <si>
    <t>*Subdirección Administrativa y Financiera - Apoyo Logístico
Archivo Central</t>
  </si>
  <si>
    <t xml:space="preserve">Decreto 607 de 2007. "Por el cual se determina el Objeto, la Estructura Organizacional y Funciones de la Secretaría Distrital de Integración Social". Artículo 12º.Subidrección Administrativa y Financiera. 
CRT-GL-001
Gestión logística
PCD-AD-PRO-23
Adquisiciones
</t>
  </si>
  <si>
    <t>PCD-BS-007
Entrada de bienes
PCD-BS-009
Reposición de bienes por hurto, caso fortuito o fuerza mayor
PCD-AD-008
Donaciones Nacionales</t>
  </si>
  <si>
    <t>Comprobantes de Ingreso de Bienes</t>
  </si>
  <si>
    <t>La serie está constituida por los comprobantes de entrada al almacén y los soportes anexos, de acuerdo con la modalidad de adquisición de los bienes, que pueden ser por compra, adquisición a través de caja menor, a través de contrato de compraventa, por compra en el exterior, ingreso de partes por desmantelamiento, por reconstrucción de equipo, por recuperación de bienes, por sobrantes, por compensaciones, por reposición, por contrato de Comodato, por traspaso o traslado interinstitucional, o por ingresos por donaciones. Guía para la gestión normalizada de los documentos generados en el proceso  control de inventarios de los bienes de consumo y devolutivos (Secretaría General del Archivo de Bogotá)</t>
  </si>
  <si>
    <t>Decreto 607 de 2007. "Por el cual se determina el Objeto, la Estructura Organizacional y Funciones de la Secretaría Distrital de Integración Social". Artículo 12º.Subidrección Administrativa y Financiera. 
CRT-GL-001
Gestión logística
PCD-AD-PRO-23
Adquisiciones
Resolución DDC-000001 de 2019 por la cual se expide el Manual de Procedimientos Administrativos y Contables para el manejo y control de bienes en las Entidades de Gobierno Distritales</t>
  </si>
  <si>
    <t>PCD-BS-010
Reintegro almacén</t>
  </si>
  <si>
    <t>Comprobantes de Reintegro de Bienes</t>
  </si>
  <si>
    <t xml:space="preserve">Son las devoluciones a bodega realizadas por las dependencias, funcionario o terceros, de los bienes que no se requieren para el cumplimiento de los objetivos para los cuales fueron destinados, se da por retiro o traslado de los funcionarios, por supresión de la dependencia entre otros factores, por inservibles u obsoletos, bienes sobre los cuales la administración puede optar por su reparación, redistribución o baja definitiva con destino final específico. 
Guía para la gestión normalizada de los documentos generados en el proceso  control de inventarios de los bienes de consumo y devolutivos (Secretaría General del Archivo de Bogotá)
</t>
  </si>
  <si>
    <t>Comprobantes de Traslado y Salida de Bienes</t>
  </si>
  <si>
    <t>La subserie salida o traslado de bienes de bodega a servicio, está compuesta por los documentos que soportan el retiro de bienes con destino a las dependencias y funcionarios de la Entidad para el desarrollo de sus funciones.  La salida de bienes inicia con un pedido por parte de funcionarios autorizados y se legaliza con el correspondiente comprobante de salida de Almacén.
Guía para la gestión normalizada de los documentos generados en el proceso  control de inventarios de los bienes de consumo y devolutivos (Secretaría General del Archivo de Bogotá)</t>
  </si>
  <si>
    <t xml:space="preserve">Decreto 607 de 2007. "Por el cual se determina el Objeto, la Estructura Organizacional y Funciones de la Secretaría Distrital de Integración Social". Artículo 12º.Subidrección Administrativa y Financiera. 
</t>
  </si>
  <si>
    <t>CONCILIACIONES
CONTABLES</t>
  </si>
  <si>
    <t xml:space="preserve">La conciliación bancaria es un proceso que permite confrontar y conciliar los valores que la empresa tiene registrados, de una cuenta de ahorros o corriente, con los valores que el banco suministra por medio del extracto bancario.
https://www.gerencie.com/conciliacion-bancaria.html
</t>
  </si>
  <si>
    <t>Decreto 607 de 2007. "Por el cual se determina el Objeto, la Estructura Organizacional y Funciones de la Secretaría Distrital de Integración Social". Artículo 12º.Subidrección Administrativa y Financiera. 
CRT-GA-001
Gestión ambiental</t>
  </si>
  <si>
    <t>PCD-BS-024
Procedimiento Recepción, Radicación y Distribución de Comunicaciones oficiales Externas Internas</t>
  </si>
  <si>
    <t>CONSECUTIVO DE COMUNICACIONES OFICIALES </t>
  </si>
  <si>
    <t>Documentos donde se relacionan aspectos relevantes de las comunicaciones externas que se van a enviar en la base de datos, tiene elementos como nombre del destinatario, dirección ciudad numero de radicación, relación de copias y anexos, resumen de contenido y dependencia remitente</t>
  </si>
  <si>
    <t>*Subdirección Administrativa y Financiera - Gestión Documental
Archivo Central</t>
  </si>
  <si>
    <t>Subdirección Administrativa y Financiera - Gestión Documental</t>
  </si>
  <si>
    <t xml:space="preserve">Decreto 607 de 2007. "Por el cual se determina el Objeto, la Estructura Organizacional y Funciones de la Secretaría Distrital de Integración Social". Artículo 12º.Subidrección Administrativa y Financiera. </t>
  </si>
  <si>
    <t>PCD-GF-003
Procedimiento Gestión Contable</t>
  </si>
  <si>
    <t>ESTADOS FINANCIEROS</t>
  </si>
  <si>
    <t xml:space="preserve">Unidades documentales representadas en informes de naturaleza cuantitativa o cualitativa. En la actualidad se producen mediante los sistemas de información contable, con base en los cuales se obtienen reportes que presentan conceptualmente y en forma organizada las principales características de estructura de los activos y pasivos. Dichos informes atienden necesidades individuales de información de tipo administrativo, como requerimientos agregados o de orden macroeconómico o de cuentas nacionales.
Guía para la gestión normalizada de los documentos generados en el proceso  contable (Secretaría General del Archivo de Bogotá).
</t>
  </si>
  <si>
    <t>Decreto 607 de 2007. "Por el cual se determina el Objeto, la Estructura Organizacional y Funciones de la Secretaría Distrital de Integración Social". Artículo 12º.Subidrección Administrativa y Financiera. 
Resolución 11 de 28 febrero de 2014 “Por medio de la cual se prescriben los métodos y se establecen la forma, términos y
procedimientos para la rendición de la cuenta y la presentación de informes, se
reglamenta su revisión y se unifica la información que se presenta a la Contraloría de
Bogotá D.C., y se dictan otras disposiciones"</t>
  </si>
  <si>
    <t>Informes de ejecución financiera de la entidad que son requeridos por los entes de control</t>
  </si>
  <si>
    <t>Decreto 607 de 2007. "Por el cual se determina el Objeto, la Estructura Organizacional y Funciones de la Secretaría Distrital de Integración Social". Artículo 12º.Subidrección Administrativa y Financiera. Resolución SDH000415 del 15 de noviembre de 2016</t>
  </si>
  <si>
    <t>Informes a otros Organismos</t>
  </si>
  <si>
    <t>Hace referencia a los informes relacionados con todas las actividades de las dependencia y no solo a los a los relativos al seguimiento de la planeación (Guía de series y subseries transversales Archivo Distrital de Bogotá)</t>
  </si>
  <si>
    <t>Medio Magnético</t>
  </si>
  <si>
    <t>Decreto 607 de 2007. "Por el cual se determina el Objeto, la Estructura Organizacional y Funciones de la Secretaría Distrital de Integración Social". Artículo 12º.Subidrección Administrativa y Financiera. 
CRT-GD-001
Gestión documental</t>
  </si>
  <si>
    <t>PCD-BS-013
Disposición Final contenida en la TRD</t>
  </si>
  <si>
    <t xml:space="preserve">INSTRUMENTOS ARCHIVISTICOS
</t>
  </si>
  <si>
    <t>Instrumentos de Descripción de Archivos </t>
  </si>
  <si>
    <t xml:space="preserve">Instrumentos que permiten  la descripción archivística se liga, entonces, de manera directa a los procesos previos de clasificación y ordenación, pues solo es posible describir información que se encuentre debidamente organizada. </t>
  </si>
  <si>
    <t xml:space="preserve">
Tabla de Control de Acceso</t>
  </si>
  <si>
    <t xml:space="preserve">Las tablas de control de acceso son un instrumento para la identificación de las condiciones de
acceso y restricciones que aplican a los documentos (art. 8 del Decreto 2609 de 2012).
</t>
  </si>
  <si>
    <t>PCD-BS-ED-521
Formulación y actualización de estándares documentales
PCD-BS-013
Disposición Final contenida en la TRD</t>
  </si>
  <si>
    <t>Otro</t>
  </si>
  <si>
    <t xml:space="preserve">
Tabla de Retención Documental </t>
  </si>
  <si>
    <t>Es un listado de series con sus correspondientes tipos documentales a la cual se asigna el tiempo de permanencia en cada etapa del ciclo vital de los documentos.
Facilitan el manejo de la información.
Contribuyen a la racionalización de la producción documental.
Permiten a la administración proporcionar un servicio eficaz y eficiente.
Facilitan el control y acceso a los documentos a través de los tiempos de retención en ella estipulados.
https://sites.google.com/site/tablasderetenciondocumentales/tblas-de-retencion-documental</t>
  </si>
  <si>
    <t xml:space="preserve">
Tabla de Valoración Documental </t>
  </si>
  <si>
    <t>Según el Archivo General de la Nación (AGN), las Tablas de Valoración Documental -TVD- son el listado de asuntos o series documentales a los cuales se asigna el tiempo de permanencia, así́ como su disposición final. Se elaboran para intervenir los fondos acumulados de las entidades. AGN (Acuerdo 002 de 2004).</t>
  </si>
  <si>
    <t>INSTRUMENTOS DE GESTIÓN DE INFORMACIÓN PÚBLICA</t>
  </si>
  <si>
    <t xml:space="preserve">Regula el derecho de acceso a la información pública, los procedimientos para el ejercicio y garantía del derecho y las excepciones a la publicidad de información </t>
  </si>
  <si>
    <t>Decreto 607 de 2007. "Por el cual se determina el Objeto, la Estructura Organizacional y Funciones de la Secretaría Distrital de Integración Social". Artículo 12º.Subidrección Administrativa y Financiera. 
CRT-GL-001
Gestión logística
Resolución DDC-000001 de 2019 por la cual se expide el Manual de Procedimientos Administrativos y Contables para el manejo y control de bienes en las Entidades de Gobierno Distritales</t>
  </si>
  <si>
    <t>PCD-LO-LF-016
Procedimiento Toma Física o Inventario</t>
  </si>
  <si>
    <t xml:space="preserve">INVENTARIOS
</t>
  </si>
  <si>
    <t>Inventarios Bienes Muebles</t>
  </si>
  <si>
    <t>Consolida una base de datos de inventarios actualizada, veraz y confiable, a través de un estricto registro y control de los bienes que pertenecen y son responsabilidad de la SDIS; verificando por lo menos una vez al año la consistencia de la información contenida en el software de inventarios y la registrada a través de un conteo físico realizado en todas las dependencias, para presentar los informes tanto internos como externos</t>
  </si>
  <si>
    <t>Decreto 607 de 2007. "Por el cual se determina el Objeto, la Estructura Organizacional y Funciones de la Secretaría Distrital de Integración Social". Artículo 12º.Subidrección Administrativa y Financiera. 
Resolución DDC- 000001 de Mayo 12 de 2009</t>
  </si>
  <si>
    <t xml:space="preserve">LIBROS DE CONTABILIDAD 
</t>
  </si>
  <si>
    <t>Libros Auxiliares de caja menor</t>
  </si>
  <si>
    <t xml:space="preserve">Los libros auxiliares detallan cronológicamente los hechos económicos registrados en los comprobantes de contabilidad. En los libros auxiliares se debe identificar como mínimo: el periodo que comprende el libro auxiliar; la fecha, clase y número del comprobante de contabilidad que originó el registro; la descripción general del hecho o hechos económicos que se registran en el comprobante de contabilidad; el valor por el cual se afecta la cuenta, y el saldo inicial y final de la misma.  </t>
  </si>
  <si>
    <t>Libros de Diario</t>
  </si>
  <si>
    <t xml:space="preserve">Presenta en los movimientos débito y crédito de las cuentas, el registro cronológico y preciso de las operaciones diarias efectuadas, con base en los comprobantes de contabilidad.
Guía para la gestión normalizada de los documentos generados en el proceso  contable (Secretaría General del Archivo de Bogotá).
</t>
  </si>
  <si>
    <t>Libros Mayores</t>
  </si>
  <si>
    <t xml:space="preserve">Representa  las sumas de los movimientos débito y crédito de cada una de las cuentas del respectivo mes, que han sido tomadas del Libro Diario; los saldos de las cuentas del mes anterior clasificados de manera nominativa según la estructura del Catálogo General de Cuentas, y el saldo final del mismo mes. Tratándose de las entidades societarias, el libro de socios o accionistas es un libro principal y contiene el registro de las acciones, cuotas o partes de interés social de cada uno de los socios y los movimientos de las mismas.
Guía para la gestión normalizada de los documentos generados en el proceso  contable (Secretaría General del Archivo de Bogotá).
</t>
  </si>
  <si>
    <t>Decreto 607 de 2007. "Por el cual se determina el Objeto, la Estructura Organizacional y Funciones de la Secretaría Distrital de Integración Social". Artículo 12º.Subidrección Administrativa y Financiera. 
CRT-PE-001
Planeación estratégica</t>
  </si>
  <si>
    <t>PCD-PE-006
Modificaciones al presupuesto de inversión</t>
  </si>
  <si>
    <t xml:space="preserve">MODIFICACIONES PRESUPUESTALES
</t>
  </si>
  <si>
    <t>Es el conjunto de documentos mediante los cuales las Entidades del sector central, establecimientos públicos o empresas industriales y Comerciales y Empresas Sociales del Estado del Distrito, solicitan el aumento  o disminución de  las cuantías de las apropiaciones, para complementar las insuficientes ampliar los servicios existentes o establecer nuevos servicios autorizados por la ley. 
Guía para la gestión normalizada de los documentos generados en el proceso de modificación presupuestal (Secretaría General del Archivo de Bogotá)</t>
  </si>
  <si>
    <t xml:space="preserve">Decreto 607 de 2007. "Por el cual se determina el Objeto, la Estructura Organizacional y Funciones de la Secretaría Distrital de Integración Social". Artículo 12º.Subidrección Administrativa y Financiera. 
CRT-PE-001
Planeación estratégica
Resolución 1565 de 2014 por la cual se expide la Guía metodológica  para la elaboración del Plan Estratégico de Seguridad Vial </t>
  </si>
  <si>
    <t>PCD-BS-011
Procedimiento Prestación de Servicio de Transporte Público Terrestre Automotor de Carga </t>
  </si>
  <si>
    <t>Distrital/Municipal</t>
  </si>
  <si>
    <t>Plan Estratégico de Seguridad Vial</t>
  </si>
  <si>
    <t>Es el instrumento de planificación que oficialmente consignado en un documento contiene las acciones, mecanismos, estrategias y medidas, que deberán adoptar las diferentes entidades, organizaciones o empresas del sector público y privado existentes en Colombia, encaminadas a alcanzar la Seguridad Vial como algo inherente al ser humano y así evitar o reducir la accidentalidad vial de los integrantes de sus compañías, empresas u organizaciones y disminuir los efectos que puedan generar los accidentes de tránsito. (el Artículo 2, literal 1) del Decreto 2851 del 6 de diciembre de 2013)</t>
  </si>
  <si>
    <t>https://sig.sdis.gov.co/index.php/es/gestion-logistica-documentos-asociados-2</t>
  </si>
  <si>
    <t>Planes Institucionales de Archivos - PINAR</t>
  </si>
  <si>
    <t>Permite orientar los planes, programas y proyectos a corto, media y largo plazo, para guiar y desarrollar la función archivística de la Secretaría Distrital de Integración Social en un período determinado.</t>
  </si>
  <si>
    <t>Programas de Gestión Documental - PGD</t>
  </si>
  <si>
    <t>Establece el desarrollo sistemático de la estructura de los procesos, procedimientos y lineamientos de la gestión documental, que comprende la administración integral de los documentos desde su concepción hasta su disposición final.</t>
  </si>
  <si>
    <t>Programas de Transferencias Documentales</t>
  </si>
  <si>
    <t>Evidencia la emisión de los documentos del archivo de gestión al central (Transferencia Primaria), y de este al histórico (Transferencia Secundaria), de conformidad con las Tablas de Retención – TRD y de la Tabla de Valoración Documental – TVD, vigentes.</t>
  </si>
  <si>
    <t>Instructivo programacioon anual de caja  PAC INS-AD-001</t>
  </si>
  <si>
    <t>Programas Anuales Mensualizados de Caja PAC</t>
  </si>
  <si>
    <t xml:space="preserve">Instrumento de administración financiera en el cual se define el monto maximo mensual de fondos disponibles para las entidades, a in de que puedan programar los pagos respectvios, de acuerdo con la disponibilidad de recurso que no puedan exceder el total del PAC de la vigencia </t>
  </si>
  <si>
    <t>PCD-LO-MB-270
Procedimiento Mantenimiento de Bienes Muebles y Equipos</t>
  </si>
  <si>
    <t xml:space="preserve">
Programas de Mantenimiento de Bienes Muebles y Equipos</t>
  </si>
  <si>
    <t>Evidencia el mantenimiento realizado a los bienes y equipos de la SDIS</t>
  </si>
  <si>
    <t xml:space="preserve">REGISTROS DE COMUNICACIONES OFICIALES
</t>
  </si>
  <si>
    <t>Registros de Comunicaciones Oficiales Enviadas</t>
  </si>
  <si>
    <t>Registros de Comunicaciones Oficiales Internas</t>
  </si>
  <si>
    <t>Documentos donde se relacionan aspectos relevantes de las comunicaciones internas que se van a enviar en la base de datos, tiene elementos como nombre del destinatario, dirección ciudad numero de radicación, relación de copias y anexos, resumen de contenido y dependencia remitente</t>
  </si>
  <si>
    <t>Registros de Comunicaciones Oficiales Recibidas</t>
  </si>
  <si>
    <t xml:space="preserve">La subserie documental da cuenta de todo el procedimiento y los soportes que testimonian la entrega de un nivel de archivo a otro, para su administración, teniendo en cuenta el Art. 34 de Ley 594 de 2000 y en aplicación de los Tablas de Retención Documental, se establecen los traslados de los documentos que, teniendo en cuenta sus valores primarios, deba ser entregada para ser administrada en los archivos centrales. 
Guía para la gestión normalizada de los documentos generados en el proceso  en la administración del archivo central (Secretaría General del Archivo de Bogotá).
</t>
  </si>
  <si>
    <t>Subdirección de Plantas Físicas</t>
  </si>
  <si>
    <t xml:space="preserve">Decreto 607 de 2007 "Por el cual se determina el Objeto, la Estructura Organizacional y Funciones de la Secretaría Distrital de Integración Social". Articulo 13, numeral c) Organizar y ejecutar la adquisición y/o entrega de los bienes inmuebles necesarios para la construcción y/o ampliación de infraestructura. Resolución 0326 de 2008 "Por medio de la cual se establece un régimen transitorio para reparaciones locativas que deben cumplir los Jardines Infantiles que presten el servicio de educación inicial con el fin de alcanzar las condiciones establecidas en el Acuerdo 138 de 2004 y sus normas complementarias."
Decreto 316 de 2006 "Por el cual se adopta el Plan Maestro de Equipamientos de Bienestar Social para Bogotá Distrito Capital".
Resolución 1887 de 2015. “Mediante la cual se deroga la Resolución 1551 de 2007 y se reglamenta las generalidades, operatividad y se dictan otras disposiciones del Sistema de Información de la Secretaría Distrital de Integración Social".  Artículo 20. Disponibilidad de la Información.
CRT-GIF-001
Gestión de infraestructura física
</t>
  </si>
  <si>
    <t>PCD-BS-015
Emisión de conceptos técnicos</t>
  </si>
  <si>
    <t xml:space="preserve">Conceptos Técnicos de Infraestructura </t>
  </si>
  <si>
    <t>Contiene los documentos expedidos por la Subdirección de Plantas Físicas en el cual se describen las condiciones físicas del inmueble  de acuerdo a la normatividad, estándares de calidad o anexos técnicos vigentes, definiéndose si el inmueble visitado cumple o no con las condiciones establecida  para la prestación de un Servicio Social.</t>
  </si>
  <si>
    <t>*Archivo de Gestión de la Dependencia
*Archivo Central de la Entidad</t>
  </si>
  <si>
    <t>Interno
Externo</t>
  </si>
  <si>
    <t>*Subdirector(a) de Plantas Físicas
*Subdirector(a) Administrativo y financiero</t>
  </si>
  <si>
    <t>Disponible</t>
  </si>
  <si>
    <t xml:space="preserve">Archivo de Gestión Dependencia - Archivo Central de la Entidad </t>
  </si>
  <si>
    <t xml:space="preserve">Decreto 607 de 2007 "Por el cual se determina el Objeto, la Estructura Organizacional y Funciones de la Secretaría Distrital de Integración Social". Articulo 13, numeral c) Organizar y ejecutar la adquisición y/o entrega de los bienes inmuebles necesarios para la construcción y/o ampliación de infraestructura. Decreto 316 de 2006, "Por el cual se adopta el Plan Maestro de Equipamientos de Bienestar Social para Bogotá Distrito Capital". Resolución 326 de 2008, "Por medio de la cual se establece un régimen transitorio para reparaciones locativas que deben cumplir los Jardines Infantiles que presten el servicio de educación inicial con el fin de alcanzar las condiciones establecidas en el Acuerdo 138 de 2004 y sus normas complementarias". 
Resolución 1887 de 2015. “Mediante la cual se deroga la Resolución 1551 de 2007 y se reglamenta las generalidades, operatividad y se dictan otras disposiciones del Sistema de Información de la Secretaría Distrital de Integración Social".  Artículo 20. Disponibilidad de la Información.
CRT-GIF-001
Gestión de infraestructura física
PCD-AD-PRO-23
Adquisiciones
</t>
  </si>
  <si>
    <t>PCD-GIF-001
Gestión de Infraestructura
PCD-BS-MI-616
Mantenimiento infraestructura
PCD-AD-AP-620
Adquisición de predios</t>
  </si>
  <si>
    <t xml:space="preserve">HISTORIAS DE BIENES INMUEBLES 
</t>
  </si>
  <si>
    <t>Documentos que contienen información relacionada con los predios que administra la Secretaría Distrital de Integración Social, relacionados  con el mantenimiento, actualización de los avalúos, y control de las obligaciones tributarias.</t>
  </si>
  <si>
    <t>PCD-GIF-001
Procedimiento Gestión de Infraestructura</t>
  </si>
  <si>
    <t>Plan de Obra de Infraestructura</t>
  </si>
  <si>
    <t>Documentos que contemplan las necesidades generales de futuras obras de infraestructura para el debido funcionamiento de la Secretaría Distrital de Integración social, no poseen valores secundarios para la investigación, la ciencia y la cultura ya que hace parte integral del Anteproyecto y Proyecto de Inversión.</t>
  </si>
  <si>
    <t>Subdirección de Gestión y Desarrollo del Talento Humano</t>
  </si>
  <si>
    <t>Decreto 445 de 2014. Artículo 13B. Subdirección de Gestión y Desarrollo del Talento Humano
Por medio del cual se modifica la estructura organizacional de la Secretaría Distrital de Integración Social”. 
Ley 1010 de 2006.
en los artículos 25 y 209 de la Constitución Política de Colombia, así como a lo consagrado en la Ley 640 de 2000, Decreto Distrital 437 de 2012,Resolución 652 de 2012. Resolución 2646  del 2008.</t>
  </si>
  <si>
    <t xml:space="preserve">ACTAS 
 </t>
  </si>
  <si>
    <t xml:space="preserve">Actas de la Comisión de Personal </t>
  </si>
  <si>
    <t>Documentación que contienen las decisiones y deliberaciones de la comisión de personal que le permite velar porque los procesos de selección para la provisión de empleos y de evaluación del desempeño de la Secretaría Distrital de Integración Social, se realicen conforme con lo establecido en las normas y procedimientos legales y reglamentarios y con los lineamientos señalados por la Comisión Nacional del Servicio Civil.</t>
  </si>
  <si>
    <t>*Subdirección de Gestión y Desarrollo del Talento Humano
*Archivo Central</t>
  </si>
  <si>
    <t>Subdirector de Gestión y Desarrollo del Talento Humano</t>
  </si>
  <si>
    <t>Subdirector
Responsable del Achivo Central</t>
  </si>
  <si>
    <t>Actas Comité de Convivencia Laboral CCL</t>
  </si>
  <si>
    <t>Documento que refleja la toma de decisiones y compromisos adquiridos en sesión de Comité de Convivencia Laboral, el cual permite prevenir y corregir las diversas formas de agresión, maltrato, vejámenes quw se presente en materia de las relaciones laborales al interior de la Secretaría de Integración Social a traves del Comité de Convivencia Laboral.</t>
  </si>
  <si>
    <t>Actas Comité de Reubicaciones</t>
  </si>
  <si>
    <t>Documento que refleja la toma de decisiones y compromisos adquiridos en sesión de Comité de Reubicaciones el cual estbalece los criterios y procedimientos para los movimientos de personal de los empleados de la Secreataría Distrital de Integración Social.</t>
  </si>
  <si>
    <t>Actas Comité Paritario de Seguridad y Salud en el Trabajo - COPASST</t>
  </si>
  <si>
    <t>Documento que refleja la toma de decisiones y compromisos adquiridos en sesión de Comité Paritario de Seguridad y Salud en el Trabajo - COPASST encargado de promocionar las normas  de seguridad y salud en el trabajo en la Secretaría Distratial de Integración Social.</t>
  </si>
  <si>
    <t>PCD-TH-007
Procedimiento Bienestar social 
PCD-TH-009
Vinculación y desvinculación</t>
  </si>
  <si>
    <t xml:space="preserve">HISTORIAS LABORALES  
</t>
  </si>
  <si>
    <t>Conjunto de documentos de manejo y acceso reservado por parte de los funcionarios de la Secretaría Distrital de Integración Social en donde se conservan cronológicamente todos los documentos de carácter administrativo relacionados con el vínculo y desempeño laboral que se establece entre el funcionario y la Secretaría Distrital de Integración Social.</t>
  </si>
  <si>
    <t>De conformidad con el literal a) del  artículo  18 de la Ley 1712 de 2014.</t>
  </si>
  <si>
    <t>Constitución Politica de Colombia Articulo 15 y Artículo 74.</t>
  </si>
  <si>
    <t>Ley 1266 de 2008, literal h) artículo 3.</t>
  </si>
  <si>
    <t>Total</t>
  </si>
  <si>
    <t>Subdirector(a)  de Gestión y Desarrollo del Talento Humano
Responsable del Achivo Central</t>
  </si>
  <si>
    <t>PCD-TH-002
REGISTRO Y ANÁLISIS DE AUSENTISMO LABORAL</t>
  </si>
  <si>
    <t>Informe semestral de ausentismo laboral</t>
  </si>
  <si>
    <t>Documento que permite determinar las características, magnitud y tendencia del ausentismo de origen médico y no médico, con el fin de identificar y analizar las causas y factores condicionantes del ausentismo que permitan implementar acciones para su efectiva disminución</t>
  </si>
  <si>
    <t xml:space="preserve">MANUALES 
</t>
  </si>
  <si>
    <t xml:space="preserve">Manual de Funciones y Competencias Laborales </t>
  </si>
  <si>
    <t>El Manual Específico de Funciones y de Competencias Laborales es una herramienta de gestión de talento humano que permite establecer las funciones y competencias laborales de los empleos que conforman la planta de personal de las instituciones públicas; así como los requerimientos de conocimiento, experiencia y demás competencias exigidas para el desempeño de estos.
Es, igualmente, insumo importante para la ejecución de los procesos de planeación, ingreso, permanencia y desarrollo del talento humano al servicio de las organizaciones públicas
https://www.funcionpublica.gov.co/preguntas-frecuentes/-/asset_publisher/sqxafjubsrEu/content/-sabe-usted-que-es-el-manual-de-funcione-1/28585938</t>
  </si>
  <si>
    <t xml:space="preserve">NÓMINAS 
</t>
  </si>
  <si>
    <t>Es un documento soporte que expide el grupo de nómina a los funcionarios y exfuncionarios de la Secretaría Distrital de Integración Social, relacionados con todos los registros de pagos financieros sujeto por ley.</t>
  </si>
  <si>
    <t xml:space="preserve"> PCD-TH-001   Procedimiento Identificación de peligros y valoración de riesgos</t>
  </si>
  <si>
    <t>Plan de Identificación de Peligros y Valoración de Riesgos</t>
  </si>
  <si>
    <t>Documente que permite planear  y generar estrategías para la identificación de los riesgos en los procesos
y actividades, el análisis se realiza a partir del conocimiento de situaciones del entorno de
la SDIS, tanto de carácter social, económico, cultural, de orden público, político, legal y /o
cambios tecnológicos, entre otros</t>
  </si>
  <si>
    <t>PCD-TH-BP-036
Bienestar social</t>
  </si>
  <si>
    <t xml:space="preserve">Planes de Bienestar Social del Personal </t>
  </si>
  <si>
    <t>Documento establecido para propiciar condiciones en el ambiente de trabajo que favorezca el desarrollo de la creatividad, la identidad, la participación y la seguridad laboral de los funcionarios de la entidad, además de fomentar actitudes favorables frente al funcionario público, desarrollar valores organizacionales y contribuir al mejoramiento de la calidad de vida de los funcionarios y su grupo familiar</t>
  </si>
  <si>
    <t>Planes de Evacuación y Emergencias</t>
  </si>
  <si>
    <t>Contiene todos los documentos que soportal El Plan de Emergencia y Contingencias como  instrumento principal que define las políticas, los sistemas de organización y los procedimientos generales aplicables para enfrentar de manera oportuna, eficiente y eficaz las situaciones de calamidad, desastre o emergencia, en sus distintas fases. Con el fin de mitigar o reducir los efectos negativos o lesivos de las situaciones que se presenten en la Secretaría Distrital de Integración Social.</t>
  </si>
  <si>
    <t>PCD-TH-006
INCENTIVOS</t>
  </si>
  <si>
    <t>Planes de Incentivos</t>
  </si>
  <si>
    <t>Documento que soportan el reconocimiento a aquellos servidores, servidoras y grupos de trabajo, cuyo desempeño y accionar diario han aportado al cumplimiento de los objetivos institucionales de manera sobresaliente, promoviendo el desarrollo y bienestar en condiciones de dignidad, justicia, participación y equidad.</t>
  </si>
  <si>
    <t>TH-1-PR-0
Capacitación y desarrollo</t>
  </si>
  <si>
    <t>Planes Institucionales de Capacitación del Personal</t>
  </si>
  <si>
    <t>Documentos que soportan el Plan Institucional de Capacitación de la Secretaría Distrital de Integración Social, que incluye lo relativo a la capacitación no formal como la informal de acuerdo con lo establecido por la ley de educación, dirigidos a prolongar y a complementar la educación inicial mediante la generación de conocimientos, el desarrollo de habilidades y el cambio de actitudes con el fin de incrementar la capacidad individual  colectiva para contribuir al cumplimiento de la misión institucional, a una mejor prestación de servicios a la comunidad, al eficaz desempeño del cargo y al desarrollo personal integral.</t>
  </si>
  <si>
    <t>PROCESO DE ATENCIÓN DE ACOSO LABORAL</t>
  </si>
  <si>
    <t>Documentos que permite evidenciar el cumplimiento a las disposiciones de la Ley 1010 de 2006 e implementar las medidas que permitan prevenir y corregir las diversas formas de agresión, maltrato, vejámenes, trato desconsiderado y ofensivo y, en genera, todo ultraje de la Secretaría de Integración Social a través del Comité de Convivencia Laboral.</t>
  </si>
  <si>
    <t xml:space="preserve">PROGRAMAS 
</t>
  </si>
  <si>
    <t>Programa Sistema de Gestión de la Seguridad y Salud en el Trabajo (SGSST)</t>
  </si>
  <si>
    <t>Describir las directrices para implementar el Subsistema de Gestión de la Seguridad y Salud en el Trabajo (SG-SST), que deben ser aplicadas en la Secretaría Distrital de Integración Social, sus trabajadores, contratistas proveedores y subcontratistas; asegurando su mejora continua y determinando las actuaciones requeridas para eliminar o minimizar los riesgos para los trabajadores, contratistas y visitantes que pueden estar expuestos a peligros asociados con el desarrollo de nuestras actividades.</t>
  </si>
  <si>
    <t>PCD-TH-EP-046
Convocatoria a encargos y provisionalidad</t>
  </si>
  <si>
    <t xml:space="preserve">PROVISIÓN DE PERSONAL 
</t>
  </si>
  <si>
    <t>Contiene todos los documentos que soportan las actividades necesarias para suplir las vacantes temporales y permanentes a través de la figura de encargos, y por provisionalidad. Los encargos y las provisionalidades se manejan siguiendo los lineamientos de la Comisión Nacional del Servicio Civil y de acuerdo a la política de incentivos de la Secretaría Distrital de Integración Social para garantizar el cumplimiento de la misión institucional</t>
  </si>
  <si>
    <t>Dirección de Análisis y Diseño Estratégico</t>
  </si>
  <si>
    <t>Decreto 607 de  2007, "Por el cual se determina el Objeto, la Estructura Organizacional y Funciones de la Secretaría Distrital de Integración Social". Artículo 28º. Instancias del Sistema de Coordinación de la Secretaría Distrital de Integración Social.
Resolución 1887 de 2015. “Mediante la cual se deroga la Resolución 1551 de 2007 y se reglamenta las generalidades, operatividad y se dictan otras disposiciones del Sistema de Información de la Secretaría Distrital de Integración Social".  Artículo 20. Disponibilidad de la Información.</t>
  </si>
  <si>
    <t>Actas de Comité Institucional de Gestión y Desempeño</t>
  </si>
  <si>
    <t>Documento que evidencia los soportes del Comité Institucional de Gestión y Desarrollo como instancia encargada de orientar, articular y ejecutar las acciones y estrategias para la correcta implementación, operación, desarrollo, evaluación y seguimiento del Modelo Integrado de Planeación y Gestión (MIPG) en la Secretaría Distrital de Integración Social.</t>
  </si>
  <si>
    <t>Director(a) de Análisis y Diseño Estratégico</t>
  </si>
  <si>
    <t>Director(a) de Análisis y Diseño Estratégico 
Administrativo(a) y Financiero(a)</t>
  </si>
  <si>
    <t>EVALUACIONES DE RESULTADO DE SERVICIOS SOCIALES</t>
  </si>
  <si>
    <t xml:space="preserve">Consolida los requerimientos de información solicitados por las diferentes dependencias de la entidad, generando los reportes oficiales a partir de las bases de datos misionales disponibles en la Secretaría Distrital de Integración Social.   </t>
  </si>
  <si>
    <t>CRT-AC-001
Auditoría y control</t>
  </si>
  <si>
    <t>Hace referencia a los informes relacionados con todas las actividades de las dependencia y no solo a los relativos al seguimiento de la planeación (Guía de series y subseries transversales Archivo Distrital de Bogotá)</t>
  </si>
  <si>
    <t>Informes a Otros organismos</t>
  </si>
  <si>
    <t>Informes Calidad de los Datos del Sistema de Información Misional</t>
  </si>
  <si>
    <t>Evidencia la evaluación a la calidad de los datos del subsistema de información misional de la Secretaría a través de la identificación y generación de reportes y evaluaciones con destino a los responsables de la calidad de la información, con el fin de mejorar la misma y contar con información confiable y oportuna para la toma de decisiones de la Entidad.</t>
  </si>
  <si>
    <t>Art. 5, Ley 1581 de 2012. "Datos sensibles. Para los propósitos de la presente ley, 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los datos biométricos."</t>
  </si>
  <si>
    <r>
      <t>Hace referencia a los informes relacionados con todas las actividades de las dependencia y no solo a los</t>
    </r>
    <r>
      <rPr>
        <strike/>
        <sz val="10"/>
        <rFont val="Arial"/>
        <family val="2"/>
      </rPr>
      <t xml:space="preserve"> a los </t>
    </r>
    <r>
      <rPr>
        <sz val="10"/>
        <rFont val="Arial"/>
        <family val="2"/>
      </rPr>
      <t>relativos al seguimiento de la planeación (Guía de series y subseries transversales Archivo Distrital de Bogotá)</t>
    </r>
  </si>
  <si>
    <t>Informes de Innovación en Gestión Pública</t>
  </si>
  <si>
    <t xml:space="preserve">Documentos que evidencian  la promoción y promueven el fortalecimiento de las iniciativas de innovación social y/o de innovación en la gestión pública como parte del cumplimiento misional en favor de la población más vulnerable de Bogotá. </t>
  </si>
  <si>
    <t xml:space="preserve">Discos ópticos (CD, DVD, Blu Ray, etc.) </t>
  </si>
  <si>
    <t xml:space="preserve">INSTRUMENTOS DE CONTROL
</t>
  </si>
  <si>
    <t>Identificación de Prestación de los Servicios Sociales y Apoyos de la SDIS</t>
  </si>
  <si>
    <t>Documentos que establecen la ruta para focalizar y priorizar a los ciudadanos que soliciten los servicios y apoyos sociales de la Secretaría Distrital de Integración Social, mediante la aplicación de los criterios de la resolución 0825 de 2018 con el fin de gestionar la inscripción de los potenciales participantes</t>
  </si>
  <si>
    <t>Decreto 607 de  2007, "Por el cual se determina el Objeto, la Estructura Organizacional y Funciones de la Secretaría Distrital de Integración Social". Artículo 28º. Instancias del Sistema de Coordinación de la Secretaría Distrital de Integración Social.
Resolución 1887 de 2015. “Mediante la cual se deroga la Resolución 1551 de 2007 y se reglamenta las generalidades, operatividad y se dictan otras disposiciones del Sistema de Información de la Secretaría Distrital de Integración Social".  Artículo 20. Disponibilidad de la Información.
CRT-GC-001
Gestión del conocimiento</t>
  </si>
  <si>
    <t>PCD-GC-008
Articulación de la Secretaría Distrital de Integración Social con universidades y centros de investigación  para la realización de investigaciones sociales</t>
  </si>
  <si>
    <t>INVESTIGACIONES DE UNIVERSIDADES Y/O CENTROS DE INVESTIGACIÓN SOBRE FÉNOMENOS O DINÁMICAS SOCIALES</t>
  </si>
  <si>
    <r>
      <t xml:space="preserve">Consolida los requerimientos de información solicitados por las diferentes dependencias de la entidad, generando los reportes oficiales </t>
    </r>
    <r>
      <rPr>
        <strike/>
        <sz val="10"/>
        <rFont val="Arial"/>
        <family val="2"/>
      </rPr>
      <t xml:space="preserve"> </t>
    </r>
    <r>
      <rPr>
        <sz val="10"/>
        <rFont val="Arial"/>
        <family val="2"/>
      </rPr>
      <t xml:space="preserve">disponibles en la Secretaría Distrital de Integración Social. </t>
    </r>
  </si>
  <si>
    <t>Decreto 607 de  2007, "Por el cual se determina el Objeto, la Estructura Organizacional y Funciones de la Secretaría Distrital de Integración Social". Artículo 28º. Instancias del Sistema de Coordinación de la Secretaría Distrital de Integración Social.
Resolución 1887 de 2015. “Mediante la cual se deroga la Resolución 1551 de 2007 y se reglamenta las generalidades, operatividad y se dictan otras disposiciones del Sistema de Información de la Secretaría Distrital de Integración Social".  Artículo 20. Disponibilidad de la Información.
CRT-PE-001
Planeación Estratégica</t>
  </si>
  <si>
    <t>PCD-PE-009
Formulación y seguimiento de la plataforma estratégica y del plan estratégico institucional</t>
  </si>
  <si>
    <t>Planes Estratégicos Institucionales</t>
  </si>
  <si>
    <t>Documentos que permiten establecer las acciones para la formulación y seguimiento de la plataforma estratégica y del plan estratégico institucional a través de la definición de herramientas de planeación, recolección y seguimiento de la información para el cumplimiento al Plan Distrital de Desarrollo.</t>
  </si>
  <si>
    <t xml:space="preserve">Archivo de Gestión
</t>
  </si>
  <si>
    <t>Decreto 607 de  2007, "Por el cual se determina el Objeto, la Estructura Organizacional y Funciones de la Secretaría Distrital de Integración Social". Artículo 28º. Instancias del Sistema de Coordinación de la Secretaría Distrital de Integración Social.
Resolución 1887 de 2015. “Mediante la cual se deroga la Resolución 1551 de 2007 y se reglamenta las generalidades, operatividad y se dictan otras disposiciones del Sistema de Información de la Secretaría Distrital de Integración Social".  Artículo 20. Disponibilidad de la Información.
CRT-GC-001
PROCESO GESTIÓN DEL CONOCIMIENTO</t>
  </si>
  <si>
    <t>PCD-GC-002
Atención a solicitudes de reporte de información misional
PCD-GC-005
Intercambio de información</t>
  </si>
  <si>
    <t>SOLICITUDES DE REPORTE DE INFORMACIÓN MISIONAL</t>
  </si>
  <si>
    <t xml:space="preserve">Consolida los requerimientos de información solicitados por las diferentes dependencias de la entidad, generando los reportes oficiales a partir de las bases de datos misionales disponibles en la Secretaría Distrital de Integración Social. </t>
  </si>
  <si>
    <t>Subdirección de Diseño, Evaluación y Sistematización</t>
  </si>
  <si>
    <t>Decreto 607 de 2007. "Por el cual se determina el Objeto, la Estructura Organizacional y Funciones de la Secretaría Distrital de Integración Social". Artículo 15º. Subdirección de Diseño, Evaluación y Sistematización. Literal (e). 
Resolución 1887 de 2015. “Mediante la cual se deroga la Resolución 1551 de 2007 y se reglamenta las generalidades, operatividad y se dictan otras disposiciones del Sistema de Información de la Secretaría Distrital de Integración Social".  Artículo 20. Disponibilidad de la Información.
Resolución 1075 de 2017,  "Por la cual se ajusta el Sistema Integrado de Gestión en la Secretaría Distrital de Integración Social y se deroga la resolución 1564 de 2010, la Resolución 0622 de 2014, la Resolución 0096 de 2015 y la Resolución 0856 de 2015"</t>
  </si>
  <si>
    <t>Actas Comité de Gestores del Sistema Integrado de Gestión</t>
  </si>
  <si>
    <t>Documentos que evidencian las sesiones del Comité de Gestores del Sistema Integrado de Gestión como  instancia operativa encargada de realizar seguimiento a los elementos
del Sistema Integrado de Gestión -SIG</t>
  </si>
  <si>
    <t>*Subdirección de Diseño, Evaluación y Sistematización
*Archivo Central</t>
  </si>
  <si>
    <t>Subdirector(a) Subdirección de Diseño, Evaluación y Sistematización
Responsable del Archivo Central</t>
  </si>
  <si>
    <t xml:space="preserve">Decreto 607 de 2007. "Por el cual se determina el Objeto, la Estructura Organizacional y Funciones de la Secretaría Distrital de Integración Social". Artículo 15º. Subdirección de Diseño, Evaluación y Sistematización. Literal (e). 
Decreto 216 de 2017 (Mayo 03), 
"Por el cual se reglamentan el Decreto 714 de 1996, Estatuto Orgánico de Presupuesto Distrital y se dictan otras disposiciones"
Manual operativo presupuestal del Distrito 
Resolución 1887 de 2015. “Mediante la cual se deroga la Resolución 1551 de 2007 y se reglamenta las generalidades, operatividad y se dictan otras disposiciones del Sistema de Información de la Secretaría Distrital de Integración Social".  Artículo 20. Disponibilidad de la Información.
</t>
  </si>
  <si>
    <t>PCD-DE-004
Formulación del anteproyecto de presupuesto</t>
  </si>
  <si>
    <t xml:space="preserve">ANTEPROYECTO DE PRESUPUESTO 
</t>
  </si>
  <si>
    <t xml:space="preserve">Contiene los diferentes soportes que hacen parte del anteproyecto anual de presupuesto de la Secretaría Distrital de Integración Social, el cual hará parte del Presupuesto General del Distrito, como instrumento para desarrollar los propósitos de la acción gubernamental en forma coherente, es decir que, como herramienta financiera, el presupuesto permite al Estado la provisión eficiente de bienes y servicios para los ciudadanos. </t>
  </si>
  <si>
    <t>Decreto 607 de 2007. "Por el cual se determina el Objeto, la Estructura Organizacional y Funciones de la Secretaría Distrital de Integración Social". Artículo 15º. Subdirección de Diseño, Evaluación y Sistematización. Literal (e). 
Decreto 234 de 2015. “Por el cual se reglamentan los Acuerdos Orgánicos de Presupuesto 24 de 1995 y 20 de 1996 y se dictan otras disposiciones”.
Decreto 286 de 2016.  
"Por medio del cual se modifica el Decreto 234 de 2015"
Resolución 1887 de 2015. “Mediante la cual se deroga la Resolución 1551 de 2007 y se reglamenta las generalidades, operatividad y se dictan otras disposiciones del Sistema de Información de la Secretaría Distrital de Integración Social".  Artículo 20. Disponibilidad de la Información.
CRT-GS-001
Gestión del sistema integrado - SIG</t>
  </si>
  <si>
    <t>PCD-GS-001
Formulación y seguimiento de indicadores de gestión</t>
  </si>
  <si>
    <t>Informe de indicadores de gestión</t>
  </si>
  <si>
    <t>Refleja el seguimiento de indicadores de gestión en la Entidad, para la toma de decisiones oportunas encaminadas al logro de los objetivos Institucionales.</t>
  </si>
  <si>
    <t>PCD-DE-001
Control de Documentos</t>
  </si>
  <si>
    <t xml:space="preserve">INSTRUMENTOS DEL SISTEMA DE GESTION DE CALIDAD
</t>
  </si>
  <si>
    <t>Listado maestro de documentos</t>
  </si>
  <si>
    <t>Evidencia la creación, actualización, derogación, identificación y distribución de los documentos que hacen parte del Sistema Integrado de Gestión – SIG de la Secretaría Distrital de Integración Social.</t>
  </si>
  <si>
    <t>Decreto 607 de 2007. "Por el cual se determina el Objeto, la Estructura Organizacional y Funciones de la Secretaría Distrital de Integración Social". Artículo 15º. Subdirección de Diseño, Evaluación y Sistematización. Literal (e). 
Decreto 612 de 2018 “Por el cual se fijan directrices para la integración de los planes institucionales y estratégicos al Plan de Acción por parte de las entidades del Estado” 
Resolución 1887 de 2015. “Mediante la cual se deroga la Resolución 1551 de 2007 y se reglamenta las generalidades, operatividad y se dictan otras disposiciones del Sistema de Información de la Secretaría Distrital de Integración Social".  Artículo 20. Disponibilidad de la Información.
CRT-PE-001
Planeación estratégica</t>
  </si>
  <si>
    <t>PCD-DE-006
Procedimiento formulación y seguimiento del Plan de Acción Institucional</t>
  </si>
  <si>
    <t>Planes de Acción Institucional</t>
  </si>
  <si>
    <t>Documentos que soportan los lineamientos para la formulación y seguimiento del plan de acción institucional, a partir de, la identificación de acciones y productos que recopilen los principales requerimientos de las políticas, estrategias e iniciativas de gobierno en materia de gestión y desempeño Institucional a fin de, orientar a los líderes de proceso y equipos respectivos sobre el cumplimiento de los objetivos estratégicos de la Secretaría y las metas definidas en el Plan Distrital de Desarrollo, esenciales en el Modelo Integrado de Planeación y Gestión.</t>
  </si>
  <si>
    <t>PCD-GS-002
Administración de riesgos</t>
  </si>
  <si>
    <t>Planes de manejo de riesgo</t>
  </si>
  <si>
    <t>Contiene los riesgos a los cuales está expuesta la Secretaría Distrital de Integración Social, permitiendo conocer las políticas inmediatas de respuesta ante ellos tendientes a evitar, reducir, dispersar o transferir el riesgo; o asumir el riesgo residual, y la aplicación de acciones, así como los responsables, el cronograma y los indicadores.</t>
  </si>
  <si>
    <t>Decreto 607 de 2007. "Por el cual se determina el Objeto, la Estructura Organizacional y Funciones de la Secretaría Distrital de Integración Social". Artículo 15º. Subdirección de Diseño, Evaluación y Sistematización. Literal (e). 
Ley 1757 de 2015 "Estatuto de la participación democrática en Colombia"
Resolución 1887 de 2015. “Mediante la cual se deroga la Resolución 1551 de 2007 y se reglamenta las generalidades, operatividad y se dictan otras disposiciones del Sistema de Información de la Secretaría Distrital de Integración Social".  Artículo 20. Disponibilidad de la Información.
CRT-PE-001
Planeación estratégica</t>
  </si>
  <si>
    <t>PCD-PE-011
Participación ciudadana</t>
  </si>
  <si>
    <t>Planes Institucionales de Participación Ciudadana</t>
  </si>
  <si>
    <t>Documentos que expone las herramientas y define los lineamientos generales para promover la participación ciudadana en los asuntos públicos, que vincula a los grupos de interés pertinentes en busca de la consolidación de los espacios de control social en la Secretaría Distrital de Integración Social.</t>
  </si>
  <si>
    <t xml:space="preserve">Decreto 607 de 2007. "Por el cual se determina el Objeto, la Estructura Organizacional y Funciones de la Secretaría Distrital de Integración Social". Artículo 15º. Subdirección de Diseño, Evaluación y Sistematización. Literal (e). 
Decreto 234 de 2015. “Por el cual se reglamentan los Acuerdos Orgánicos de Presupuesto 24 de 1995 y 20 de 1996 y se dictan otras disposiciones”.
Decreto 286 de 2016.  
"Por medio del cual se modifica el Decreto 234 de 2015"
Resolución 1887 de 2015. “Mediante la cual se deroga la Resolución 1551 de 2007 y se reglamenta las generalidades, operatividad y se dictan otras disposiciones del Sistema de Información de la Secretaría Distrital de Integración Social".  Artículo 20. Disponibilidad de la Información.
</t>
  </si>
  <si>
    <t>Planes Operativos Anuales de Inversiones</t>
  </si>
  <si>
    <t xml:space="preserve">Documento que establece las directrices para la elaboración del anteproyecto de presupuesto de la entidad, teniendo en cuenta los lineamientos de política para la programación presupuestal de la vigencia correspondiente. </t>
  </si>
  <si>
    <t xml:space="preserve">Programa Sistema Integrado de Gestión </t>
  </si>
  <si>
    <t>Establece y gestiona la implementación y mantenimiento del sistema integrado de gestión en el marco de la normativa y directrices aplicables, con el fin de consolidar la operación de la entidad y promover su mejora</t>
  </si>
  <si>
    <t xml:space="preserve">Decreto 607 de 2007. "Por el cual se determina el Objeto, la Estructura Organizacional y Funciones de la Secretaría Distrital de Integración Social". Artículo 15º. Subdirección de Diseño, Evaluación y Sistematización. Literal (e). 
Decreto 449 de 1999 Por el cual se actualizan los procedimientos del Banco Distrital de Programas y Proyectos, artículo 5.
Manual de usuario para la administración y operación del Banco Distrital de Programas y Proyectos, Secretaría Distrital de Planeación. Versión 2.0, página 32.
Resolución 1887 de 2015. “Mediante la cual se deroga la Resolución 1551 de 2007 y se reglamenta las generalidades, operatividad y se dictan otras disposiciones del Sistema de Información de la Secretaría Distrital de Integración Social".  Artículo 20. Disponibilidad de la Información.
CRT-PE-001
Planeación estratégica
</t>
  </si>
  <si>
    <t xml:space="preserve">PCD-PE-004
Formulación de proyectos de inversión y plan de acción </t>
  </si>
  <si>
    <t xml:space="preserve">PROYECTOS 
</t>
  </si>
  <si>
    <t>Proyectos de Inversión</t>
  </si>
  <si>
    <t>Documentos que evidencian la formulación de los proyectos de inversión de la Secretaria Distrital de Integración Social (SDIS) y de los planes de acción del proyecto de inversión por vigencia, mediante las metodologías y lineamientos definidos en la Dirección de Análisis y Diseño Estratégico, que permitan la coherencia y articulación con el Plan Distrital de Desarrollo vigente y las políticas públicas sociales.</t>
  </si>
  <si>
    <t>Subdirección de Investigación e Información</t>
  </si>
  <si>
    <t>Decreto 607 de 2007. "Por el cual se determina el Objeto, la Estructura Organizacional y Funciones de la Secretaría Distrital de Integración Social". Artículo 16º. Subdirección de Investigación e Información.
Resolución 1564 de 2010 por la cual se crea el Comité de Seguridad de la Información de la Secretaría Distrital de Integración Social.</t>
  </si>
  <si>
    <t>LIN-MS-003</t>
  </si>
  <si>
    <t>INSTRUMENTOS DE CONTROL</t>
  </si>
  <si>
    <t>Control de Acceso Físico y Lógico a las Áreas de la Subdirección de Investigación e Información</t>
  </si>
  <si>
    <t>Establecer directrices para el acceso físico y lógico a las áreas de trabajo y áreas seguras a cargo de la Subdirección de Investigación e Información – SII, de la Secretaría Distrital de Integración Social-SDIS, con el fin de mantener la confidencialidad, integridad y disponibilidad de la información.</t>
  </si>
  <si>
    <t>Resolución 1887 de 2015. “Mediante la cual se deroga la Resolución 1551 de 2007 y se reglamenta las generalidades, operatividad y se dictan otras disposiciones del Sistema de Información de la Secretaría Distrital de Integración Social".  Artículo 20. Disponibilidad de la Información. 
Resolución 635 de 2017 "Por la cual se adopta la Política de Seguridad y Privacidad de la Información en la Secretaría Distrital de Integración Social"</t>
  </si>
  <si>
    <t>*Subdirección de Investigación e Información
*Archivo Central</t>
  </si>
  <si>
    <t>Subdirector(a) Subdirección de Investigación e Información
Responsable del Archivo Central</t>
  </si>
  <si>
    <t>Otros</t>
  </si>
  <si>
    <t>https://sig.sdis.gov.co/index.php/es/tecnologias-de-la-informacion-documentos-asociados</t>
  </si>
  <si>
    <t>Decreto 607 de 2007. "Por el cual se determina el Objeto, la Estructura Organizacional y Funciones de la Secretaría Distrital de Integración Social". Artículo 16º. Subdirección de Investigación e Información.
Resolución 1564 de 2010 por la cual se crea el Comité de Seguridad de la Información de la Secretaría Distrital de Integración Social.
CRT-SMT-001
Gestión de soporte y mantenimiento tecnológico</t>
  </si>
  <si>
    <t>INS-GD-001</t>
  </si>
  <si>
    <t>Disponible web</t>
  </si>
  <si>
    <t>https://www.integracionsocial.gov.co/index.php/transparencia</t>
  </si>
  <si>
    <t>PCD-MS-002
Gestión de Incidentes de Seguridad de la Información
PCD-MS-003 
Gestión de incidentes de tecnologías de la información - TI</t>
  </si>
  <si>
    <t>Plan de Contingencia Informático</t>
  </si>
  <si>
    <t>Documento que definen las acciones necesarias para garantizar la rápida y oportuna recuperación y puesta en operación de los sistemas y servicios informáticos que apoyan el cumplimiento de la misionalidad de la entidad, frente a la posible ocurrencia de un incidente de seguridad que comprometa total o parcialmente la prestación de los servicios informáticos de la Secretaria Distrital de Integración Social.</t>
  </si>
  <si>
    <t>Resolución 1887 de 2015. “Mediante la cual se deroga la Resolución 1551 de 2007 y se reglamenta las generalidades, operatividad y se dictan otras disposiciones del Sistema de Información de la Secretaría Distrital de Integración Social".  Artículo 20. Disponibilidad de la Información.
Resolución 635 de 2017 "Por la cual se adopta la Política de Seguridad y Privacidad de la Información en la Secretaría Distrital de Integración Social"
Ley 1712 de 2014 Artículo 18. Información exceptuada por daño de derechos a personas naturales o jurídicas
c) Los secretos comerciales, industriales y profesionales.</t>
  </si>
  <si>
    <t>Plan Estratégico de Tecnologías de la Información y las Comunicaciones - PETIC</t>
  </si>
  <si>
    <t xml:space="preserve">Documento que permite fortalecer las tecnologías de la información y las comunicaciones para la optimización de procesos, incremento de la productividad y el seguimiento y control de la gestión de la entidad.  </t>
  </si>
  <si>
    <t>Decreto 607 de 2007. "Por el cual se determina el Objeto, la Estructura Organizacional y Funciones de la Secretaría Distrital de Integración Social". Artículo 16º. Subdirección de Investigación e Información.
Resolución 1564 de 2010 por la cual se crea el Comité de Seguridad de la Información de la Secretaría Distrital de Integración Social.
CRT-GC-001
Gestión del conocimiento</t>
  </si>
  <si>
    <t>PCD-MS-006
Creación de usuarios y asignación de perfiles</t>
  </si>
  <si>
    <t>SOLICITUDES DE SERVICIOS TECNOLÓGICOS</t>
  </si>
  <si>
    <t>Creación de Usuarios y Asignación de perfiles</t>
  </si>
  <si>
    <t>Define las actividades necesarias para la solicitud de creación, modificación y/o desactivación de usuarios y asignación de perfiles para los diferentes sistemas de información y servicios de Tecnología de Información-TI de la Secretaría Distrital de Integración Social-SDIS en búsqueda de controlar el acceso a los medios de procesamiento de información de la Entidad.</t>
  </si>
  <si>
    <t>https://sig.sdis.gov.co/index.php/es/mantenimiento-y-soporte-tic-documentos-asociados</t>
  </si>
  <si>
    <t xml:space="preserve">PCD-SMT-005
Creación o modificación de unidades operativas en los sistemas de información
</t>
  </si>
  <si>
    <t>Creación o Modificación de Unidades Operativas</t>
  </si>
  <si>
    <t>Establece directrices para la gestión de la información geográfica propia de la Secretaría Distrital de Integración Social - SDIS, con el fin de garantizar la calidad y oportunidad de la información publicada y proporcionada a la comunidad, a través de aplicaciones Web (Mapoteca Web) y demás medios disponibles.</t>
  </si>
  <si>
    <t>Decreto 607 de 2007. "Por el cual se determina el Objeto, la Estructura Organizacional y Funciones de la Secretaría Distrital de Integración Social". Artículo 16º. Subdirección de Investigación e Información.
Resolución 1564 de 2010 por la cual se crea el Comité de Seguridad de la Información de la Secretaría Distrital de Integración Social.
CRT-TI-001
Tecnologías de la información</t>
  </si>
  <si>
    <t>PCD-MS-004
Desarrollo y modificaciones de software</t>
  </si>
  <si>
    <t>Desarrollo o Modificaciones de Software</t>
  </si>
  <si>
    <t>Documentos mediante los cuales se establecer los pasos para el desarrollo y modificaciones de software de la Secretaría Distrital de Integración Social-SDIS, a través del análisis, diseño y pruebas a través de metodologías ágiles de desarrollo, con el fin de dar respuesta a los requerimientos de las dependencias</t>
  </si>
  <si>
    <t>PCD-SMT-001
Gestión de cambios de tecnologías de la información</t>
  </si>
  <si>
    <t>Gestión de Cambios de Tecnologías de la Información</t>
  </si>
  <si>
    <t>Define las actividades de planificación, evaluación, aprobación, implementación y documentación de la Gestión de Cambios, que permitan controlar el ciclo de vida de estos, con el fin de reducir el impacto y minimizar la interrupción en la prestación de los servicios TI</t>
  </si>
  <si>
    <t>Resolución 1887 de 2015. “Mediante la cual se deroga la Resolución 1551 de 2007 y se reglamenta las generalidades, operatividad y se dictan otras disposiciones del Sistema de Información de la Secretaría Distrital de Integración Social".  Artículo 20. Disponibilidad de la Información. 
Resolución 635 de 2017 "Por la cual se adopta la Política de Seguridad y Privacidad de la Información en la Secretaría Distrital de Integración Social"
Ley 1712 de 2014 Artículo 18. Información exceptuada por daño de derechos a personas naturales o jurídicas
c) Los secretos comerciales, industriales y profesionales.</t>
  </si>
  <si>
    <t>PCD-GC-001
Registro extemporáneo y modificación de información misional
PCD-PE-001
Procedimiento Parametrización del sistema de información misional</t>
  </si>
  <si>
    <t>Parametrización del Sistema de Información Misional</t>
  </si>
  <si>
    <t>Define las actividades para realizar parametrizaciones al Sistema de Información Misional de la entidad, con el fin de capturar toda la información requerida por los proyectos de la Secretaría Distrital de Integración Social.</t>
  </si>
  <si>
    <t>Resolución 1887 de 2015. “Mediante la cual se deroga la Resolución 1551 de 2007 y se reglamenta las generalidades, operatividad y se dictan otras disposiciones del Sistema de Información de la Secretaría Distrital de Integración Social".  Artículo 20. Disponibilidad de la Información. Parágrafo 1. La ficha de cada participante contenida en el Subsistema de Información Misional, es un documento público, de carácter clasificado que contiene información confidencial del participante y su familia y que aporta entre otros, elementos para identificar, seleccionar y priorizar su atención. Parágrafo 2. Los datos solicitados por la Secretaría Distrital de Integración Social a través de la ficha SIRBE,  son estrictamente confidenciales y por lo tanto no podrán darse a conocer al público ni a las entidades públicas o privadas, sino únicamente en resúmenes numéricos, que impidan la deducción o inferencia de información de carácter individual, salvo en los casos en que la o el participante, haya consentido en la revelación de sus datos personales o privados, o bien cuando es claro que la información entregada como parte de aquella información que debe estar bajo el régimen de publicidad aplicable.
Resolución 635 de 2017 "Por la cual se adopta la Política de Seguridad y Privacidad de la Información en la Secretaría Distrital de Integración Social"
Ley 1712 de 2014 Artículo 18. Información exceptuada por daño de derechos a personas naturales o jurídicas
c) Los secretos comerciales, industriales y profesionales.</t>
  </si>
  <si>
    <t>Subdirector(a) Subdirección de Investigación e Información
Responsable del Achivo Central</t>
  </si>
  <si>
    <t>https://sig.sdis.gov.co/index.php/es/proceso-de-planeacion-estrategica-procedimientos</t>
  </si>
  <si>
    <t>Dirección Territorial</t>
  </si>
  <si>
    <t>Decreto 607 de 2006. "Por el cual se determina el Objeto, la Estructura Organizacional y Funciones de la Secretaría Distrital de Integración Social" Artículo 14º. Dirección de Análisis y Diseño Estratégico.
Resolución 1887 de 2015. “Mediante la cual se deroga la Resolución 1551 de 2007 y se reglamenta las generalidades, operatividad y se dictan otras disposiciones del Sistema de Información de la Secretaría Distrital de Integración Social".  Artículo 20. Disponibilidad de la Información.</t>
  </si>
  <si>
    <t xml:space="preserve">Distrital </t>
  </si>
  <si>
    <t>Actas de la Mesa del Sistema Integrado de Gestión de la Dirección Territorial y la Dirección Poblacional - SIGPOTE</t>
  </si>
  <si>
    <t>Evidencias las diferentes reuniones realizadas  en Mesa del Sistema Integrado de Gestión de la Dirección Territorial y la Dirección Poblacional - SIGPOTE</t>
  </si>
  <si>
    <t>Archivo de Gestión de la Dependencia
Archivo Central de la Entidad</t>
  </si>
  <si>
    <t>Jefe Dependencia
Responsable del Archivo de Gestión - Archivo Central de la Entidad.</t>
  </si>
  <si>
    <t>Subdireccióna para la Identificación, Caracterización e Integración</t>
  </si>
  <si>
    <t>Decreto 607 de 2007 "Por el cual se determina el Objeto, la Estructura Organizacional y Funciones de la Secretaría Distrital de Integración Social". Artículo 19º. Subdirección para la Identificación, Caracterización e Integración. Resolución 1887 de 2015. 
CRT-PSS-001
Prestación de servicios sociales para la inclusión social</t>
  </si>
  <si>
    <t>PCD-PSS-005</t>
  </si>
  <si>
    <t xml:space="preserve">SERVICIOS SOCIALES DE EMERGENCIA
</t>
  </si>
  <si>
    <t>Servicios Sociales de  Atención a Personas y Familias en Emergencia Social</t>
  </si>
  <si>
    <t xml:space="preserve">Documentos que soportan los servicios sociales de emergencia como representación de la acción técnica y operativa de la Secretaría Distrital de  frente a las emergencias naturales, de alojamiento y de servicio funerario que atentan contra el bienestar de la población capitalina. </t>
  </si>
  <si>
    <t>Ley 1712 artículo 20</t>
  </si>
  <si>
    <t>Art. 15. Constitución Política de Colombia</t>
  </si>
  <si>
    <t>Resolución 1887 de 2015. “Mediante la cual se deroga la Resolución 1551 de 2007 y se reglamenta las generalidades, operatividad y se dictan otras disposiciones del Sistema de Información de la Secretaría Distrital de Integración Social".  Artículo 20. Disponibilidad de la Información. Parágrafo 1. La ficha de cada participante contenida en el Subsistema de Información Misional, es un documento público, de carácter clasificado que contiene información confidencial del participante y su familia y que aporta entre otros, elementos para identificar, seleccionar y priorizar su atención. Parágrafo 2. Los datos solicitados por la Secretaría Distrital de Integración Social a través de la ficha SIRBE,  son estrictamente confidenciales y por lo tanto no podrán darse a conocer al público ni a las entidades públicas o privadas, sino únicamente en resúmenes numéricos, que impidan la deducción o inferencia de información de carácter individual, salvo en los casos en que la o el participante, haya consentido en la revelación de sus datos personales o privados, o bien cuando es claro que la información entregada como parte de aquella información que debe estar bajo el régimen de publicidad aplicable.</t>
  </si>
  <si>
    <t>Solo podrá ser solicitada por el titular de la información, por sus apoderados o por personas autorizadas con facultad expresa para acceder a esa información.</t>
  </si>
  <si>
    <t>Subdirección para la Identificación, Caracterización e Integración
Archivo Central</t>
  </si>
  <si>
    <t xml:space="preserve">*Subdirección para la Identificación, Caracterización e Integración
</t>
  </si>
  <si>
    <t>Subdirector(a) Identificación, Caracterización e Integración
Responsable del Achivo Central</t>
  </si>
  <si>
    <t>Servicios Sociales de  Atención a Personas y Familias Migrantes en Emergencia Social</t>
  </si>
  <si>
    <t>Documentos que soportan la atención de manera transitoria a personas u hogares migrantes en situación de vulnerabilidad.</t>
  </si>
  <si>
    <t>PCD-PSS-013
PCD-PSS-007</t>
  </si>
  <si>
    <t>Servicios Sociales de Identificación de Población Afectada por emergencia de origen natural o antrópico</t>
  </si>
  <si>
    <t>Documentos que soportan los servicios sociales de emergencia como representación de la acción técnica y operativa de la Secretaría Distrital de  frente a las emergencias naturales, de alojamiento y de servicio funerario que atentan contra el bienestar de la población capitalina ya sea de origen natural o antrópico.</t>
  </si>
  <si>
    <t>PCD-PSS-006</t>
  </si>
  <si>
    <t>Servicios Sociales de Orientación,  Información y Referenciación de Servicios de Emergencia Social</t>
  </si>
  <si>
    <t>Subdirecciones Locales para la Integración Social</t>
  </si>
  <si>
    <t xml:space="preserve">Decreto 607 de 2007. "Por el cual se determina el Objeto, la Estructura Organizacional y Funciones de la Secretaría Distrital de Integración Social". Artículo 20º. Subdirecciones Locales para la Integración Social. </t>
  </si>
  <si>
    <t>Actas Consejo Local para la Política Social</t>
  </si>
  <si>
    <t>Documento que refleja la toma de decisiones y compromisos adquiridos en sesión de Consejo Local para la Política Social.</t>
  </si>
  <si>
    <t>*Subdirecciones Locales para la Integración Social
*Archivo Central</t>
  </si>
  <si>
    <t>Subdirecciones Locales para la Integración Social
Responsable del Achivo Central</t>
  </si>
  <si>
    <t>(N,A)</t>
  </si>
  <si>
    <t>Decreto 607 de 2007. "Por el cual se determina el Objeto, la Estructura Organizacional y Funciones de la Secretaría Distrital de Integración Social". Artículo 20º. Subdirecciones Locales para la Integración Social. 
CRT-GJ-001
Proceso Gestión Jurídica</t>
  </si>
  <si>
    <t>PCD-GJ-003
Procedimiento Gestión de Cartera de los Proyectos Sociales</t>
  </si>
  <si>
    <t xml:space="preserve">COBRO PERSUASIVO 
</t>
  </si>
  <si>
    <t>Documentos que permiten adelantar las actividades necesarias para la identificación, recuperación o depuración de los dineros y/o beneficios en especie que son cobrados, asignados, retirados o enajenados de forma indebida y/o sin el cumplimiento de los requisitos dispuestos por la Entidad</t>
  </si>
  <si>
    <t>Art. 849-4. Reserva del expediente en la etapa de cobro.
Los expedientes de las Oficinas de Cobranzas solo podrán ser examinados por el contribuyente o su apoderado legalmente constituido, o abogados autorizados mediante memorial presentado personalmente por el contribuyente.</t>
  </si>
  <si>
    <t>PCD-GE-SA-585
Entrega de paquete alimentario de contingencia
PCD-GE-BO-618
Entrega modalidad canasta complementaria de alimentos</t>
  </si>
  <si>
    <t xml:space="preserve">HISTORIAS SOCIALES
</t>
  </si>
  <si>
    <t>Historias Sociales del Servicio de Alimentación</t>
  </si>
  <si>
    <t xml:space="preserve">Establece las etapas para el suministro de alimentos con criterios de calidad, cantidad, inocuidad, oportunidad y calidez a los participantes de los diferentes servicios sociales que reciben apoyo alimentario, de acuerdo al aporte de nutrientes establecido por la Secretaria de Integración Social y cumpliendo con las recomendaciones de ingesta de energía y nutrientes. </t>
  </si>
  <si>
    <t xml:space="preserve">Constitución Política de Colombia Articulo 15 </t>
  </si>
  <si>
    <t>Ley 1712 de 2014  artículo 19</t>
  </si>
  <si>
    <t xml:space="preserve">Código de la Infancia y la Adolescencia
Artículo 153. Reserva de las diligencias
Las actuaciones procesales adelantadas en el sistema de responsabilidad penal para adolescentes, sólo podrán ser conocidas por las partes, sus apoderados, y los organismos de control.
</t>
  </si>
  <si>
    <t>El término de la reserva, conforme a la Ley, es de 15 años, con la única excepción de quien tiene interés legítimo por ser parte y/o representante legal de una de las partes en el proceso, quien puede acceder a través de los medios legalmente establecidos y siempre que no se afecte la intimidad personal o los derechos prevalentes de menores de edad.  Durante el tiempo en que los expedientes físicos se encuentren en los Despachos de las Comisarías de Familia, la responsabilidad de reserva es de los(las) Comisarios (as) de Familia. Una vez entregados en custodia, la responsabilidad de reserva es de la Oficina Asesora de Gestión Documental - Subdirección Administrativa y Financiera - Dirección de Gestión Corporativa.</t>
  </si>
  <si>
    <t xml:space="preserve">Decreto 607 de 2007. "Por el cual se determina el Objeto, la Estructura Organizacional y Funciones de la Secretaría Distrital de Integración Social". Artículo 20º. Subdirecciones Locales para la Integración Social. 
CRT-PSS-001
Proceso Prestación de los servicios sociales para la inclusión social </t>
  </si>
  <si>
    <t xml:space="preserve">PCD-PSS-011
Procedimiento vigilancia nutricional
</t>
  </si>
  <si>
    <t>Control vigilancia nutricional</t>
  </si>
  <si>
    <t>Permite orientar el contenido y elaboración de los informes del estado nutricional en un territorio, para que sirvan como insumo en la caracterización de los servicios sociales en los que se ofrece apoyo alimentario por la Secretaría Distrital de Integración Social- SDIS.</t>
  </si>
  <si>
    <t>Recolección de Información - Crítica Ficha SIRBE</t>
  </si>
  <si>
    <t>Documenta  el proceso por medio del cual se detectan inconsistencias y errores que se puedan
cometer en la recolección de información por parte de las personas designadas por las áreas técnicas
en las subdirecciones locales y subdirecciones técnicas de la SDIS con relación a la ficha SIRBE</t>
  </si>
  <si>
    <t>PCD-PSS-025
Procedimiento Prestación del servicio Centro de Desarrollo Comunitario - CDC</t>
  </si>
  <si>
    <t>Plan de Accion Desarrollo de Capacidades - CDC</t>
  </si>
  <si>
    <t>Contiene la documentación que genera la Secretaría Distrital de Integración Social a partir de los programas de formación una promoción de la capacitación en distintas labores prácticas (en la mayoría de los casos en arte y oficios) con el fin de mejorar las oportunidades laborales de la población en vulnerabilidad.</t>
  </si>
  <si>
    <t>PCD-PSS-017
Procedimiento Operación entrega de apoyos alimentarios en los servicios sociales</t>
  </si>
  <si>
    <t>Plan de Operación del Servicio de Alimentación</t>
  </si>
  <si>
    <t xml:space="preserve">Permite establecer las etapas para el suministro de alimentos con criterios de calidad, cantidad, inocuidad, oportunidad y calidez a los participantes de los diferentes servicios sociales que reciben apoyo alimentario, de acuerdo al aporte de nutrientes establecido por la Secretaria de Integración Social y cumpliendo con las recomendaciones de ingesta de energía y nutrientes. </t>
  </si>
  <si>
    <t>PCD-PSS-020
Procedimiento Promoción en Estilos de Vida Saludable: Alimentación, Nutrición y Actividad Física</t>
  </si>
  <si>
    <t xml:space="preserve">
Plan de Promoción de Capacitación en Estilos de Vida Saludable</t>
  </si>
  <si>
    <t>evidencia el registro de la implementación del procedimiento de capacitación en estilos de vida saludable, de la prestación de servicios sociales en las diferentes Subdirecciones Locales la SDIS.</t>
  </si>
  <si>
    <t>Dirección Poblacional</t>
  </si>
  <si>
    <t xml:space="preserve">
Decreto 607 de 2007. "Por el cual se determina el Objeto, la Estructura Organizacional y Funciones de la Secretaría Distrital de Integración Social". Artículo  21º. Dirección Poblacional
CRT-PSS-001. LEY 1346 DE 2009       Por medio de la cual se aprueba la “Convención sobre los Derechos de las personas con Discapacidad”, adoptada por la Asamblea General de la Naciones Unidas el 13 de diciembre de 2006.LEY ESTATUTARIA No. 1618  DE Febrero de 2013 "POR MEDIO DE la CUAL SE ESTABLECEN las DISPOSICIONES PARA GARANTIZAR El PLENO EJERCICIO DE los DERECHOS DE las PERSONAS CON DISCAPACIDAD"</t>
  </si>
  <si>
    <t xml:space="preserve">PCD-PSS-024
PCD-PSS-015
</t>
  </si>
  <si>
    <t>HISTORIAS SOCIALES</t>
  </si>
  <si>
    <t xml:space="preserve">
Historias Sociales de Personas con Discapacidad - Bono Canjeable por Alimentos</t>
  </si>
  <si>
    <t>Contienen los documentos que permiten establecer la identificación, concesión y desarrollo de acciones encaminadas al fortalecimiento del entramado social en el distrito capital, a partir del mejoramiento de la calidad de vida y el desarrollo de potencialidades personales, familiares, sociales y comunitarias de las distintas comunidades de Bogotá D.C.</t>
  </si>
  <si>
    <t>Numeral 3 Art. 24. Ley 1437 de 2011</t>
  </si>
  <si>
    <t>Ley 1712 artículo 19</t>
  </si>
  <si>
    <t>Parcial: solo podrá ser solicitada por el titular de la información, por sus apoderados o por personas autorizadas con facultad expresa para acceder a esa información.</t>
  </si>
  <si>
    <t>La razonabilidad de ese plazo inicial máximo de 15 años depende, en cada caso, de conformidad con los parámetros constitucionales señalados, de que las condiciones materiales que justificaron la reserva se mantengan a lo largo de todo el período. Sólo en esas condiciones ese plazo resulta razonable y acorde con los derechos de petición, de información y del libre acceso a los documentos públicos, así como a los principios de la función pública, consagrados en los artículos 20, 23, 74 y 209 de la Carta.</t>
  </si>
  <si>
    <t>Semiprivado</t>
  </si>
  <si>
    <t>*Dirección Poblacional
*Archivo Central</t>
  </si>
  <si>
    <t>Director(a) Poblacional
Responsable del Archivo Central</t>
  </si>
  <si>
    <t xml:space="preserve">
Decreto 607 de 2007. "Por el cual se determina el Objeto, la Estructura Organizacional y Funciones de la Secretaría Distrital de Integración Social". Artículo  21º. Dirección Poblacional
CRT-PSS-001</t>
  </si>
  <si>
    <t>PCD-PSS-024
PCD-PS-PS-560
PCD-PSS-015</t>
  </si>
  <si>
    <t xml:space="preserve">
Historias Sociales niños, niñas y Adolescentes con Discapacidad</t>
  </si>
  <si>
    <t>Documentación que permite evidenciar la acción de la Alcaldía Mayor de Bogotá, a través de la Secretaría de Integración Social a través del desarrollo humano con acciones encaminadas a potenciar las capacidades, destrezas, habilidades y oportunidades de los niños, niñas, adolescentes y jóvenes con discapacidad.</t>
  </si>
  <si>
    <t xml:space="preserve">
Decreto 607 de 2007. "Por el cual se determina el Objeto, la Estructura Organizacional y Funciones de la Secretaría Distrital de Integración Social". Artículo  21º. Dirección Poblacional
CRT-PSS-001 Lineamiento Técnico Administrativo de la Ruta de Actuaciones para el Restablecimiento de Derechos de Niños, Niñas, Adolescentes con sus Derechos Inobservados, Amenazados o Vulnerados -  ICBF (Resolución No. 1526 de febrero 23 de 2016).Lineamiento Técnico para la Atención de Niños, Niñas, Adolescentes y Mayores de 18 años con Derechos Inobservados, Amenazados o Vulnerados, con Discapacidad -  ICBF (Resolución No. 1516 de febrero 23 de 2016).Decreto 470 de 2007 – Política Pública de Discapacidad para el Distrito Capital .Política de Infancia y Adolescencia en Bogotá D.C. 2011 – 2021 (Decreto 520 de 2011)</t>
  </si>
  <si>
    <t>PCD-PS-PS-560
PCD-PSS-015</t>
  </si>
  <si>
    <t xml:space="preserve">
Historias Sociales niños, niñas y Adolescentes con Discapacidad con Medida de Restablecimiento de Derechos</t>
  </si>
  <si>
    <t>Documentación que permite garantizar la acción de la Alcaldía Mayor de Bogotá, a través de la Secretaría de Integración Social a los niños, niñas y adolescentes con discapacidad con medida de restablecimiento de derechos, acorde a las políticas públicas sociales modelos de atención y servicios y acciones de transformación</t>
  </si>
  <si>
    <t xml:space="preserve">
Decreto 607 de 2007. "Por el cual se determina el Objeto, la Estructura Organizacional y Funciones de la Secretaría Distrital de Integración Social". Artículo  21º. Dirección Poblacional
CRT-PSS-001                                                                                                     • Ley 1618 de 2013 “Por medio de la cual se establecen las disposiciones para garantizar el pleno ejercicio de los derechos de las personas con discapacidad”
• Ley 1346 de 2009 “Por medio de la cual se aprueba la Convención Internacional sobre los derechos de las Personas con Discapacidad”  
• Política Pública Distrital de Discapacidad - Decreto 470 de 2007 
• Política Pública para las Familias de Bogotá Decreto 545 de 2011
• Política Pública de y para la Adultez - Decreto 544 de 2011
• Política Publica social para el Envejecimiento y la Vejez -Decreto 345 de 2010
• Resolución 0825 de 2018 “Por la cual se adoptan los criterios de focalización, priorización, ingreso, egreso y restricciones para el acceso a los Servicios Sociales y Apoyos de la Secretaria Distrital de Integración Social”.
                </t>
  </si>
  <si>
    <t>PCD-PS-IN-559
PCD-PS-PS-560
PCD-PSS-015</t>
  </si>
  <si>
    <t xml:space="preserve">
Historias Sociales personas mayores de 18 años con Discapacidad</t>
  </si>
  <si>
    <t>Documentación que permite evidenciar la acción de la Alcaldía Mayor de Bogotá, a través de la Secretaría de Integración Social a través del desarrollo humano con acciones encaminadas a potenciar las capacidades, destrezas, habilidades y oportunidades de las personas mayores de 18 años con discapacidad.</t>
  </si>
  <si>
    <t xml:space="preserve">
Decreto 607 de 2007. "Por el cual se determina el Objeto, la Estructura Organizacional y Funciones de la Secretaría Distrital de Integración Social". Artículo  21º. Dirección Poblacional
CRT-PSS-001
Decreto 2145 de 1999, Decreto 2593 de 2000. Decreto 1537 de 2001, Decreto 1599 de 2005. </t>
  </si>
  <si>
    <t>PCD-ATC-001</t>
  </si>
  <si>
    <t>PDF/A</t>
  </si>
  <si>
    <t xml:space="preserve">
Informes a Entidades de Control y Vigilancia</t>
  </si>
  <si>
    <t>Hace referencia a los informes relacionados con todas las actividades de las dependencias y no solo lo relativo al seguimiento a la planeación.</t>
  </si>
  <si>
    <t xml:space="preserve">
Decreto 607 de 2007. "Por el cual se determina el Objeto, la Estructura Organizacional y Funciones de la Secretaría Distrital de Integración Social". Artículo  21º. Dirección Poblacional
CRT-PSS-001
Resolución 7350 de,   Resolución 1 de 2014, Resolucion6289 de 2011, resolución 6289 de 2011,  resolución34 de 2009, resolución57 de 2013.</t>
  </si>
  <si>
    <t>NO APLICA</t>
  </si>
  <si>
    <t xml:space="preserve">
Informes a otros organismos</t>
  </si>
  <si>
    <t xml:space="preserve">
Decreto 607 de 2007. "Por el cual se determina el Objeto, la Estructura Organizacional y Funciones de la Secretaría Distrital de Integración Social". Artículo  21º. Dirección Poblacional
CRT-PSS-001
La Ley 951 de 2005, la Circular 11 de 2005 y la Resolución orgánica 5674 de la Contraloría General, resolución 1502 de 2011.</t>
  </si>
  <si>
    <t xml:space="preserve">
Informes de Gestión</t>
  </si>
  <si>
    <t xml:space="preserve">
Decreto 607 de 2007. "Por el cual se determina el Objeto, la Estructura Organizacional y Funciones de la Secretaría Distrital de Integración Social". Artículo  21º. Dirección Poblacional
CRT-PSS-001
Ley 152 de 1994. Art. 3</t>
  </si>
  <si>
    <t>PLANES</t>
  </si>
  <si>
    <t xml:space="preserve">
Plan de Atención Institucional </t>
  </si>
  <si>
    <t>Es la herramienta de planeación institucional que evidencia acciones concretas de carácter interdisciplinario orientadas a fortalecer las capacidades institucionales  en consonancia con las oportunidades que brinda su entorno o territorio para dar respuestas efectivas a los procesos de desarrollo humano de los usuarios de los servicios sociales de la Secretaría Distrital de Integración Social.</t>
  </si>
  <si>
    <t xml:space="preserve">
Plan de Política Pública </t>
  </si>
  <si>
    <t>Busca el desarrollo humano, social y sostenible de las personas con discapacidad, sus familias, cuidadoras y cuidadores. Adicionalmente, se plantean dos propósitos generales: hacia una inclusión social y hacia la calidad de vida con dignidad.</t>
  </si>
  <si>
    <t>PROGRAMAS</t>
  </si>
  <si>
    <t xml:space="preserve">
Programa de Estrategia de Fortalecimiento a la Inclusión</t>
  </si>
  <si>
    <t>Promueve los procesos de inclusión efectiva de las Personas con Discapacidad en los entornos productivo, educativo, cultural, recreativo y deportivo, a través de acciones pedagógicas y de articulación con actores de organizaciones y entidades tanto públicas como privadas, con un enfoque territorial, social y de derechos, que busca la transformación de prácticas e imaginarios relacionados con la discapacidad</t>
  </si>
  <si>
    <t>Subdirección para la Infancia</t>
  </si>
  <si>
    <t xml:space="preserve">Decreto 607 de 2007. "Por el cual se determina el Objeto, la Estructura Organizacional y Funciones de la Secretaría Distrital de Integración Social". Artículo 22º. Subdirección para la Infancia. Resolución 1887 de 2015. “Mediante la cual se deroga la Resolución 1551 de 2007 y se reglamenta las generalidades, operatividad y se dictan otras disposiciones del Sistema de Información de la Secretaría Distrital de Integración Social".  Artículo 20. Disponibilidad de la Información. </t>
  </si>
  <si>
    <t>Actas Comité Operativo Distrital de Infancia y Adolescencia</t>
  </si>
  <si>
    <t>Documento institucional que contiene información sobre las reuniones del Comité Operativo Distrital de Infancia y Adolescencia, contemplados en el artículo 207 de la Ley 1098 de 2006.</t>
  </si>
  <si>
    <t>*Subdirección para la Infancia
*Archivo Central</t>
  </si>
  <si>
    <t>Subdirección para la Infancia
Responsable del Archivo Central</t>
  </si>
  <si>
    <t>Actas Consejo Consultivo Distrital y Locales de Niños, Niñas y Adolescentes</t>
  </si>
  <si>
    <t>Documento institucional que contiene información sobre las reuniones del El Consejo Consultivo Distrital de Niños, Niñas y Adolescentes creado bajo el Decreto 121 de 2012 de la Alcaldía Mayor de Bogotá, como espacio de participación, análisis y discusión de las temáticas de la ciudad para esta población en la ciudad.  En él hacen parte 40 niños, niñas y adolescentes de las 20 localidades.</t>
  </si>
  <si>
    <t xml:space="preserve">Resolución 1887 de 2015  Secretaría Distrital de Integración Social".  Capitulo III Artículo 20. Disponibilidad de la Información. </t>
  </si>
  <si>
    <t>Decreto 607 de 2007. "Por el cual se determina el Objeto, la Estructura Organizacional y Funciones de la Secretaría Distrital de Integración Social". Artículo 22º. Subdirección para la Infancia. Resolución 1887 de 2015. “Mediante la cual se deroga la Resolución 1551 de 2007 y se reglamenta las generalidades, operatividad y se dictan otras disposiciones del Sistema de Información de la Secretaría Distrital de Integración Social".  Artículo 20. Disponibilidad de la Información. 
CRT-PSS-001
 Prestación de servicios sociales para la inclusión social</t>
  </si>
  <si>
    <t>PCD-PSS-003
Prestación del servicio de atención integral a mujeres gestantes, niñas y niños menores de dos años</t>
  </si>
  <si>
    <t>ENCUENTROS GRUPALES PARA EL SERVICIO SOCIAL</t>
  </si>
  <si>
    <t>Documentos que tiene como objetivo describir de manera organizada las acciones orientadas al trabajo con gestantes,  niños y niñas y sus infancias en el marco del encuentro pedagógico grupal, describiendo de manera detallada las actividades propuestas para el logro de los propósitos pedagógicos de la sesión, referentes conceptuales, tiempo estimado y recursos.</t>
  </si>
  <si>
    <t>El término de la reserva, conforme a la Ley, es de 15 años, con la única excepción de quien tiene interés legítimo por ser parte y/o representante legal de una de las partes en el proceso, quien puede acceder a través de los medios legalmente establecidos y siempre que no se afecte la intimidad personal o los derechos prevalentes de menores de edad.  Durante el tiempo en que los expedientes físicos se encuentren en los Despachos de las Comisarías de Infancia, la responsabilidad de reserva es de los(las) Comisarios (as) de Infancia. Una vez entregados en custodia, la responsabilidad de reserva es de la Oficina Asesora de Gestión Documental - Subdirección Administrativa y Financiera - Dirección de Gestión Corporativa.</t>
  </si>
  <si>
    <t>PCD-PSS-001
Asignación del servicio social de jardines infantiles</t>
  </si>
  <si>
    <t>Historias Sociales de Atención a la Primera Infancia en Entornos Institucionales</t>
  </si>
  <si>
    <t>Documentos que evidencia la atención integral a niños y niñas en educación inicial de cero a cinco años a través Jardines infantiles de la Secretaria Distrital de Integración Social (SDIS)</t>
  </si>
  <si>
    <t xml:space="preserve">Parcial: Código de la Infancia y la Adolescencia
Artículo 153. Reserva de las diligencias
Las actuaciones procesales adelantadas en el sistema de responsabilidad penal para adolescentes, sólo podrán ser conocidas por las partes, sus apoderados, y los organismos de control.
</t>
  </si>
  <si>
    <t>PCD-PSS-009
Acompañamientos y orientaciones pedagógicas disciplinares en creciendo en familia, creciendo en familia en la ruralidad, jardines nocturnos, centros amar, centros forjar y estrategias transversales.
PCD-PSS-003
Prestación del servicio de atención integral a mujeres gestantes, niñas y niños menores de dos años</t>
  </si>
  <si>
    <t xml:space="preserve">Historias Sociales de Atención a Niños, Niñas y Adolescentes Victimas o Afectados del Conflicto Armado </t>
  </si>
  <si>
    <t>Documentos que evidencia la atención integral a Niños, Niñas y Adolescentes Victimas o Afectados del Conflicto Armado brindados por la Secretaria Distrital de Integración Social (SDIS)</t>
  </si>
  <si>
    <t>Ley 1712 de 2014  artículo 41</t>
  </si>
  <si>
    <t xml:space="preserve">Historias Sociales de Atención de la Primera Infancia en Entornos Familiares y Comunitarios </t>
  </si>
  <si>
    <t>Documentos que evidencia la atención integral a de la Primera Infancia en Entornos Familiares y Comunitarios brindados por la Secretaria Distrital de Integración Social (SDIS)</t>
  </si>
  <si>
    <t>Historias Sociales Niños, Niñas y Adolescente en riesgo de Trabajo Infantil</t>
  </si>
  <si>
    <t>Documentos que evidencia la atención integral a de la Primera Infancia  en riesgo de Trabajo Infantil brindados por la Secretaria Distrital de Integración Social (SDIS)</t>
  </si>
  <si>
    <t>PCD-PSS-009
Acompañamientos y orientaciones pedagógicas disciplinares en creciendo en familia, creciendo en familia en la ruralidad, jardines nocturnos, centros amar, centros forjar y estrategias transversales.</t>
  </si>
  <si>
    <t>Informes de Seguimiento de la operación del servicio</t>
  </si>
  <si>
    <t>Documentos que evidencian la ejecución ejecutar acompañamientos y  orientaciones disciplinares que garanticen la participación en equidad de las niñas, niños y adolescentes con discapacidad y alteraciones en el desarrollo en los procesos de Atención Integral, en Creciendo en Familia, Creciendo en Familia en la Ruralidad, Jardines Nocturnos, Centros Amar, Centros Forjar y estrategias transversales.</t>
  </si>
  <si>
    <t>Ley 1712 de 2014  artículo 61</t>
  </si>
  <si>
    <t>Plan de encuentros de Enfoque Diferencial</t>
  </si>
  <si>
    <t xml:space="preserve"> Permite comprender la compleja realidad social y
realizar acciones que contribuyan a eliminar todas las formas de discriminación y segregación
social, como su nombre lo indica este enfoque reconoce la diferencia como punto de partida
para implementar políticas públicas orientadas a la garantía de los derechos de la población en
oposición a aquellas que pretenden homogeneizar en función de un modelo de desarrollo
imperante</t>
  </si>
  <si>
    <t>Ley 1712 de 2014  artículo 63</t>
  </si>
  <si>
    <t>PCD-PSS-002
Certificación de la sala amiga de la familia lactante en unidades operativas de atención integral  a la primera infancia</t>
  </si>
  <si>
    <t>Plan para las Salas Amigas de la Familia Lactante (SAFL)</t>
  </si>
  <si>
    <t xml:space="preserve">Contiene los documentos como soporte de los encuentros de las madres y familias lactantes y gestantes donde ejercen sus derechos y se garantiza la adecuada alimentación de sus hijas e hijos, a través de la práctica materna donde amamantan a sus bebes, extraen, conservan y transportan la leche materna bajo normas técnicas de seguridad para suministrarla cuando hay separación temporal de mamá y bebe, implementado por los Jardines Infantiles del Distrito Capital de personas naturales y jurídicas, públicas y privadas que prestan el servicio de Educación Inicial a niñas de niños entre los cero (0) y menores de seis (6) años de edad. </t>
  </si>
  <si>
    <t>PCD-PSS-004
Concepto Técnico del Proyecto Pedagógico</t>
  </si>
  <si>
    <t xml:space="preserve">PROYECTOS </t>
  </si>
  <si>
    <t>Proyectos Pedagógicos Educativos</t>
  </si>
  <si>
    <t>Contiene los documentos que soportan los Proyectos Pedagógicos implementado por los Jardines Infantiles del Distrito Capital de personas naturales y jurídicas, públicas y privadas que prestan el servicio de Educación Inicial a niñas de niños entre los cero (0) y menores de seis (6) años de edad, como conjunto de acciones deliberadas que ejecuta una comunidad educativa; incluye actividades precisas dentro del plan de estudio que desarrollen competencias</t>
  </si>
  <si>
    <t>(NA</t>
  </si>
  <si>
    <t>Subdirección para la Juventud</t>
  </si>
  <si>
    <t xml:space="preserve">Decreto 607 de 2007. "Por el cual se determina el Objeto, la Estructura Organizacional y Funciones de la Secretaría Distrital de Integración Social". Artículo 23º. Subdirección para la Juventud. Acuerdo 589 de 2015 “Por el cual se promueve la formulación del plan Distrital para la inclusión social de los jóvenes con alto grado de emergencia social, grupos de violencia juvenil y otros jóvenes excluidos socialmente”. 
CRT-PSS-001
Prestación de los servicios sociales para la inclusión social </t>
  </si>
  <si>
    <t xml:space="preserve">PCD-PSS-009
Procedimiento Acompañamientos y Orientaciones Pedagógicas Disciplinares en Creciendo en Familia, Creciendo en Familia en la Ruralidad, Jardines Nocturnos, Centros Amar, Centros Forjar y Estrategias Transversales.
</t>
  </si>
  <si>
    <t>Historias Sociales Adolescentes Vinculados al Sistema de Responsabilidad Penal - SRPA</t>
  </si>
  <si>
    <t xml:space="preserve">Documentación que permite evidenciar la acción de la Secretaría Distrital de Integración Social en los Centros Forjar que brinda atención integral especializada dirigida a las y los adolescentes vinculados al Sistema de Responsabilidad Penal Adolescente – SRPA con Medida de Restablecimiento de Derechos, y a sus familias, para el cumplimiento de sanciones en medio familiar, social y comunitarios, con miras a disminuir la reincidencia, fortalecer los procesos de inclusión y potenciar el desarrollo de capacidades para la construcción de proyectos de vida enmarcados en la cultura de la legalidad, inclusión y proyección humana.
</t>
  </si>
  <si>
    <t>Art. 18 ley 1712 de 2104</t>
  </si>
  <si>
    <t>Resolución 1887 de 2015. “Mediante la cual se deroga la Resolución 1551 de 2007 y se reglamenta las generalidades, operatividad y se dictan otras disposiciones del Sistema de Información de la Secretaría Distrital de Integración Social".  Artículo 20. Disponibilidad de la Información. Parágrafo 1. La ficha de cada  carácter clasificado que contiene información confidencial del participante y su familia y que aporta entre otros, elementos para identificar, seleccionar y priorizar su atención. Parágrafo 2. Los datos solicitados por la Secretaría Distrital de Integración Social a través de la ficha SIRBE,  son estrictamente confidenciales y por lo tanto no podrán darse a conocer al público ni a las entidades públicas o privadas, sino únicamente en resúmenes numéricos, que impidan la deducción o inferencia de información de carácter individual, salvo en los casos en que la o el participante, haya consentido en la revelación de sus datos personales o privados, o bien cuando es claro que la información entregada como parte de aquella información que debe estar bajo el régimen de publicidad aplicable.</t>
  </si>
  <si>
    <t>*Subdirector(a) para la Juventud
*Subdirector(a) Administrativo y financiero</t>
  </si>
  <si>
    <t>Control Préstamos de Elementos y Espacios de Casas de la Juventud</t>
  </si>
  <si>
    <t>Evidencia el préstamo de elementos y espacios de casas de la juventud para capacitación o eventos culturales.</t>
  </si>
  <si>
    <t>TOTAL</t>
  </si>
  <si>
    <t>Solo podrá ser solicitada por el titular de la información, por sus apoderados o por personas autorizadas con facultad expresa para acceder a esa información.
La razonabilidad de ese plazo inicial máximo de 15 años depende, en cada caso, de conformidad con los parámetros constitucionales señalados, de que las condiciones materiales que justificaron la reserva se mantengan a lo largo de todo el período. Sólo en esas condiciones ese plazo resulta razonable y acorde con los derechos de petición, de información y del libre acceso a los documentos públicos, así como a los principios de la función pública, consagrados en los artículos 20, 23, 74 y 209 de la Carta.</t>
  </si>
  <si>
    <t>Decreto 607 de 2007. "Por el cual se determina el Objeto, la Estructura Organizacional y Funciones de la Secretaría Distrital de Integración Social". Artículo 23º. Subdirección para la Juventud. Acuerdo 589 de 2015 “Por el cual se promueve la formulación del plan Distrital para la inclusión social de los jóvenes con alto grado de emergencia social, grupos de violencia juvenil y otros jóvenes excluidos socialmente”. 
CRT-PSS-001
Prestación de los servicios sociales para la inclusión social                                   Resolución 825 del 2018 Por la cual se adoptan los criterios de focalización, priorización, ingreso, egreso y restricciones para el acceso a los servicios sociales y apoyos de la Secretaría Distrital de integración Social, en lo correspondiente al servicio social denominado Distrito Joven</t>
  </si>
  <si>
    <t>Programas de capacitación a beneficiarios y participantes a Servicios Sociales</t>
  </si>
  <si>
    <t>Contiene la documentación que genera la Secretaría Distrital de Integración Social a partir de los programas de formación una promoción de la capacitación en distintas labores prácticas (en la mayoría de los casos en arte y oficios) con el fin de mejorar las oportunidades laborales de la población .</t>
  </si>
  <si>
    <t xml:space="preserve">PROGRAMAS 
 </t>
  </si>
  <si>
    <t>Programa de Iniciativas Juveniles</t>
  </si>
  <si>
    <t>Contiene la documentación que genera la Secretaría Distrital de Integración Social a partir de la implementación de iniciativas ambientales con las/los jóvenes para el cuidado, protección y defensa del territorio.</t>
  </si>
  <si>
    <t>ALTA</t>
  </si>
  <si>
    <t>Subdirección para la Adultez</t>
  </si>
  <si>
    <t>Decreto 607 de 2007 "Por el cual se determina el Objeto, la Estructura Organizacional y Funciones de la Secretaría Distrital de Integración Social". Artículo 24º. Subdirección para la Adultez. 
CRT-FPS-001
PROCESO FORMULACIÓN Y ARTICULACIÓN DE LAS POLÍTICAS SOCIALES</t>
  </si>
  <si>
    <t>Político</t>
  </si>
  <si>
    <t>Actas del Comité Distrital de Adultez - CODA</t>
  </si>
  <si>
    <t>Contienen los documentos que dan cuenta  de las funciones del Comité Operativo de Adultez, como parte de la estructura del Consejo Distrital de
Política Social, es un escenario de participación, análisis y discusión de la temática de la
etapa del ciclo vital correspondiente a la adultez en el Distrito Capital, que tiene por objeto
ser la instancia coordinadora, asesora y de concertación de las acciones que se
propongan para la implementación de la Política Pública de y para la Adultez, 2012-2044.</t>
  </si>
  <si>
    <t>*Subdirección para la Adultez
*Archivo Central</t>
  </si>
  <si>
    <t>Subdireección para la Adultez</t>
  </si>
  <si>
    <t>Subdirector(a) para la Adultez
Responsable del Achivo Central</t>
  </si>
  <si>
    <t>Actas del Comité Operativo Fenómeno de Habitabilidad en Calle</t>
  </si>
  <si>
    <t>Documentos que dan fe de las actuaciones del Comité Opedrativo Fenómeno de Habitante en la Calle en el marco de la Política Pública Distrital para el Fenómeno de la Habitabilidad en Calle, orientada a la promoción, protección, restablecimiento, garantía y realización de los derechos de las Ciudadanas y los Ciudadanos Habitantes de Calle en Bogotá D.C., la cual es definida como el conjunto de valores, decisiones y acciones estratégicas lideradas por el Estado, en corresponsabilidad con la sociedad, que buscan garantizar los derechos de las Ciudadanas y los Ciudadanos Habitantes de Calle en el marco del Estado Social de Derecho. Define su ámbito de aplicación, enfoque, objetivo general, principios, componentes, lineas de acción, institucionalización, responsables, plan indicativo, financiación, evaluación e informe de avance.</t>
  </si>
  <si>
    <t xml:space="preserve">Decreto 607 de 2007 "Por el cual se determina el Objeto, la Estructura Organizacional y Funciones de la Secretaría Distrital de Integración Social". Artículo 24º. Subdirección para la Adultez. </t>
  </si>
  <si>
    <t>PCD-PS-PS-560
Procedimiento Prestación del servicio social en la SDIS</t>
  </si>
  <si>
    <t xml:space="preserve">GEOREFERENCIACIÓN DE POBLACIÓN HABITANTE DE CALLE 
</t>
  </si>
  <si>
    <t>Establece la caracterización demográfica y socioeconómica de las personas habitantes de la calle, con el fin de establecer una línea base para construir los parámetros de intervención social en la formulación, implementación, seguimiento y evaluación del impacto de esta política pública social</t>
  </si>
  <si>
    <t>Resolución 1887 de 2015. “Mediante la cual se deroga la Resolución 1551 de 2007 y se reglamenta las generalidades, operatividad y se dictan otras disposiciones del Sistema de Información de la Secretaría Distrital de Integración Social".  Artículo 20. Disponibilidad de la Información. Parágrafo 2. Los datos solicitados por la Secretaría Distrital de Integración Social a través de la ficha SIRBE,  son estrictamente confidenciales y por lo tanto no podrán darse a conocer al público ni a las entidades públicas o privadas, sino únicamente en resúmenes numéricos, que impidan la deducción o inferencia de información de carácter individual, salvo en los casos en que la o el participante, haya consentido en la revelación de sus datos personales o privados, o bien cuando es claro que la información entregada como parte de aquella información que debe estar bajo el régimen de publicidad aplicable. 
Art. 19 Ley 1712 de 2014</t>
  </si>
  <si>
    <t>PCD-PS-PS-560
Procedimiento para la Prestación del Servicio Social en la SDIS</t>
  </si>
  <si>
    <t xml:space="preserve">HISTORIAS SOCIALES 
</t>
  </si>
  <si>
    <t>Historias Historias Sociales de Habitantes de Calle</t>
  </si>
  <si>
    <t>Documentación que permite evidenciar la acción de la Alcaldía Mayor de Bogotá, a través de la Secretaría de Integración Social a través de mayores oportunidades y garantías de servicios dirigidos a los ciudadanos habitantes de calle.</t>
  </si>
  <si>
    <t>Control de Entrega de Elementos</t>
  </si>
  <si>
    <t>Evidencia la entrega por parte de la Secretaría Distrital de Integración Social a los habitantes de calles usuarios de los servicios sociales de la entidad.</t>
  </si>
  <si>
    <t>Control de Entrega de Elementos Decomisados por la Polícia Nacional</t>
  </si>
  <si>
    <t>Evidencia la entrega de elementos decomisados Policía Nacional de los habitantes de calles usuarios de los servicios sociales de la Secretaría Distrital de Integración Social.</t>
  </si>
  <si>
    <t>Control de Salidas a Entidades de Salud</t>
  </si>
  <si>
    <t>Evidencia la salida a  entidades de salud  de los habitantes de calles usuarios de los servicios sociales que se encuentran en los centros de la Secretaría Distrital de Integración Social.</t>
  </si>
  <si>
    <t>Contiene los diferentes documentos de los programas de formación existe uno específico dirigido a brindar los conocimientos no formales y de practicidad laboral a las personas vinculadas a la prostitución en pro del mejoramiento de su calidad de vida.</t>
  </si>
  <si>
    <t>Programa de Formación a Personas Vinculadas a la Prostitución</t>
  </si>
  <si>
    <t>Subdirección para la Vejez</t>
  </si>
  <si>
    <t xml:space="preserve">Decreto 607 de 2007 "Por el cual se determina el Objeto, la Estructura Organizacional y Funciones de la Secretaría Distrital de Integración Social". Artículo 25º. </t>
  </si>
  <si>
    <t>Actas de Comité Operativo de Envejecimiento y Vejez - COLEV</t>
  </si>
  <si>
    <t xml:space="preserve">Documentación que contienen las decisiones y deliberaciones del Comité Operativo de Envejecimiento y Vejez - COEV - Distrital como instancia coordinadora, asesora y de concertación de las acciones que se propongan dentro de la implementación de la Política Pública Social para el Envejecimiento y la Vejez en Bogotá. </t>
  </si>
  <si>
    <t>Solo podrá ser solicitada por el titular de la información, por sus apoderados o por personas autorizadas con facultad expresa para acceder
El término de la reserva, conforme a la Ley, es de 15 años, con la única excepción de quien tiene interés legítimo por ser parte y/o representante legal de una de las partes en el proceso, quien puede acceder a través de los medios legalmente establecidos y siempre que no se afecte la intimidad personal o los derechos prevalentes de menores de edad.  Durante el tiempo en que los expedientes físicos se encuentren en los Despachos de las Comisarías de Familia, la responsabilidad de reserva es de los(las) Comisarios (as) de Familia. Una vez entregados en custodia, la responsabilidad de reserva es de la Oficina Asesora de Gestión Documental - Subdirección Administrativa y Financiera - Dirección de Gestión Corporativa.</t>
  </si>
  <si>
    <t>*Subdirección para la Vejez
*Archivo Central</t>
  </si>
  <si>
    <t>Subdirector(a) para la Vejez
Responsable del Achivo Central</t>
  </si>
  <si>
    <t>Decreto 607 de 2007 "Por el cual se determina el Objeto, la Estructura Organizacional y Funciones de la Secretaría Distrital de Integración Social". Artículo 25º. 
CRT-PSS-001
Prestación de servicios sociales para la inclusión social</t>
  </si>
  <si>
    <t>PCD-PSS-024
Procedimiento Ingreso</t>
  </si>
  <si>
    <t>Historias Sociales de la Persona Mayor - Centros de Protección Social</t>
  </si>
  <si>
    <t>Contienen los documentos que permiten establecer la identificación, concesión y desarrollo de acciones encaminadas al fortalecimiento del entramado social en el distrito capital, a partir del mejoramiento de la calidad de vida y el desarrollo de potencialidades personales, familiares, sociales y comunitarias de la persona mayor en Bogotá D.C.</t>
  </si>
  <si>
    <t xml:space="preserve">Historias Sociales de la Persona Mayor - Centros Día </t>
  </si>
  <si>
    <t>Historias Sociales de la Persona Mayor - Centros Noche</t>
  </si>
  <si>
    <t>Historias Sociales de la Persona Mayor - Con Apoyo Economico</t>
  </si>
  <si>
    <t>PCD-PS-AS-569
Abono de apoyo económico A, B, B desplazados y C</t>
  </si>
  <si>
    <t xml:space="preserve">Entrega de Abono de Apoyo Económico para la Vejez </t>
  </si>
  <si>
    <t>Programa Mes del Envejecimiento y la Vejez</t>
  </si>
  <si>
    <t>Documentos que contienen Registro del desarrollo de actividades que se desarrollan en el servicio Centro Día, los listados De Asistencia y el Registro digital de fotografías, videos.</t>
  </si>
  <si>
    <t xml:space="preserve">Alta </t>
  </si>
  <si>
    <t>Programas de Capacitación a Beneficiarios y Participantes a Servicios Sociales</t>
  </si>
  <si>
    <t xml:space="preserve">RESOLUCIONES  
</t>
  </si>
  <si>
    <t>Documentos que evidencian el ingreso y egreso a los diferentes servicios de la persona mayor.</t>
  </si>
  <si>
    <t>Subdireccióna para la Familia</t>
  </si>
  <si>
    <t>Decreto 607 de 2007 "Por el cual se determina el Objeto, la Estructura Organizacional y Funciones de la Secretaría Distrital de Integración Social". Artículo  26º. Subdirección para la Familia. 
Decreto 4840 de 2007 “por el cual se reglamentan los artículos 52, 77, 79, 82, 83, 84, 86, 87, 96, 98, 99, 100, 105, 111 y 205 de la Ley 1098 de 2006”. Artículo 8. Conciliación extrajudicial en materia de familia. De conformidad con lo establecido en el artículo 47 de la Ley 23 de 1991, 31 de la Ley 640 de 2001 y 30 del Decreto 1818 de 1998.
.
PSS - Proceso de Prestación de los Servicios Sociales para la Inclusión Social</t>
  </si>
  <si>
    <t>Actas de Comité Operativo Local para las Familias</t>
  </si>
  <si>
    <t>Documentación que contienen las decisiones y deliberaciones del Comité Operativo Local para las Familias el cual facilita la implementación de la Política Pública Distrital para las Familias, en el marco del Estado Social de Derecho, a través del reconocimiento de su diversidad, la transformación de patrones culturales, hegemónicos y excluyentes</t>
  </si>
  <si>
    <t>*Subdirección para la Familia
*Archivo Central</t>
  </si>
  <si>
    <t>Subdirección para la Familia</t>
  </si>
  <si>
    <t>Subdirección para la Familia
Responsable del Achivo Central</t>
  </si>
  <si>
    <t>Actas de Comité Operativo para las Familias al Interior del Consejo Distrital de Política Social</t>
  </si>
  <si>
    <t>Documentación que contienen las decisiones y deliberaciones del Comité Operativo para las Familias al interior del Consejo Distrital de Política  Social  el cual facilita la implementación de la Política Pública Distrital para las Familias, en el marco del Estado Social de Derecho, a través del reconocimiento de su diversidad, la transformación de patrones culturales, hegemónicos y excluyentes</t>
  </si>
  <si>
    <t>Ley 1712 de 2014</t>
  </si>
  <si>
    <t>Actas de Consejo Distrital para la Atención Integral a Victimas de Violencia Intrafamiliar y Violencia y Explotación Sexual</t>
  </si>
  <si>
    <t>Documentación que contienen las decisiones y deliberaciones del Consejo Distrital para la Atención Integral a Victimas de Violencia Intrafamiliar y Violencia y Explotación Sexual como cuerpo consultor y asesor encargado de formular políticas que articulen los programas de las entidades responsables en Bogotá D.C.</t>
  </si>
  <si>
    <t>Decreto 607 de 2007 "Por el cual se determina el Objeto, la Estructura Organizacional y Funciones de la Secretaría Distrital de Integración Social". Artículo  26º. Subdirección para la Familia. 
Decreto 4840 de 2007 “por el cual se reglamentan los artículos 52, 77, 79, 82, 83, 84, 86, 87, 96, 98, 99, 100, 105, 111 y 205 de la Ley 1098 de 2006”. Artículo 8. Conciliación extrajudicial en materia de familia. De conformidad con lo establecido en el artículo 47 de la Ley 23 de 1991, 31 de la Ley 640 de 2001 y 30 del Decreto 1818 de 1998.
Resolución 1887 de 2015. “Mediante la cual se deroga la Resolución 1551 de 2007 y se reglamenta las generalidades, operatividad y se dictan otras disposiciones del Sistema de Información de la Secretaría Distrital de Integración Social".  Artículo 20. Disponibilidad de la Información. Parágrafo 1. La ficha de cada participante contenida en el Subsistema de Información Misional, es un documento público, de carácter clasificado que contiene información confidencial del participante y su familia y que aporta entre otros, elementos para identificar, seleccionar y priorizar su atención. Parágrafo 2. Los datos solicitados por la Secretaría Distrital de Integración Social a través de la ficha SIRBE,  son estrictamente confidenciales y por lo tanto no podrán darse a conocer al público ni a las entidades públicas o privadas, sino únicamente en resúmenes numéricos, que impidan la deducción o inferencia de información de carácter individual, salvo en los casos en que la o el participante, haya consentido en la revelación de sus datos personales o privados, o bien cuando es claro que la información entregada como parte de aquella información que debe estar bajo el régimen de publicidad aplicable.
PSS - Proceso de Prestación de los Servicios Sociales para la Inclusión Social</t>
  </si>
  <si>
    <t xml:space="preserve">Historias Sociales de Niños, Niñas y Adolescentes con Medida de Restablecimiento de Derechos </t>
  </si>
  <si>
    <t>Documentación que permite evidenciar la acción de la Secretaría Distrital de Integración Social en la protección dirigida a las niñas, niños y los adolescentes con protección de medida de restablecimiento de derechos.</t>
  </si>
  <si>
    <t>Control de Actas de Conciliación</t>
  </si>
  <si>
    <t>El contenido de la serie se relaciona Con base en la ley 640 de 2001, las Comisarías de Familia tienen la facultad de conciliar en asuntos de familia y es por esta razón que mediante decreto Nacional No 30 de 2002 (at. 5 y 6) se impuso la obligación de abrir libros radicadores para dejar constancia de las actuaciones en dicha materia y quedara plasmada en estos documentos.</t>
  </si>
  <si>
    <t>Control de Constancias</t>
  </si>
  <si>
    <t xml:space="preserve">PROCESOS DE FAMILIA 
</t>
  </si>
  <si>
    <t>Procesos de Atención, orientación e intervención en conflicto familiar</t>
  </si>
  <si>
    <t xml:space="preserve">El contenido de la serie se relaciona con todos los documentos que evidencian la intervención de la Secretaría Distrital de Integración Social en procesos donde las familias o algún integrante de la misma, ha sufrido algún tipo de violación de sus derechos hacia el interior de la misma. </t>
  </si>
  <si>
    <t xml:space="preserve">Procesos de Conciliación  </t>
  </si>
  <si>
    <t xml:space="preserve">Procesos de Medidas de Protección </t>
  </si>
  <si>
    <t>Procesos de Orientacion General</t>
  </si>
  <si>
    <t>El contenido de la subserie se relaciona con las facultades establecida por el artículo 42 de la Constitución política  “La familia es el núcleo fundamental de la sociedad. Se constituye por vínculos naturales o jurídicos, por la decisión libre de un hombre y una mujer de contraer matrimonio o por la voluntad responsable de conformarla. El Estado y la sociedad garantizan la protección integral de la familia…..” se expidió  la ley 575 de 2000,  que  le entregó a las Comisarías de Familia  la atención de la violencia intrafamiliar, siendo por excelencia la autoridad encargada del manejo de la violencia intrafamiliar, facultad que estaba dada a los Jueces de Familia desde el año 1996 mediante la ley 294 de 1996.- Por ello, las Comisarías de Familia son el primer acceso a la justicia familiar, en donde las personas pueden acudir personalmente y sin apoderado para recibir orientación en todas los temas relacionados con la familia. Así es, que se hace necesario darle consistencia a todas aquellas actuaciones en donde la comisaría de familia mediante la ruta de atención creada para ella, en el área de recepción (Orientación general) atiende  todas aquellas situaciones relacionadas con la familia, sin que necesariamente tenga competencia funcional o territorial de estas instancias</t>
  </si>
  <si>
    <t>Procesos de policia con adolescentes  con comportamientos contrarios a la convivencia</t>
  </si>
  <si>
    <t>El contenido de la serie se relaciona con todos los documentos que evidencian la intervención de la Secretaría Distrital de Integración Social en procesos donde las familias o algún integrante de la misma, ha sufrido algún tipo de violación de sus derechos hacia el interior de la misma.</t>
  </si>
  <si>
    <t>Procesos de Prevenciòn  de Violencia intrafamiliar y Violencia Sexual</t>
  </si>
  <si>
    <t xml:space="preserve">Procesos de Restablecimiento de Derechos </t>
  </si>
  <si>
    <t xml:space="preserve">
Solo podrá ser solicitada por el titular de la información, por sus apoderados o por personas autorizadas con facultad expresa para acceder a esa información.
El término de la reserva, conforme a la Ley, es de 15 años, con la única excepción de quien tiene interés legítimo por ser parte y/o representante legal de una de las partes en el proceso, quien puede acceder a través de los medios legalmente establecidos y siempre que no se afecte la intimidad personal o los derechos prevalentes de menores de edad.  Durante el tiempo en que los expedientes físicos se encuentren en los Despachos de las Comisarías de Familia, la responsabilidad de reserva es de los(las) Comisarios (as) de Familia. Una vez entregados en custodia, la responsabilidad de reserva es de la Oficina Asesora de Gestión Documental - Subdirección Administrativa y Financiera - Dirección de Gestión Corporativa.</t>
  </si>
  <si>
    <t>Subdirección para Asuntos LGBTI</t>
  </si>
  <si>
    <t xml:space="preserve">
Decreto 149 de 2012. "Por medio del cual se modifica la estructura organizacional de la secretaría distrital de integración social". 
CRT-PSS-001
Prestación de los servicios sociales para la inclusión social  
</t>
  </si>
  <si>
    <t>Historias Sociales de Población LGBTI</t>
  </si>
  <si>
    <t xml:space="preserve">
Solo podrá ser solicitada por el titular de la información, por sus apoderados o por personas autorizadas con facultad expresa para acceder a esa información.
La razonabilidad de ese plazo inicial máximo de 15 años depende, en cada caso, de conformidad con los parámetros constitucionales señalados, de que las condiciones materiales que justificaron la reserva se mantengan a lo largo de todo el período. Sólo en esas condiciones ese plazo resulta razonable y acorde con los derechos de petición, de información y del libre acceso a los documentos públicos, así como a los principios de la función pública, consagrados en los artículos 20, 23, 74 y 209 de la Carta.</t>
  </si>
  <si>
    <t xml:space="preserve">Archivo de Gestión Subdirección para Asuntos LGBTI
</t>
  </si>
  <si>
    <t>*Subdirección para Asuntos LGBTI</t>
  </si>
  <si>
    <t>Subdirector(a) de la Oficina
Responsable del Achivo Central</t>
  </si>
  <si>
    <t>Dirección de Nutrición y Abastecimiento</t>
  </si>
  <si>
    <t xml:space="preserve">Decreto 587 de 2017, por medio del cual se modifica la estructura organizacional de la Secretaría Distrital de Integración Social. Art. 3 Dirección de Nutrición y Abastecimiento.
 </t>
  </si>
  <si>
    <t>APORTES VOLUNTARIOS</t>
  </si>
  <si>
    <t>Evidencia la solicitud y entrega de devolución de aportes voluntarios consignados de manera transitoria como cuotas de corresponsabilidad y particiapación en el desarrollo del programa Bogotá sin hambre ordenados en el Decreto 389 de 2009.</t>
  </si>
  <si>
    <t>art. 15 Constitución Política de Colombia</t>
  </si>
  <si>
    <t>Numeral 5 Art. 24. Ley 1437 de 2011; Los datos referentes a la información financiera y comercial, en los términos de la Ley Estatutaria 1266 de 2008.</t>
  </si>
  <si>
    <t>total</t>
  </si>
  <si>
    <t>Privado sensible</t>
  </si>
  <si>
    <t>alta</t>
  </si>
  <si>
    <t>*Director(a) de Nutrición y Abastecimiento
*Subdirector(a) Administrativo y financiero</t>
  </si>
  <si>
    <t>13. CRITERIOS CON BASE EN LA LEY 
1581 DE 2012</t>
  </si>
  <si>
    <t>13.1.Datos Personales</t>
  </si>
  <si>
    <t>13.2.Tipo de Datos Personales</t>
  </si>
  <si>
    <t>14. Valoración del Activo de Información</t>
  </si>
  <si>
    <t>14.1.Cofidencialidad</t>
  </si>
  <si>
    <t>14.2.Integridad</t>
  </si>
  <si>
    <t>14.3. Disponibilidad</t>
  </si>
  <si>
    <t>14.4. Criticidad</t>
  </si>
  <si>
    <t>15.Custodio de la
Información</t>
  </si>
  <si>
    <t xml:space="preserve">16. Dueño de la Información </t>
  </si>
  <si>
    <t xml:space="preserve">17. Usuario </t>
  </si>
  <si>
    <t>18. Responsable de la Seguridad</t>
  </si>
  <si>
    <t>19. Estado de la 
Información</t>
  </si>
  <si>
    <t xml:space="preserve">20. Localización del documento o del archivo de Información  </t>
  </si>
  <si>
    <t>21. Publicada en (link página web)</t>
  </si>
  <si>
    <t>Dependencia</t>
  </si>
  <si>
    <t>Idioma</t>
  </si>
  <si>
    <t>Tipología de la información</t>
  </si>
  <si>
    <t>Ámbito Geográfico</t>
  </si>
  <si>
    <t>Fuente</t>
  </si>
  <si>
    <t>Tipo de soporte</t>
  </si>
  <si>
    <t>Presentación
 de la información</t>
  </si>
  <si>
    <t>Datos Personales</t>
  </si>
  <si>
    <t>Tipo de dato</t>
  </si>
  <si>
    <t>Criticidad</t>
  </si>
  <si>
    <t>Usuario</t>
  </si>
  <si>
    <t>Estado de la información</t>
  </si>
  <si>
    <t>Excepción</t>
  </si>
  <si>
    <t>Español</t>
  </si>
  <si>
    <t>Municipal</t>
  </si>
  <si>
    <t>Excel</t>
  </si>
  <si>
    <t>Interno</t>
  </si>
  <si>
    <t>Inglés</t>
  </si>
  <si>
    <t>Cintas</t>
  </si>
  <si>
    <t>Png</t>
  </si>
  <si>
    <t>Externo</t>
  </si>
  <si>
    <t>Departamental</t>
  </si>
  <si>
    <t>Peliculas</t>
  </si>
  <si>
    <t>JPEG</t>
  </si>
  <si>
    <t>No disponible</t>
  </si>
  <si>
    <t>Nacional</t>
  </si>
  <si>
    <t>Casetes (cine, video, audio, microfilm)</t>
  </si>
  <si>
    <t>TIFF</t>
  </si>
  <si>
    <t xml:space="preserve">Legitimidad y respeto </t>
  </si>
  <si>
    <t>Discos duros</t>
  </si>
  <si>
    <t>PNG</t>
  </si>
  <si>
    <t>Dirección Gestión Corporativa</t>
  </si>
  <si>
    <t>Power Point</t>
  </si>
  <si>
    <t>Subdirección Administrativo y Financiero</t>
  </si>
  <si>
    <t>Subdirección para La Gestión Integral Local</t>
  </si>
  <si>
    <t>Subdirecciones Locales</t>
  </si>
  <si>
    <t>Subdireccióna LGBTI</t>
  </si>
  <si>
    <t>Subdirección de Nutrición</t>
  </si>
  <si>
    <t>Subdirección de Abastecimiento</t>
  </si>
  <si>
    <t>7.6. Descripción  del soporte</t>
  </si>
  <si>
    <t>7.7. Presentación de la información (formato)</t>
  </si>
  <si>
    <t>7.5. Idioma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</si>
</sst>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1"/>
      <color theme="1"/>
      <name val="Calibri"/>
      <family val="2"/>
      <scheme val="minor"/>
    </font>
    <font>
      <sz val="11"/>
      <color rgb="FF006100"/>
      <name val="Calibri"/>
      <family val="2"/>
      <scheme val="minor"/>
    </font>
    <font>
      <b/>
      <sz val="11"/>
      <color theme="1"/>
      <name val="Calibri"/>
      <family val="2"/>
      <scheme val="minor"/>
    </font>
    <font>
      <b/>
      <sz val="11"/>
      <color theme="0"/>
      <name val="Arial"/>
      <family val="2"/>
    </font>
    <font>
      <sz val="10"/>
      <name val="Arial"/>
      <family val="2"/>
    </font>
    <font>
      <sz val="10"/>
      <color theme="1"/>
      <name val="Arial"/>
      <family val="2"/>
    </font>
    <font>
      <sz val="10"/>
      <color indexed="8"/>
      <name val="Arial"/>
      <family val="2"/>
    </font>
    <font>
      <b/>
      <sz val="10"/>
      <color indexed="8"/>
      <name val="Arial"/>
      <family val="2"/>
    </font>
    <font>
      <sz val="9"/>
      <color indexed="81"/>
      <name val="Tahoma"/>
      <family val="2"/>
    </font>
    <font>
      <b/>
      <sz val="9"/>
      <color indexed="81"/>
      <name val="Tahoma"/>
      <family val="2"/>
    </font>
    <font>
      <sz val="11"/>
      <color rgb="FF000000"/>
      <name val="Arial"/>
      <family val="2"/>
    </font>
    <font>
      <sz val="11"/>
      <color rgb="FF333333"/>
      <name val="Arial"/>
      <family val="2"/>
    </font>
    <font>
      <sz val="9"/>
      <color theme="1"/>
      <name val="Arial"/>
      <family val="2"/>
    </font>
    <font>
      <sz val="9"/>
      <name val="Arial"/>
      <family val="2"/>
    </font>
    <font>
      <sz val="11"/>
      <color rgb="FF9C6500"/>
      <name val="Calibri"/>
      <family val="2"/>
      <scheme val="minor"/>
    </font>
    <font>
      <u/>
      <sz val="11"/>
      <color theme="10"/>
      <name val="Calibri"/>
      <family val="2"/>
      <scheme val="minor"/>
    </font>
    <font>
      <sz val="9"/>
      <color rgb="FFFF0000"/>
      <name val="Arial"/>
      <family val="2"/>
    </font>
    <font>
      <sz val="11"/>
      <color theme="1"/>
      <name val="Arial"/>
      <family val="2"/>
    </font>
    <font>
      <sz val="11"/>
      <name val="Arial"/>
      <family val="2"/>
    </font>
    <font>
      <sz val="11"/>
      <color indexed="8"/>
      <name val="Calibri"/>
      <family val="2"/>
    </font>
    <font>
      <sz val="12"/>
      <color theme="1"/>
      <name val="Arial"/>
      <family val="2"/>
    </font>
    <font>
      <sz val="10"/>
      <color theme="0"/>
      <name val="Arial"/>
      <family val="2"/>
    </font>
    <font>
      <u/>
      <sz val="10"/>
      <color theme="10"/>
      <name val="Arial"/>
      <family val="2"/>
    </font>
    <font>
      <sz val="10"/>
      <color rgb="FFFF0000"/>
      <name val="Arial"/>
      <family val="2"/>
    </font>
    <font>
      <strike/>
      <sz val="10"/>
      <name val="Arial"/>
      <family val="2"/>
    </font>
    <font>
      <sz val="10"/>
      <color rgb="FF000000"/>
      <name val="Arial"/>
      <family val="2"/>
    </font>
    <font>
      <sz val="11"/>
      <color indexed="8"/>
      <name val="Arial"/>
      <family val="2"/>
    </font>
  </fonts>
  <fills count="10">
    <fill>
      <patternFill patternType="none"/>
    </fill>
    <fill>
      <patternFill patternType="gray125"/>
    </fill>
    <fill>
      <patternFill patternType="solid">
        <fgColor rgb="FFC6EFCE"/>
      </patternFill>
    </fill>
    <fill>
      <patternFill patternType="solid">
        <fgColor theme="4" tint="-0.249977111117893"/>
        <bgColor indexed="64"/>
      </patternFill>
    </fill>
    <fill>
      <patternFill patternType="solid">
        <fgColor theme="0"/>
        <bgColor indexed="64"/>
      </patternFill>
    </fill>
    <fill>
      <patternFill patternType="solid">
        <fgColor indexed="9"/>
        <bgColor indexed="64"/>
      </patternFill>
    </fill>
    <fill>
      <patternFill patternType="solid">
        <fgColor rgb="FFFFFFFF"/>
        <bgColor indexed="64"/>
      </patternFill>
    </fill>
    <fill>
      <patternFill patternType="solid">
        <fgColor rgb="FFFFEB9C"/>
      </patternFill>
    </fill>
    <fill>
      <patternFill patternType="solid">
        <fgColor theme="0"/>
        <bgColor indexed="26"/>
      </patternFill>
    </fill>
    <fill>
      <patternFill patternType="solid">
        <fgColor rgb="FFFFFF66"/>
        <bgColor indexed="64"/>
      </patternFill>
    </fill>
  </fills>
  <borders count="17">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rgb="FFCCCCCC"/>
      </left>
      <right/>
      <top style="medium">
        <color rgb="FFCCCCCC"/>
      </top>
      <bottom style="medium">
        <color rgb="FFCCCCCC"/>
      </bottom>
      <diagonal/>
    </border>
    <border>
      <left style="medium">
        <color rgb="FFCCCCCC"/>
      </left>
      <right/>
      <top/>
      <bottom style="medium">
        <color rgb="FFCCCCCC"/>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6">
    <xf numFmtId="0" fontId="0" fillId="0" borderId="0"/>
    <xf numFmtId="0" fontId="1" fillId="2" borderId="0" applyNumberFormat="0" applyBorder="0" applyAlignment="0" applyProtection="0"/>
    <xf numFmtId="0" fontId="4" fillId="0" borderId="0"/>
    <xf numFmtId="0" fontId="14" fillId="7" borderId="0" applyNumberFormat="0" applyBorder="0" applyAlignment="0" applyProtection="0"/>
    <xf numFmtId="0" fontId="15" fillId="0" borderId="0" applyNumberFormat="0" applyFill="0" applyBorder="0" applyAlignment="0" applyProtection="0"/>
    <xf numFmtId="0" fontId="19" fillId="0" borderId="0"/>
  </cellStyleXfs>
  <cellXfs count="126">
    <xf numFmtId="0" fontId="0" fillId="0" borderId="0" xfId="0"/>
    <xf numFmtId="0" fontId="2" fillId="0" borderId="0" xfId="0" applyFont="1"/>
    <xf numFmtId="0" fontId="2" fillId="0" borderId="0" xfId="0" applyFont="1" applyAlignment="1">
      <alignment wrapText="1"/>
    </xf>
    <xf numFmtId="0" fontId="10" fillId="0" borderId="0" xfId="0" applyFont="1"/>
    <xf numFmtId="0" fontId="11" fillId="6" borderId="11" xfId="0" applyFont="1" applyFill="1" applyBorder="1" applyAlignment="1">
      <alignment horizontal="left" vertical="center" wrapText="1" indent="1"/>
    </xf>
    <xf numFmtId="0" fontId="11" fillId="6" borderId="12" xfId="0" applyFont="1" applyFill="1" applyBorder="1" applyAlignment="1">
      <alignment horizontal="left" vertical="center" wrapText="1" indent="1"/>
    </xf>
    <xf numFmtId="0" fontId="10" fillId="0" borderId="0" xfId="0" applyFont="1" applyAlignment="1">
      <alignment horizontal="justify" vertical="center"/>
    </xf>
    <xf numFmtId="0" fontId="6" fillId="0" borderId="0" xfId="0" applyFont="1" applyBorder="1" applyAlignment="1">
      <alignment horizontal="center"/>
    </xf>
    <xf numFmtId="0" fontId="6" fillId="0" borderId="7" xfId="0" applyFont="1" applyBorder="1" applyAlignment="1">
      <alignment horizontal="center"/>
    </xf>
    <xf numFmtId="0" fontId="0" fillId="0" borderId="0" xfId="0"/>
    <xf numFmtId="0" fontId="3" fillId="3" borderId="1" xfId="0" applyFont="1" applyFill="1" applyBorder="1" applyAlignment="1" applyProtection="1">
      <alignment horizontal="center" vertical="center" textRotation="90" wrapText="1"/>
      <protection locked="0"/>
    </xf>
    <xf numFmtId="0" fontId="0" fillId="0" borderId="0" xfId="0"/>
    <xf numFmtId="0" fontId="4" fillId="4" borderId="13" xfId="0" applyNumberFormat="1" applyFont="1" applyFill="1" applyBorder="1" applyAlignment="1" applyProtection="1">
      <alignment horizontal="center" vertical="center" wrapText="1"/>
      <protection locked="0"/>
    </xf>
    <xf numFmtId="0" fontId="4" fillId="4" borderId="13" xfId="0" applyNumberFormat="1" applyFont="1" applyFill="1" applyBorder="1" applyAlignment="1" applyProtection="1">
      <alignment horizontal="justify" vertical="center" wrapText="1"/>
      <protection locked="0"/>
    </xf>
    <xf numFmtId="0" fontId="5" fillId="0" borderId="13" xfId="0" applyFont="1" applyFill="1" applyBorder="1" applyAlignment="1" applyProtection="1">
      <alignment horizontal="justify" vertical="center" wrapText="1"/>
      <protection locked="0"/>
    </xf>
    <xf numFmtId="0" fontId="4" fillId="4" borderId="13" xfId="0" applyFont="1" applyFill="1" applyBorder="1" applyAlignment="1" applyProtection="1">
      <alignment horizontal="center" vertical="center" wrapText="1"/>
      <protection locked="0"/>
    </xf>
    <xf numFmtId="0" fontId="4" fillId="4" borderId="13" xfId="0" applyFont="1" applyFill="1" applyBorder="1" applyAlignment="1" applyProtection="1">
      <alignment vertical="center" textRotation="255" wrapText="1"/>
      <protection locked="0"/>
    </xf>
    <xf numFmtId="0" fontId="5" fillId="4" borderId="13" xfId="0" applyFont="1" applyFill="1" applyBorder="1" applyAlignment="1">
      <alignment horizontal="center" vertical="center" wrapText="1"/>
    </xf>
    <xf numFmtId="0" fontId="0" fillId="5" borderId="0" xfId="0" applyFill="1" applyAlignment="1">
      <alignment horizontal="left"/>
    </xf>
    <xf numFmtId="0" fontId="0" fillId="5" borderId="0" xfId="0" applyFill="1" applyAlignment="1">
      <alignment horizontal="center"/>
    </xf>
    <xf numFmtId="0" fontId="6" fillId="0" borderId="0" xfId="0" applyFont="1" applyAlignment="1">
      <alignment horizontal="justify" vertical="center" wrapText="1"/>
    </xf>
    <xf numFmtId="0" fontId="6" fillId="0" borderId="0" xfId="0" applyFont="1" applyAlignment="1">
      <alignment horizontal="center"/>
    </xf>
    <xf numFmtId="0" fontId="6" fillId="0" borderId="0" xfId="0" applyFont="1" applyAlignment="1">
      <alignment horizontal="center" textRotation="90"/>
    </xf>
    <xf numFmtId="0" fontId="6" fillId="0" borderId="0" xfId="0" applyFont="1" applyAlignment="1">
      <alignment horizontal="center" vertical="center"/>
    </xf>
    <xf numFmtId="0" fontId="6" fillId="5" borderId="0" xfId="0" applyFont="1" applyFill="1" applyAlignment="1">
      <alignment horizontal="center"/>
    </xf>
    <xf numFmtId="0" fontId="7" fillId="0" borderId="0" xfId="0" applyFont="1" applyBorder="1" applyAlignment="1">
      <alignment vertical="center" wrapText="1"/>
    </xf>
    <xf numFmtId="0" fontId="6" fillId="5" borderId="0" xfId="0" applyFont="1" applyFill="1" applyAlignment="1">
      <alignment horizontal="center" vertical="center"/>
    </xf>
    <xf numFmtId="0" fontId="0" fillId="4" borderId="0" xfId="0" applyFill="1" applyBorder="1" applyAlignment="1">
      <alignment horizontal="center" vertical="center"/>
    </xf>
    <xf numFmtId="0" fontId="12" fillId="4" borderId="0" xfId="0" applyFont="1" applyFill="1" applyBorder="1" applyAlignment="1">
      <alignment horizontal="center" vertical="center"/>
    </xf>
    <xf numFmtId="0" fontId="13" fillId="4" borderId="0" xfId="0" applyFont="1" applyFill="1" applyBorder="1" applyAlignment="1">
      <alignment horizontal="left" vertical="center"/>
    </xf>
    <xf numFmtId="0" fontId="4" fillId="0" borderId="13" xfId="0" applyNumberFormat="1" applyFont="1" applyFill="1" applyBorder="1" applyAlignment="1" applyProtection="1">
      <alignment horizontal="center" vertical="center" wrapText="1"/>
      <protection locked="0"/>
    </xf>
    <xf numFmtId="0" fontId="5" fillId="0" borderId="13" xfId="0" applyFont="1" applyFill="1" applyBorder="1" applyAlignment="1" applyProtection="1">
      <alignment horizontal="center" vertical="center" wrapText="1"/>
      <protection locked="0"/>
    </xf>
    <xf numFmtId="0" fontId="4" fillId="0" borderId="13" xfId="0" applyFont="1" applyFill="1" applyBorder="1" applyAlignment="1" applyProtection="1">
      <alignment horizontal="center" vertical="center" wrapText="1"/>
      <protection locked="0"/>
    </xf>
    <xf numFmtId="0" fontId="4" fillId="0" borderId="13" xfId="0" applyFont="1" applyFill="1" applyBorder="1" applyAlignment="1" applyProtection="1">
      <alignment horizontal="center" vertical="center" textRotation="255" wrapText="1"/>
      <protection locked="0"/>
    </xf>
    <xf numFmtId="0" fontId="5" fillId="0" borderId="13" xfId="0" applyFont="1" applyFill="1" applyBorder="1" applyAlignment="1">
      <alignment horizontal="center" vertical="center" wrapText="1"/>
    </xf>
    <xf numFmtId="0" fontId="4" fillId="0" borderId="13" xfId="1" applyFont="1" applyFill="1" applyBorder="1" applyAlignment="1">
      <alignment horizontal="center" vertical="center"/>
    </xf>
    <xf numFmtId="2" fontId="5" fillId="0" borderId="13" xfId="0" applyNumberFormat="1" applyFont="1" applyFill="1" applyBorder="1" applyAlignment="1" applyProtection="1">
      <alignment horizontal="center" vertical="center" wrapText="1"/>
      <protection locked="0"/>
    </xf>
    <xf numFmtId="0" fontId="5" fillId="0" borderId="0" xfId="0" applyFont="1" applyFill="1" applyAlignment="1">
      <alignment horizontal="center" vertical="center"/>
    </xf>
    <xf numFmtId="0" fontId="4" fillId="0" borderId="13" xfId="0" applyFont="1" applyFill="1" applyBorder="1" applyAlignment="1">
      <alignment horizontal="center" vertical="center" wrapText="1"/>
    </xf>
    <xf numFmtId="0" fontId="5" fillId="0" borderId="13" xfId="0" applyFont="1" applyFill="1" applyBorder="1" applyAlignment="1">
      <alignment horizontal="center" vertical="center"/>
    </xf>
    <xf numFmtId="1" fontId="4" fillId="8" borderId="13" xfId="0" applyNumberFormat="1" applyFont="1" applyFill="1" applyBorder="1" applyAlignment="1" applyProtection="1">
      <alignment horizontal="center" vertical="center" wrapText="1"/>
      <protection locked="0"/>
    </xf>
    <xf numFmtId="0" fontId="4" fillId="4" borderId="13" xfId="1" applyFont="1" applyFill="1" applyBorder="1" applyAlignment="1">
      <alignment horizontal="center" vertical="center"/>
    </xf>
    <xf numFmtId="0" fontId="4" fillId="4" borderId="13" xfId="0" applyFont="1" applyFill="1" applyBorder="1" applyAlignment="1" applyProtection="1">
      <alignment horizontal="justify" vertical="center" wrapText="1"/>
      <protection locked="0"/>
    </xf>
    <xf numFmtId="0" fontId="12" fillId="0" borderId="0" xfId="0" applyFont="1" applyFill="1" applyAlignment="1">
      <alignment horizontal="center" vertical="center"/>
    </xf>
    <xf numFmtId="2" fontId="4" fillId="0" borderId="13" xfId="0" applyNumberFormat="1" applyFont="1" applyFill="1" applyBorder="1" applyAlignment="1" applyProtection="1">
      <alignment horizontal="center" vertical="center" wrapText="1"/>
      <protection locked="0"/>
    </xf>
    <xf numFmtId="0" fontId="17" fillId="0" borderId="0" xfId="0" applyFont="1" applyFill="1" applyAlignment="1">
      <alignment horizontal="center" vertical="center"/>
    </xf>
    <xf numFmtId="0" fontId="6" fillId="0" borderId="13"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3" xfId="1" applyFont="1" applyFill="1" applyBorder="1" applyAlignment="1">
      <alignment horizontal="center" vertical="center" wrapText="1"/>
    </xf>
    <xf numFmtId="0" fontId="5" fillId="0" borderId="0" xfId="0" applyFont="1" applyFill="1" applyAlignment="1">
      <alignment horizontal="center" vertical="center" wrapText="1"/>
    </xf>
    <xf numFmtId="0" fontId="6" fillId="0" borderId="13" xfId="0" applyFont="1" applyFill="1" applyBorder="1" applyAlignment="1" applyProtection="1">
      <alignment horizontal="center" vertical="center" wrapText="1"/>
      <protection locked="0"/>
    </xf>
    <xf numFmtId="0" fontId="4" fillId="0" borderId="0" xfId="0" applyFont="1" applyFill="1" applyAlignment="1">
      <alignment horizontal="center" vertical="center" wrapText="1"/>
    </xf>
    <xf numFmtId="0" fontId="4" fillId="0" borderId="13" xfId="3"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1" fontId="4" fillId="0" borderId="13" xfId="0" applyNumberFormat="1" applyFont="1" applyFill="1" applyBorder="1" applyAlignment="1">
      <alignment horizontal="center" vertical="center" wrapText="1"/>
    </xf>
    <xf numFmtId="0" fontId="4" fillId="0" borderId="13" xfId="2" applyFont="1" applyFill="1" applyBorder="1" applyAlignment="1">
      <alignment horizontal="center" vertical="center" wrapText="1"/>
    </xf>
    <xf numFmtId="1" fontId="4" fillId="0" borderId="13" xfId="0" applyNumberFormat="1" applyFont="1" applyFill="1" applyBorder="1" applyAlignment="1" applyProtection="1">
      <alignment horizontal="center" vertical="center" wrapText="1"/>
      <protection locked="0"/>
    </xf>
    <xf numFmtId="0" fontId="4" fillId="0" borderId="13" xfId="0" applyFont="1" applyFill="1" applyBorder="1" applyAlignment="1" applyProtection="1">
      <alignment vertical="center" textRotation="255" wrapText="1"/>
      <protection locked="0"/>
    </xf>
    <xf numFmtId="0" fontId="4" fillId="0" borderId="13" xfId="0" applyFont="1" applyFill="1" applyBorder="1" applyAlignment="1" applyProtection="1">
      <alignment horizontal="justify" vertical="center" wrapText="1"/>
      <protection locked="0"/>
    </xf>
    <xf numFmtId="0" fontId="4" fillId="0" borderId="13" xfId="0" applyNumberFormat="1" applyFont="1" applyFill="1" applyBorder="1" applyAlignment="1" applyProtection="1">
      <alignment horizontal="justify" vertical="center" wrapText="1"/>
      <protection locked="0"/>
    </xf>
    <xf numFmtId="0" fontId="18" fillId="0" borderId="0" xfId="0" applyFont="1" applyFill="1"/>
    <xf numFmtId="0" fontId="17" fillId="0" borderId="0" xfId="0" applyFont="1"/>
    <xf numFmtId="0" fontId="17" fillId="4" borderId="0" xfId="0" applyFont="1" applyFill="1"/>
    <xf numFmtId="0" fontId="0" fillId="0" borderId="0" xfId="0" applyFill="1"/>
    <xf numFmtId="0" fontId="5" fillId="4" borderId="13" xfId="0" applyFont="1" applyFill="1" applyBorder="1" applyAlignment="1" applyProtection="1">
      <alignment horizontal="center" vertical="center" wrapText="1"/>
      <protection locked="0"/>
    </xf>
    <xf numFmtId="0" fontId="0" fillId="4" borderId="0" xfId="0" applyFill="1"/>
    <xf numFmtId="0" fontId="5" fillId="4" borderId="13" xfId="0" applyNumberFormat="1" applyFont="1" applyFill="1" applyBorder="1" applyAlignment="1" applyProtection="1">
      <alignment horizontal="center" vertical="center" wrapText="1"/>
      <protection locked="0"/>
    </xf>
    <xf numFmtId="0" fontId="5" fillId="4" borderId="13" xfId="0" applyFont="1" applyFill="1" applyBorder="1" applyAlignment="1" applyProtection="1">
      <alignment vertical="center" textRotation="255" wrapText="1"/>
      <protection locked="0"/>
    </xf>
    <xf numFmtId="0" fontId="5" fillId="4" borderId="13" xfId="0" applyNumberFormat="1" applyFont="1" applyFill="1" applyBorder="1" applyAlignment="1" applyProtection="1">
      <alignment horizontal="justify" vertical="center" wrapText="1"/>
      <protection locked="0"/>
    </xf>
    <xf numFmtId="0" fontId="5" fillId="4" borderId="13" xfId="1" applyFont="1" applyFill="1" applyBorder="1" applyAlignment="1">
      <alignment horizontal="center" vertical="center"/>
    </xf>
    <xf numFmtId="0" fontId="5" fillId="4" borderId="13" xfId="0" applyFont="1" applyFill="1" applyBorder="1" applyAlignment="1" applyProtection="1">
      <alignment horizontal="justify" vertical="center" wrapText="1"/>
      <protection locked="0"/>
    </xf>
    <xf numFmtId="0" fontId="5" fillId="9" borderId="13" xfId="0" applyFont="1" applyFill="1" applyBorder="1"/>
    <xf numFmtId="0" fontId="20" fillId="0" borderId="0" xfId="0" applyFont="1"/>
    <xf numFmtId="0" fontId="20" fillId="4" borderId="0" xfId="0" applyFont="1" applyFill="1"/>
    <xf numFmtId="0" fontId="5" fillId="0" borderId="13" xfId="0" applyFont="1" applyBorder="1" applyAlignment="1">
      <alignment horizontal="center" vertical="center" wrapText="1"/>
    </xf>
    <xf numFmtId="0" fontId="4" fillId="4" borderId="13" xfId="0" applyFont="1" applyFill="1" applyBorder="1" applyAlignment="1" applyProtection="1">
      <alignment horizontal="center" vertical="center" textRotation="255" wrapText="1"/>
      <protection locked="0"/>
    </xf>
    <xf numFmtId="0" fontId="18" fillId="0" borderId="0" xfId="0" applyFont="1"/>
    <xf numFmtId="0" fontId="21" fillId="3" borderId="13" xfId="0" applyFont="1" applyFill="1" applyBorder="1" applyAlignment="1" applyProtection="1">
      <alignment horizontal="center" vertical="center" textRotation="90" wrapText="1"/>
      <protection locked="0"/>
    </xf>
    <xf numFmtId="0" fontId="22" fillId="0" borderId="13" xfId="4" applyFont="1" applyFill="1" applyBorder="1" applyAlignment="1">
      <alignment horizontal="center" vertical="center" wrapText="1"/>
    </xf>
    <xf numFmtId="0" fontId="23" fillId="0" borderId="13" xfId="0" applyFont="1" applyFill="1" applyBorder="1" applyAlignment="1" applyProtection="1">
      <alignment horizontal="center" vertical="center" wrapText="1"/>
      <protection locked="0"/>
    </xf>
    <xf numFmtId="0" fontId="4" fillId="4" borderId="13" xfId="0" applyFont="1" applyFill="1" applyBorder="1" applyAlignment="1">
      <alignment horizontal="center" vertical="center" wrapText="1"/>
    </xf>
    <xf numFmtId="0" fontId="22" fillId="0" borderId="13" xfId="4" applyNumberFormat="1" applyFont="1" applyFill="1" applyBorder="1" applyAlignment="1" applyProtection="1">
      <alignment horizontal="center" vertical="center" wrapText="1"/>
      <protection locked="0"/>
    </xf>
    <xf numFmtId="0" fontId="5" fillId="0" borderId="13" xfId="0" applyFont="1" applyBorder="1"/>
    <xf numFmtId="0" fontId="25" fillId="0" borderId="13" xfId="5" applyFont="1" applyFill="1" applyBorder="1" applyAlignment="1">
      <alignment horizontal="center" vertical="center" wrapText="1"/>
    </xf>
    <xf numFmtId="0" fontId="4" fillId="0" borderId="13" xfId="5" applyFont="1" applyFill="1" applyBorder="1" applyAlignment="1">
      <alignment horizontal="center" vertical="center" wrapText="1"/>
    </xf>
    <xf numFmtId="0" fontId="4" fillId="0" borderId="13" xfId="0" applyNumberFormat="1" applyFont="1" applyFill="1" applyBorder="1" applyAlignment="1" applyProtection="1">
      <alignment vertical="center" wrapText="1"/>
      <protection locked="0"/>
    </xf>
    <xf numFmtId="0" fontId="4" fillId="0" borderId="13" xfId="0" applyFont="1" applyBorder="1" applyAlignment="1">
      <alignment horizontal="center" vertical="center" wrapText="1"/>
    </xf>
    <xf numFmtId="0" fontId="4" fillId="0" borderId="13" xfId="0" applyFont="1" applyBorder="1" applyAlignment="1" applyProtection="1">
      <alignment horizontal="center" vertical="center" wrapText="1"/>
      <protection locked="0"/>
    </xf>
    <xf numFmtId="0" fontId="4" fillId="0" borderId="13" xfId="0" applyFont="1" applyBorder="1" applyAlignment="1">
      <alignment horizontal="justify" vertical="center" wrapText="1"/>
    </xf>
    <xf numFmtId="0" fontId="4" fillId="4" borderId="13" xfId="0" applyNumberFormat="1" applyFont="1" applyFill="1" applyBorder="1" applyAlignment="1" applyProtection="1">
      <alignment vertical="center" wrapText="1"/>
      <protection locked="0"/>
    </xf>
    <xf numFmtId="2" fontId="4" fillId="4" borderId="13" xfId="0" applyNumberFormat="1" applyFont="1" applyFill="1" applyBorder="1" applyAlignment="1" applyProtection="1">
      <alignment horizontal="center" vertical="center" wrapText="1"/>
      <protection locked="0"/>
    </xf>
    <xf numFmtId="0" fontId="4" fillId="0" borderId="13" xfId="0" applyFont="1" applyFill="1" applyBorder="1" applyAlignment="1" applyProtection="1">
      <alignment vertical="center" wrapText="1"/>
      <protection locked="0"/>
    </xf>
    <xf numFmtId="0" fontId="5" fillId="0" borderId="13" xfId="0" applyFont="1" applyBorder="1" applyAlignment="1" applyProtection="1">
      <alignment horizontal="center" vertical="center" wrapText="1"/>
      <protection locked="0"/>
    </xf>
    <xf numFmtId="0" fontId="5" fillId="0" borderId="13" xfId="0" applyFont="1" applyFill="1" applyBorder="1" applyAlignment="1">
      <alignment wrapText="1"/>
    </xf>
    <xf numFmtId="0" fontId="21" fillId="3" borderId="13" xfId="0" applyFont="1" applyFill="1" applyBorder="1" applyAlignment="1" applyProtection="1">
      <alignment horizontal="center" vertical="center" wrapText="1"/>
      <protection locked="0"/>
    </xf>
    <xf numFmtId="0" fontId="3" fillId="3" borderId="1" xfId="0" applyFont="1" applyFill="1" applyBorder="1" applyAlignment="1" applyProtection="1">
      <alignment horizontal="center" vertical="center" wrapText="1"/>
      <protection locked="0"/>
    </xf>
    <xf numFmtId="0" fontId="26" fillId="5" borderId="0" xfId="0" applyFont="1" applyFill="1" applyAlignment="1">
      <alignment horizontal="center"/>
    </xf>
    <xf numFmtId="0" fontId="26" fillId="0" borderId="15" xfId="0" applyFont="1" applyBorder="1" applyAlignment="1">
      <alignment horizontal="left" wrapText="1"/>
    </xf>
    <xf numFmtId="0" fontId="26" fillId="0" borderId="15" xfId="0" applyFont="1" applyBorder="1" applyAlignment="1">
      <alignment horizontal="center" wrapText="1"/>
    </xf>
    <xf numFmtId="0" fontId="26" fillId="0" borderId="16" xfId="0" applyFont="1" applyBorder="1" applyAlignment="1">
      <alignment horizontal="left" wrapText="1"/>
    </xf>
    <xf numFmtId="0" fontId="26" fillId="0" borderId="16" xfId="0" applyFont="1" applyBorder="1" applyAlignment="1">
      <alignment horizontal="center" wrapText="1"/>
    </xf>
    <xf numFmtId="0" fontId="21" fillId="3" borderId="13" xfId="0" applyFont="1" applyFill="1" applyBorder="1" applyAlignment="1" applyProtection="1">
      <alignment horizontal="center" vertical="center" wrapText="1"/>
      <protection locked="0"/>
    </xf>
    <xf numFmtId="0" fontId="12" fillId="4" borderId="13" xfId="0" applyFont="1" applyFill="1" applyBorder="1" applyAlignment="1">
      <alignment horizontal="center" vertical="center"/>
    </xf>
    <xf numFmtId="0" fontId="0" fillId="4" borderId="13" xfId="0" applyFill="1" applyBorder="1" applyAlignment="1">
      <alignment horizontal="center" vertical="center"/>
    </xf>
    <xf numFmtId="0" fontId="12" fillId="4" borderId="13" xfId="0" applyFont="1" applyFill="1" applyBorder="1" applyAlignment="1">
      <alignment horizontal="center" vertical="center" wrapText="1"/>
    </xf>
    <xf numFmtId="0" fontId="12" fillId="4" borderId="13" xfId="0" applyFont="1" applyFill="1" applyBorder="1" applyAlignment="1">
      <alignment horizontal="center" vertical="center"/>
    </xf>
    <xf numFmtId="0" fontId="13" fillId="0" borderId="13" xfId="0" applyFont="1" applyFill="1" applyBorder="1" applyAlignment="1">
      <alignment horizontal="left" vertical="center"/>
    </xf>
    <xf numFmtId="0" fontId="13" fillId="4" borderId="13" xfId="0" applyFont="1" applyFill="1" applyBorder="1" applyAlignment="1">
      <alignment horizontal="left" vertical="center"/>
    </xf>
    <xf numFmtId="0" fontId="13" fillId="4" borderId="13" xfId="0" applyFont="1" applyFill="1" applyBorder="1" applyAlignment="1">
      <alignment horizontal="left" vertical="center" wrapText="1"/>
    </xf>
    <xf numFmtId="0" fontId="21" fillId="3" borderId="13" xfId="0" applyFont="1" applyFill="1" applyBorder="1" applyAlignment="1" applyProtection="1">
      <alignment horizontal="center" vertical="center" wrapText="1"/>
      <protection locked="0"/>
    </xf>
    <xf numFmtId="0" fontId="21" fillId="3" borderId="13" xfId="0" applyFont="1" applyFill="1" applyBorder="1" applyAlignment="1">
      <alignment horizontal="center" vertical="center"/>
    </xf>
    <xf numFmtId="0" fontId="26" fillId="0" borderId="14" xfId="0" applyFont="1" applyBorder="1" applyAlignment="1">
      <alignment horizontal="left"/>
    </xf>
    <xf numFmtId="0" fontId="17" fillId="0" borderId="15" xfId="0" applyFont="1" applyBorder="1" applyAlignment="1"/>
    <xf numFmtId="0" fontId="17" fillId="0" borderId="16" xfId="0" applyFont="1" applyBorder="1" applyAlignment="1"/>
    <xf numFmtId="0" fontId="26" fillId="0" borderId="15" xfId="0" applyFont="1" applyBorder="1" applyAlignment="1">
      <alignment horizontal="left"/>
    </xf>
    <xf numFmtId="0" fontId="6" fillId="0" borderId="6" xfId="0" applyFont="1" applyBorder="1" applyAlignment="1">
      <alignment horizontal="left" vertical="center" wrapText="1"/>
    </xf>
    <xf numFmtId="0" fontId="6" fillId="0" borderId="0" xfId="0" applyFont="1" applyBorder="1" applyAlignment="1">
      <alignment horizontal="left" vertical="center" wrapText="1"/>
    </xf>
    <xf numFmtId="0" fontId="3" fillId="3" borderId="1" xfId="0" applyFont="1" applyFill="1" applyBorder="1" applyAlignment="1" applyProtection="1">
      <alignment horizontal="center" vertical="center" wrapText="1"/>
      <protection locked="0"/>
    </xf>
    <xf numFmtId="0" fontId="3" fillId="3" borderId="5" xfId="0" applyFont="1" applyFill="1" applyBorder="1" applyAlignment="1" applyProtection="1">
      <alignment horizontal="center" vertical="center" wrapText="1"/>
      <protection locked="0"/>
    </xf>
    <xf numFmtId="0" fontId="3" fillId="3" borderId="2" xfId="0" applyFont="1" applyFill="1" applyBorder="1" applyAlignment="1" applyProtection="1">
      <alignment horizontal="center" vertical="center" wrapText="1"/>
      <protection locked="0"/>
    </xf>
    <xf numFmtId="0" fontId="3" fillId="3" borderId="8" xfId="0" applyFont="1" applyFill="1" applyBorder="1" applyAlignment="1" applyProtection="1">
      <alignment horizontal="center" vertical="center" wrapText="1"/>
      <protection locked="0"/>
    </xf>
    <xf numFmtId="0" fontId="3" fillId="3" borderId="3" xfId="0" applyFont="1" applyFill="1" applyBorder="1" applyAlignment="1" applyProtection="1">
      <alignment horizontal="center" vertical="center" wrapText="1"/>
      <protection locked="0"/>
    </xf>
    <xf numFmtId="0" fontId="3" fillId="3" borderId="9" xfId="0" applyFont="1" applyFill="1" applyBorder="1" applyAlignment="1" applyProtection="1">
      <alignment horizontal="center" vertical="center" wrapText="1"/>
      <protection locked="0"/>
    </xf>
    <xf numFmtId="0" fontId="3" fillId="3" borderId="4" xfId="0" applyFont="1" applyFill="1" applyBorder="1" applyAlignment="1" applyProtection="1">
      <alignment horizontal="center" vertical="center" wrapText="1"/>
      <protection locked="0"/>
    </xf>
    <xf numFmtId="0" fontId="3" fillId="3" borderId="10" xfId="0" applyFont="1" applyFill="1" applyBorder="1" applyAlignment="1" applyProtection="1">
      <alignment horizontal="center" vertical="center" wrapText="1"/>
      <protection locked="0"/>
    </xf>
    <xf numFmtId="0" fontId="3" fillId="3" borderId="1" xfId="0" applyFont="1" applyFill="1" applyBorder="1" applyAlignment="1" applyProtection="1">
      <alignment horizontal="left" vertical="center" wrapText="1"/>
      <protection locked="0"/>
    </xf>
  </cellXfs>
  <cellStyles count="6">
    <cellStyle name="Bueno" xfId="1" builtinId="26"/>
    <cellStyle name="Hipervínculo" xfId="4" builtinId="8"/>
    <cellStyle name="Neutral" xfId="3" builtinId="28"/>
    <cellStyle name="Normal" xfId="0" builtinId="0"/>
    <cellStyle name="Normal 2 2" xfId="2" xr:uid="{00000000-0005-0000-0000-000004000000}"/>
    <cellStyle name="Normal 4" xfId="5"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10.xml"/><Relationship Id="rId18" Type="http://schemas.openxmlformats.org/officeDocument/2006/relationships/externalLink" Target="externalLinks/externalLink15.xml"/><Relationship Id="rId26" Type="http://schemas.openxmlformats.org/officeDocument/2006/relationships/externalLink" Target="externalLinks/externalLink23.xml"/><Relationship Id="rId39" Type="http://schemas.openxmlformats.org/officeDocument/2006/relationships/externalLink" Target="externalLinks/externalLink36.xml"/><Relationship Id="rId21" Type="http://schemas.openxmlformats.org/officeDocument/2006/relationships/externalLink" Target="externalLinks/externalLink18.xml"/><Relationship Id="rId34" Type="http://schemas.openxmlformats.org/officeDocument/2006/relationships/externalLink" Target="externalLinks/externalLink31.xml"/><Relationship Id="rId42" Type="http://schemas.openxmlformats.org/officeDocument/2006/relationships/styles" Target="styles.xml"/><Relationship Id="rId7" Type="http://schemas.openxmlformats.org/officeDocument/2006/relationships/externalLink" Target="externalLinks/externalLink4.xml"/><Relationship Id="rId2" Type="http://schemas.openxmlformats.org/officeDocument/2006/relationships/worksheet" Target="worksheets/sheet2.xml"/><Relationship Id="rId16" Type="http://schemas.openxmlformats.org/officeDocument/2006/relationships/externalLink" Target="externalLinks/externalLink13.xml"/><Relationship Id="rId20" Type="http://schemas.openxmlformats.org/officeDocument/2006/relationships/externalLink" Target="externalLinks/externalLink17.xml"/><Relationship Id="rId29" Type="http://schemas.openxmlformats.org/officeDocument/2006/relationships/externalLink" Target="externalLinks/externalLink26.xml"/><Relationship Id="rId41"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externalLink" Target="externalLinks/externalLink8.xml"/><Relationship Id="rId24" Type="http://schemas.openxmlformats.org/officeDocument/2006/relationships/externalLink" Target="externalLinks/externalLink21.xml"/><Relationship Id="rId32" Type="http://schemas.openxmlformats.org/officeDocument/2006/relationships/externalLink" Target="externalLinks/externalLink29.xml"/><Relationship Id="rId37" Type="http://schemas.openxmlformats.org/officeDocument/2006/relationships/externalLink" Target="externalLinks/externalLink34.xml"/><Relationship Id="rId40" Type="http://schemas.openxmlformats.org/officeDocument/2006/relationships/externalLink" Target="externalLinks/externalLink37.xml"/><Relationship Id="rId5" Type="http://schemas.openxmlformats.org/officeDocument/2006/relationships/externalLink" Target="externalLinks/externalLink2.xml"/><Relationship Id="rId15" Type="http://schemas.openxmlformats.org/officeDocument/2006/relationships/externalLink" Target="externalLinks/externalLink12.xml"/><Relationship Id="rId23" Type="http://schemas.openxmlformats.org/officeDocument/2006/relationships/externalLink" Target="externalLinks/externalLink20.xml"/><Relationship Id="rId28" Type="http://schemas.openxmlformats.org/officeDocument/2006/relationships/externalLink" Target="externalLinks/externalLink25.xml"/><Relationship Id="rId36" Type="http://schemas.openxmlformats.org/officeDocument/2006/relationships/externalLink" Target="externalLinks/externalLink33.xml"/><Relationship Id="rId10" Type="http://schemas.openxmlformats.org/officeDocument/2006/relationships/externalLink" Target="externalLinks/externalLink7.xml"/><Relationship Id="rId19" Type="http://schemas.openxmlformats.org/officeDocument/2006/relationships/externalLink" Target="externalLinks/externalLink16.xml"/><Relationship Id="rId31" Type="http://schemas.openxmlformats.org/officeDocument/2006/relationships/externalLink" Target="externalLinks/externalLink28.xml"/><Relationship Id="rId44" Type="http://schemas.openxmlformats.org/officeDocument/2006/relationships/calcChain" Target="calcChain.xml"/><Relationship Id="rId4" Type="http://schemas.openxmlformats.org/officeDocument/2006/relationships/externalLink" Target="externalLinks/externalLink1.xml"/><Relationship Id="rId9" Type="http://schemas.openxmlformats.org/officeDocument/2006/relationships/externalLink" Target="externalLinks/externalLink6.xml"/><Relationship Id="rId14" Type="http://schemas.openxmlformats.org/officeDocument/2006/relationships/externalLink" Target="externalLinks/externalLink11.xml"/><Relationship Id="rId22" Type="http://schemas.openxmlformats.org/officeDocument/2006/relationships/externalLink" Target="externalLinks/externalLink19.xml"/><Relationship Id="rId27" Type="http://schemas.openxmlformats.org/officeDocument/2006/relationships/externalLink" Target="externalLinks/externalLink24.xml"/><Relationship Id="rId30" Type="http://schemas.openxmlformats.org/officeDocument/2006/relationships/externalLink" Target="externalLinks/externalLink27.xml"/><Relationship Id="rId35" Type="http://schemas.openxmlformats.org/officeDocument/2006/relationships/externalLink" Target="externalLinks/externalLink32.xml"/><Relationship Id="rId43" Type="http://schemas.openxmlformats.org/officeDocument/2006/relationships/sharedStrings" Target="sharedStrings.xml"/><Relationship Id="rId8" Type="http://schemas.openxmlformats.org/officeDocument/2006/relationships/externalLink" Target="externalLinks/externalLink5.xml"/><Relationship Id="rId3" Type="http://schemas.openxmlformats.org/officeDocument/2006/relationships/worksheet" Target="worksheets/sheet3.xml"/><Relationship Id="rId12" Type="http://schemas.openxmlformats.org/officeDocument/2006/relationships/externalLink" Target="externalLinks/externalLink9.xml"/><Relationship Id="rId17" Type="http://schemas.openxmlformats.org/officeDocument/2006/relationships/externalLink" Target="externalLinks/externalLink14.xml"/><Relationship Id="rId25" Type="http://schemas.openxmlformats.org/officeDocument/2006/relationships/externalLink" Target="externalLinks/externalLink22.xml"/><Relationship Id="rId33" Type="http://schemas.openxmlformats.org/officeDocument/2006/relationships/externalLink" Target="externalLinks/externalLink30.xml"/><Relationship Id="rId38" Type="http://schemas.openxmlformats.org/officeDocument/2006/relationships/externalLink" Target="externalLinks/externalLink3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158392</xdr:colOff>
      <xdr:row>1</xdr:row>
      <xdr:rowOff>106325</xdr:rowOff>
    </xdr:from>
    <xdr:to>
      <xdr:col>1</xdr:col>
      <xdr:colOff>264940</xdr:colOff>
      <xdr:row>4</xdr:row>
      <xdr:rowOff>135480</xdr:rowOff>
    </xdr:to>
    <xdr:pic>
      <xdr:nvPicPr>
        <xdr:cNvPr id="3" name="5 Imagen" descr="escudo-alc">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20392" y="296825"/>
          <a:ext cx="868548" cy="532619"/>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SDIS\CONTRATO%209523\REGISTRO%20DE%20ACTIVOS%20DE%20INFORMACI&#211;N%20-%20Subseries\10010_Activos%20de%20Informaci&#243;n_Oficina%20Asesora%20Jur&#237;dica.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E:\SDIS\CONTRATO%209523\REGISTRO%20DE%20ACTIVOS%20DE%20INFORMACI&#211;N%20-%20Subseries\12140_Activos%20de%20Informaci&#243;n_Subdirecci&#243;n%20de%20Gesti&#243;n.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E:\SDIS\CONTRATO%209523\REGISTRO%20DE%20ACTIVOS%20DE%20INFORMACI&#211;N%20-%20Subseries\12200_Activos%20de%20informacion%20Direcci&#243;n%20de%20An&#225;lis%20y%20Dise&#241;o%20Estrat&#233;gico.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E:\SDIS\CONTRATO%209523\REGISTRO%20DE%20ACTIVOS%20DE%20INFORMACI&#211;N%20-%20Subseries\12210_Activos%20de%20Informaci&#243;n_%20%20SDES%20Subdirecci&#243;n%20de%20Dise&#241;o.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E:\SDIS\CONTRATO%209523\REGISTRO%20DE%20ACTIVOS%20DE%20INFORMACI&#211;N%20-%20Subseries\12300_Activos%20de%20Informaci&#243;n_Direcci&#243;n%20Territorial.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E:\SDIS\CONTRATO%209523\REGISTRO%20DE%20ACTIVOS%20DE%20INFORMACI&#211;N%20-%20Subseries\12320_Activos%20de%20Informaci&#243;n_ICI.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C:\Users\vsanchezu\Downloads\12330_Activos%20de%20Informaci&#243;n_Subdirecciones%20Locales%20para%20la%20Integraci&#243;n%20Social%20(2)%20(2).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E:\SDIS\CONTRATO%209523\REGISTRO%20DE%20ACTIVOS%20DE%20INFORMACI&#211;N%20-%20Subseries\12400_Activos%20de%20Informaci&#243;n_%20Direcci&#243;n%20Poblacional.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E:\SDIS\CONTRATO%209523\REGISTRO%20DE%20ACTIVOS%20DE%20INFORMACI&#211;N%20-%20Subseries\12410_Activos%20de%20Informaci&#243;n_Subdirecci&#243;n%20para%20la%20Infancia.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E:\SDIS\CONTRATO%209523\REGISTRO%20DE%20ACTIVOS%20DE%20INFORMACI&#211;N%20-%20Subseries\12420_Activos%20de%20Informaci&#243;n_Subdirecci&#243;n%20para%20la%20Juventud.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E:\SDIS\CONTRATO%209523\REGISTRO%20DE%20ACTIVOS%20DE%20INFORMACI&#211;N%20-%20Subseries\12430_Activos%20de%20Informaci&#243;n_Subdirecci&#243;n%20para%20la%20Adultez.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SDIS\CONTRATO%209523\REGISTRO%20DE%20ACTIVOS%20DE%20INFORMACI&#211;N%20-%20Subseries\10020_Activos%20de%20Informaci&#243;n_Oficina%20Asesora%20de%20Comunicaciones.xlsx"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E:\SDIS\CONTRATO%209523\REGISTRO%20DE%20ACTIVOS%20DE%20INFORMACI&#211;N%20-%20Subseries\12440_Activos%20de%20Informaci&#243;n_Subdirecci&#243;n%20para%20la%20Vejez.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E:\SDIS\CONTRATO%209523\REGISTRO%20DE%20ACTIVOS%20DE%20INFORMACI&#211;N%20-%20Subseries\12450_Activos%20de%20Informaci&#243;n_Subdirecci&#243;n%20para%20la%20Familia.xlsx"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C:\Users\gprieto.BIENESTARBOGOTA\Downloads\edith_Activos%20de%20Informaci&#243;n_Subdirecci&#243;n%20para%20la%20Familia.xlsx"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E:\SDIS\CONTRATO%209523\REGISTRO%20DE%20ACTIVOS%20DE%20INFORMACI&#211;N%20-%20Subseries\12460_Activos%20de%20Informaci&#243;n_Subdirecciones%20para%20Asuntos%20LGBTI.xlsx"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E:\SDIS\CONTRATO%209523\REGISTRO%20DE%20ACTIVOS%20DE%20INFORMACI&#211;N%20-%20Subseries\12500_Activos%20de%20Informaci&#243;n_Direcci&#243;n%20de%20Nutrici&#243;n%20y%20Abastecimiento.xlsx"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C:\Users\vsanchezu\Desktop\ARCHIVOS\Deyanira\Transparencia\Transparencia%202019\Activos%202019\Activos\10020_Activos%20de%20Informaci&#243;n_Oficina%20Asesora%20de%20Comunicaciones.xlsx"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E:\SDIS\CONTRATO%209523\REGISTRO%20DE%20ACTIVOS%20DE%20INFORMACI&#211;N%20-%20Subseries\10030_Activos%20de%20Informaci&#243;n_Oficina%20de%20Control%20Interno.xlsx"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E:\SDIS\CONTRATO%209523\REGISTRO%20DE%20ACTIVOS%20DE%20INFORMACI&#211;N%20-%20Subseries\10040_Activos%20de%20Informaci&#243;n_Oficina%20Asesora%20de%20Asuntos%20Disciplinarios.xlsx"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C:\Users\vsanchezu\Desktop\ARCHIVOS\Deyanira\Transparencia\Transparencia%202019\Activos%202019\Activos\12000_Activos%20de%20Informaci&#243;n_Subsecretaria.xlsx"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E:\SDIS\CONTRATO%209523\REGISTRO%20DE%20ACTIVOS%20DE%20INFORMACI&#211;N\12120_Activos%20de%20Informaci&#243;n%20Subdirecci&#243;n%20Administrativa%20y%20Financiera.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SDIS\CONTRATO%209523\REGISTRO%20DE%20ACTIVOS%20DE%20INFORMACI&#211;N%20-%20Subseries\12000_Activos%20de%20Informaci&#243;n_Subsecretaria.xlsx"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C:\Users\vides\Desktop\Activos%202019\10030_Activos%20de%20Informaci&#243;n_Oficina%20de%20Control%20Interno.xlsx"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C:\Users\vsanchezu\Desktop\ARCHIVOS\Deyanira\Transparencia\Transparencia%202019\Activos%202019\Activos\12130_Activos%20de%20Informaci&#243;n%20_Subdirecci&#243;n%20de%20Plantas%20F&#237;sicias.xlsx"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C:\Users\vides\Desktop\Activos%202019\10000_Activos%20de%20Informaci&#243;n_Despacho.xlsx"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https://sdisgovco-my.sharepoint.com/personal/mpoloche_sdis_gov_co/Documents/GESTI&#211;N%20DOCUMENTAL/LINK%20TRANSPARENCIA/Informe%20preliminar%20OCI/12140_Activos%20de%20Informaci&#243;n_Subdirecci&#243;n%20de%20Gesti&#243;n%20y%20Desarrollo%20del%20Talento%20Humano%20(4).xlsx"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https://sdisgovco-my.sharepoint.com/Users/vsanchezu/Desktop/ARCHIVOS/Deyanira/Transparencia/Transparencia%202019/Activos%202019/Activos/10020_Activos%20de%20Informaci&#243;n_Oficina%20Asesora%20de%20Comunicaciones.xlsx"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C:\Users\vsanchezu\Desktop\ARCHIVOS\Deyanira\Transparencia\Transparencia%202019\Activos%202019\Activos\12300_Activos%20de%20Informaci&#243;n%20_Direcci&#243;n%20Territorial.xlsx"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C:\Users\vsanchezu\Desktop\Deyanira\Transparencia\Transparencia%202019\Activos%202019\Activos\10010_Activos%20de%20Informaci&#243;n_Oficina%20Asesora%20Jur&#237;dica.xlsx"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C:\Users\vsanchezu\Desktop\ARCHIVOS\Deyanira\Transparencia\Transparencia%202019\Activos%202019\Activos\12320_Activos%20de%20Informaci&#243;n_%20Subdirecci&#243;n%20para%20la%20Identificaci&#243;n,%20Caracterizaci&#243;n%20e%20Integraci&#243;n.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aserna\Downloads\12000_Activos%20de%20Informaci&#243;n,%20final.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E:\SDIS\CONTRATO%209523\REGISTRO%20DE%20ACTIVOS%20DE%20INFORMACI&#211;N%20-%20Subseries\12120_Activos%20de%20Informaci&#243;n%20Subdirecci&#243;n%20Administrativa%20y%20Financiera.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E:\SDIS\CONTRATO%209523\REGISTRO%20DE%20ACTIVOS%20DE%20INFORMACI&#211;N%20-%20Subseries\12100_Activos%20de%20Informaci&#243;n_Direcci&#243;n%20Corporativa.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E:\SDIS\CONTRATO%209523\REGISTRO%20DE%20ACTIVOS%20DE%20INFORMACI&#211;N%20-%20Subseries\12110_Activos%20de%20Informaci&#243;n_Subdirecci&#243;n%20de%20Contrataci&#243;n.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Users\vsanchezu\Downloads\12120_Activos%20de%20Informaci&#243;n_Subdirecci&#243;n%20Administrativa%20y%20Financiera%20(1)%20(1).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E:\SDIS\CONTRATO%209523\REGISTRO%20DE%20ACTIVOS%20DE%20INFORMACI&#211;N%20-%20Subseries\12130_Activos%20de%20Informaci&#243;n_%20Subdirecci&#243;n%20de%20Plantas%20F&#237;sica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urídica"/>
      <sheetName val="Hoja2"/>
    </sheetNames>
    <sheetDataSet>
      <sheetData sheetId="0"/>
      <sheetData sheetId="1">
        <row r="2">
          <cell r="J2" t="str">
            <v>Baja</v>
          </cell>
        </row>
        <row r="4">
          <cell r="J4" t="str">
            <v>Alta</v>
          </cell>
        </row>
      </sheetData>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2"/>
    </sheetNames>
    <sheetDataSet>
      <sheetData sheetId="0"/>
      <sheetData sheetId="1">
        <row r="2">
          <cell r="J2" t="str">
            <v>Alta</v>
          </cell>
        </row>
        <row r="3">
          <cell r="J3" t="str">
            <v>Baja</v>
          </cell>
        </row>
      </sheetData>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DE"/>
      <sheetName val="Hoja2"/>
      <sheetName val="Hoja de Trabajo"/>
    </sheetNames>
    <sheetDataSet>
      <sheetData sheetId="0"/>
      <sheetData sheetId="1">
        <row r="2">
          <cell r="J2" t="str">
            <v>Baja</v>
          </cell>
        </row>
        <row r="4">
          <cell r="J4" t="str">
            <v>Alta</v>
          </cell>
        </row>
      </sheetData>
      <sheetData sheetId="2"/>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DES"/>
      <sheetName val="Hoja2"/>
    </sheetNames>
    <sheetDataSet>
      <sheetData sheetId="0"/>
      <sheetData sheetId="1">
        <row r="2">
          <cell r="J2" t="str">
            <v>Alta</v>
          </cell>
        </row>
        <row r="3">
          <cell r="J3" t="str">
            <v>Baja</v>
          </cell>
        </row>
      </sheetData>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2"/>
    </sheetNames>
    <sheetDataSet>
      <sheetData sheetId="0"/>
      <sheetData sheetId="1">
        <row r="2">
          <cell r="J2" t="str">
            <v>Alta</v>
          </cell>
        </row>
        <row r="3">
          <cell r="J3" t="str">
            <v>Baja</v>
          </cell>
        </row>
      </sheetData>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2"/>
    </sheetNames>
    <sheetDataSet>
      <sheetData sheetId="0"/>
      <sheetData sheetId="1">
        <row r="2">
          <cell r="J2" t="str">
            <v>Alta</v>
          </cell>
        </row>
        <row r="3">
          <cell r="J3" t="str">
            <v>Baja</v>
          </cell>
        </row>
      </sheetData>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2"/>
    </sheetNames>
    <sheetDataSet>
      <sheetData sheetId="0"/>
      <sheetData sheetId="1">
        <row r="2">
          <cell r="J2" t="str">
            <v>Alta</v>
          </cell>
        </row>
        <row r="3">
          <cell r="J3" t="str">
            <v>Baja</v>
          </cell>
        </row>
      </sheetData>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2"/>
    </sheetNames>
    <sheetDataSet>
      <sheetData sheetId="0"/>
      <sheetData sheetId="1">
        <row r="2">
          <cell r="J2" t="str">
            <v>Alta</v>
          </cell>
        </row>
        <row r="3">
          <cell r="J3" t="str">
            <v>Baja</v>
          </cell>
        </row>
      </sheetData>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2"/>
    </sheetNames>
    <sheetDataSet>
      <sheetData sheetId="0"/>
      <sheetData sheetId="1">
        <row r="2">
          <cell r="J2" t="str">
            <v>Alta</v>
          </cell>
        </row>
        <row r="3">
          <cell r="J3" t="str">
            <v>Baja</v>
          </cell>
        </row>
      </sheetData>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2"/>
    </sheetNames>
    <sheetDataSet>
      <sheetData sheetId="0"/>
      <sheetData sheetId="1">
        <row r="2">
          <cell r="J2" t="str">
            <v>Alta</v>
          </cell>
        </row>
        <row r="3">
          <cell r="J3" t="str">
            <v>Baja</v>
          </cell>
        </row>
      </sheetData>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2"/>
    </sheetNames>
    <sheetDataSet>
      <sheetData sheetId="0"/>
      <sheetData sheetId="1">
        <row r="2">
          <cell r="J2" t="str">
            <v>Alta</v>
          </cell>
        </row>
        <row r="3">
          <cell r="J3" t="str">
            <v>Baja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unicaciones"/>
      <sheetName val="Hoja2"/>
    </sheetNames>
    <sheetDataSet>
      <sheetData sheetId="0"/>
      <sheetData sheetId="1">
        <row r="2">
          <cell r="J2" t="str">
            <v>Alta</v>
          </cell>
        </row>
        <row r="3">
          <cell r="J3" t="str">
            <v>Baja</v>
          </cell>
        </row>
      </sheetData>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jez"/>
      <sheetName val="Hoja2"/>
    </sheetNames>
    <sheetDataSet>
      <sheetData sheetId="0"/>
      <sheetData sheetId="1">
        <row r="2">
          <cell r="J2" t="str">
            <v>Alta</v>
          </cell>
        </row>
        <row r="3">
          <cell r="J3" t="str">
            <v>Baja</v>
          </cell>
        </row>
      </sheetData>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2"/>
    </sheetNames>
    <sheetDataSet>
      <sheetData sheetId="0"/>
      <sheetData sheetId="1">
        <row r="2">
          <cell r="J2" t="str">
            <v>Alta</v>
          </cell>
        </row>
        <row r="3">
          <cell r="J3" t="str">
            <v>Baja</v>
          </cell>
        </row>
      </sheetData>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2"/>
      <sheetName val="Hoja3"/>
    </sheetNames>
    <sheetDataSet>
      <sheetData sheetId="0" refreshError="1"/>
      <sheetData sheetId="1" refreshError="1">
        <row r="2">
          <cell r="J2" t="str">
            <v>Alta</v>
          </cell>
        </row>
        <row r="3">
          <cell r="J3" t="str">
            <v>Baja</v>
          </cell>
        </row>
      </sheetData>
      <sheetData sheetId="2"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2"/>
    </sheetNames>
    <sheetDataSet>
      <sheetData sheetId="0"/>
      <sheetData sheetId="1">
        <row r="2">
          <cell r="J2" t="str">
            <v>Alta</v>
          </cell>
        </row>
        <row r="3">
          <cell r="J3" t="str">
            <v>Baja</v>
          </cell>
        </row>
      </sheetData>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2"/>
    </sheetNames>
    <sheetDataSet>
      <sheetData sheetId="0"/>
      <sheetData sheetId="1">
        <row r="2">
          <cell r="J2" t="str">
            <v>Alta</v>
          </cell>
        </row>
        <row r="3">
          <cell r="J3" t="str">
            <v>Baja</v>
          </cell>
        </row>
      </sheetData>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2"/>
      <sheetName val="Hoja3"/>
    </sheetNames>
    <sheetDataSet>
      <sheetData sheetId="0"/>
      <sheetData sheetId="1"/>
      <sheetData sheetId="2"/>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2"/>
    </sheetNames>
    <sheetDataSet>
      <sheetData sheetId="0"/>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2"/>
    </sheetNames>
    <sheetDataSet>
      <sheetData sheetId="0"/>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2"/>
      <sheetName val="Hoja3"/>
    </sheetNames>
    <sheetDataSet>
      <sheetData sheetId="0" refreshError="1"/>
      <sheetData sheetId="1" refreshError="1"/>
      <sheetData sheetId="2"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2"/>
    </sheetNames>
    <sheetDataSet>
      <sheetData sheetId="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bsecretaria"/>
      <sheetName val="Hoja2"/>
    </sheetNames>
    <sheetDataSet>
      <sheetData sheetId="0"/>
      <sheetData sheetId="1">
        <row r="2">
          <cell r="J2" t="str">
            <v>Alta</v>
          </cell>
        </row>
        <row r="3">
          <cell r="J3" t="str">
            <v>Baja</v>
          </cell>
        </row>
      </sheetData>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2"/>
    </sheetNames>
    <sheetDataSet>
      <sheetData sheetId="0"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2"/>
      <sheetName val="Hoja3"/>
    </sheetNames>
    <sheetDataSet>
      <sheetData sheetId="0"/>
      <sheetData sheetId="1"/>
      <sheetData sheetId="2"/>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2"/>
    </sheetNames>
    <sheetDataSet>
      <sheetData sheetId="0"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2"/>
    </sheetNames>
    <sheetDataSet>
      <sheetData sheetId="0"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2"/>
      <sheetName val="Hoja3"/>
    </sheetNames>
    <sheetDataSet>
      <sheetData sheetId="0"/>
      <sheetData sheetId="1"/>
      <sheetData sheetId="2"/>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2"/>
      <sheetName val="Hoja3"/>
    </sheetNames>
    <sheetDataSet>
      <sheetData sheetId="0"/>
      <sheetData sheetId="1"/>
      <sheetData sheetId="2"/>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2"/>
    </sheetNames>
    <sheetDataSet>
      <sheetData sheetId="0" refreshError="1"/>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2"/>
      <sheetName val="Hoja3"/>
    </sheetNames>
    <sheetDataSet>
      <sheetData sheetId="0" refreshError="1"/>
      <sheetData sheetId="1"/>
      <sheetData sheetId="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2"/>
    </sheetNames>
    <sheetDataSet>
      <sheetData sheetId="0" refreshError="1"/>
      <sheetData sheetId="1" refreshError="1">
        <row r="2">
          <cell r="J2" t="str">
            <v>Alta</v>
          </cell>
        </row>
        <row r="3">
          <cell r="J3" t="str">
            <v>Baja</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ministrativa y Financiera"/>
      <sheetName val="Hoja2"/>
    </sheetNames>
    <sheetDataSet>
      <sheetData sheetId="0"/>
      <sheetData sheetId="1">
        <row r="2">
          <cell r="J2" t="str">
            <v>Alta</v>
          </cell>
        </row>
        <row r="3">
          <cell r="J3" t="str">
            <v>Baja</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rporativa"/>
      <sheetName val="Hoja2"/>
    </sheetNames>
    <sheetDataSet>
      <sheetData sheetId="0"/>
      <sheetData sheetId="1">
        <row r="2">
          <cell r="J2" t="str">
            <v>Alta</v>
          </cell>
        </row>
        <row r="3">
          <cell r="J3" t="str">
            <v>Baja</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atación"/>
      <sheetName val="Hoja2"/>
    </sheetNames>
    <sheetDataSet>
      <sheetData sheetId="0"/>
      <sheetData sheetId="1">
        <row r="2">
          <cell r="J2" t="str">
            <v>Alta</v>
          </cell>
        </row>
        <row r="3">
          <cell r="J3" t="str">
            <v>Baja</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2"/>
    </sheetNames>
    <sheetDataSet>
      <sheetData sheetId="0" refreshError="1"/>
      <sheetData sheetId="1" refreshError="1">
        <row r="2">
          <cell r="J2" t="str">
            <v>Alta</v>
          </cell>
        </row>
        <row r="3">
          <cell r="J3" t="str">
            <v>Baja</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tas Físicas"/>
      <sheetName val="Hoja2"/>
    </sheetNames>
    <sheetDataSet>
      <sheetData sheetId="0"/>
      <sheetData sheetId="1">
        <row r="2">
          <cell r="J2" t="str">
            <v>Alta</v>
          </cell>
        </row>
        <row r="3">
          <cell r="J3" t="str">
            <v>Baja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ig.sdis.gov.co/images/documentos_sig/procesos/tecnologias_de_la_informacion/documentos_asociados/2016_2020_tic_petic.docx"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N221"/>
  <sheetViews>
    <sheetView tabSelected="1" topLeftCell="C55" zoomScale="85" zoomScaleNormal="85" workbookViewId="0">
      <selection activeCell="L14" sqref="L14"/>
    </sheetView>
  </sheetViews>
  <sheetFormatPr baseColWidth="10" defaultColWidth="11.44140625" defaultRowHeight="14.4" x14ac:dyDescent="0.3"/>
  <cols>
    <col min="2" max="2" width="26.6640625" customWidth="1"/>
    <col min="3" max="3" width="34" bestFit="1" customWidth="1"/>
    <col min="4" max="4" width="21.109375" bestFit="1" customWidth="1"/>
    <col min="5" max="5" width="15.109375" customWidth="1"/>
    <col min="6" max="6" width="14.6640625" customWidth="1"/>
    <col min="7" max="7" width="16.5546875" customWidth="1"/>
    <col min="8" max="8" width="4.33203125" style="9" customWidth="1"/>
    <col min="9" max="9" width="4.33203125" customWidth="1"/>
    <col min="10" max="11" width="4.33203125" bestFit="1" customWidth="1"/>
    <col min="12" max="12" width="10.21875" style="11" customWidth="1"/>
    <col min="13" max="13" width="17.6640625" customWidth="1"/>
    <col min="14" max="14" width="18.88671875" customWidth="1"/>
    <col min="15" max="16" width="4.33203125" bestFit="1" customWidth="1"/>
    <col min="17" max="18" width="35.6640625" customWidth="1"/>
    <col min="19" max="19" width="30.6640625" customWidth="1"/>
    <col min="20" max="22" width="7.6640625" customWidth="1"/>
    <col min="23" max="23" width="30.109375" customWidth="1"/>
    <col min="24" max="24" width="38.88671875" customWidth="1"/>
    <col min="25" max="27" width="33.44140625" customWidth="1"/>
    <col min="28" max="28" width="14.5546875" customWidth="1"/>
    <col min="29" max="29" width="17.88671875" customWidth="1"/>
    <col min="30" max="32" width="10.6640625" customWidth="1"/>
    <col min="33" max="33" width="12.33203125" customWidth="1"/>
    <col min="34" max="34" width="16" customWidth="1"/>
    <col min="35" max="35" width="14.6640625" customWidth="1"/>
    <col min="37" max="37" width="23.88671875" customWidth="1"/>
    <col min="38" max="38" width="19.5546875" bestFit="1" customWidth="1"/>
    <col min="39" max="39" width="16.6640625" customWidth="1"/>
    <col min="40" max="40" width="15.33203125" customWidth="1"/>
  </cols>
  <sheetData>
    <row r="1" spans="1:40" s="18" customFormat="1" x14ac:dyDescent="0.3">
      <c r="B1" s="19"/>
      <c r="C1" s="20"/>
      <c r="D1" s="21"/>
      <c r="E1" s="21"/>
      <c r="F1" s="21"/>
      <c r="G1" s="21"/>
      <c r="H1" s="21"/>
      <c r="I1" s="22"/>
      <c r="J1" s="21"/>
      <c r="K1" s="21"/>
      <c r="L1" s="21"/>
      <c r="M1" s="21"/>
      <c r="N1" s="21"/>
      <c r="O1" s="21"/>
      <c r="P1" s="21"/>
      <c r="Q1" s="21"/>
      <c r="R1" s="21"/>
      <c r="S1" s="21"/>
      <c r="T1" s="21"/>
      <c r="U1" s="21"/>
      <c r="V1" s="21"/>
      <c r="W1" s="21"/>
      <c r="X1" s="21"/>
      <c r="Y1" s="21"/>
      <c r="Z1" s="21"/>
      <c r="AA1" s="21"/>
      <c r="AB1" s="21"/>
      <c r="AC1" s="21"/>
      <c r="AD1" s="21"/>
      <c r="AE1" s="21"/>
      <c r="AF1" s="23"/>
      <c r="AG1" s="21"/>
      <c r="AH1" s="23"/>
      <c r="AI1" s="21"/>
      <c r="AJ1" s="21"/>
      <c r="AK1" s="21"/>
      <c r="AL1" s="21"/>
      <c r="AM1" s="21"/>
      <c r="AN1" s="21"/>
    </row>
    <row r="2" spans="1:40" s="19" customFormat="1" x14ac:dyDescent="0.3">
      <c r="A2" s="103"/>
      <c r="B2" s="103"/>
      <c r="C2" s="104" t="s">
        <v>0</v>
      </c>
      <c r="D2" s="105"/>
      <c r="E2" s="105"/>
      <c r="F2" s="105"/>
      <c r="G2" s="105"/>
      <c r="H2" s="105"/>
      <c r="I2" s="105"/>
      <c r="J2" s="105"/>
      <c r="K2" s="105"/>
      <c r="L2" s="102"/>
      <c r="M2" s="106" t="s">
        <v>1</v>
      </c>
      <c r="N2" s="106"/>
    </row>
    <row r="3" spans="1:40" s="24" customFormat="1" ht="12" customHeight="1" x14ac:dyDescent="0.25">
      <c r="A3" s="103"/>
      <c r="B3" s="103"/>
      <c r="C3" s="105"/>
      <c r="D3" s="105"/>
      <c r="E3" s="105"/>
      <c r="F3" s="105"/>
      <c r="G3" s="105"/>
      <c r="H3" s="105"/>
      <c r="I3" s="105"/>
      <c r="J3" s="105"/>
      <c r="K3" s="105"/>
      <c r="L3" s="102"/>
      <c r="M3" s="107" t="s">
        <v>2</v>
      </c>
      <c r="N3" s="107"/>
    </row>
    <row r="4" spans="1:40" s="24" customFormat="1" ht="13.2" x14ac:dyDescent="0.25">
      <c r="A4" s="103"/>
      <c r="B4" s="103"/>
      <c r="C4" s="105"/>
      <c r="D4" s="105"/>
      <c r="E4" s="105"/>
      <c r="F4" s="105"/>
      <c r="G4" s="105"/>
      <c r="H4" s="105"/>
      <c r="I4" s="105"/>
      <c r="J4" s="105"/>
      <c r="K4" s="105"/>
      <c r="L4" s="102"/>
      <c r="M4" s="108" t="s">
        <v>3</v>
      </c>
      <c r="N4" s="108"/>
      <c r="O4" s="25"/>
      <c r="P4" s="25"/>
      <c r="Q4" s="25"/>
      <c r="R4" s="25"/>
    </row>
    <row r="5" spans="1:40" s="24" customFormat="1" ht="13.2" x14ac:dyDescent="0.25">
      <c r="A5" s="103"/>
      <c r="B5" s="103"/>
      <c r="C5" s="105"/>
      <c r="D5" s="105"/>
      <c r="E5" s="105"/>
      <c r="F5" s="105"/>
      <c r="G5" s="105"/>
      <c r="H5" s="105"/>
      <c r="I5" s="105"/>
      <c r="J5" s="105"/>
      <c r="K5" s="105"/>
      <c r="L5" s="102"/>
      <c r="M5" s="107" t="s">
        <v>4</v>
      </c>
      <c r="N5" s="107"/>
      <c r="O5" s="25"/>
      <c r="P5" s="25"/>
      <c r="Q5" s="25"/>
      <c r="R5" s="25"/>
      <c r="AF5" s="26"/>
    </row>
    <row r="6" spans="1:40" s="24" customFormat="1" x14ac:dyDescent="0.25">
      <c r="A6" s="27"/>
      <c r="B6" s="27"/>
      <c r="C6" s="28"/>
      <c r="D6" s="28"/>
      <c r="E6" s="28"/>
      <c r="F6" s="28"/>
      <c r="G6" s="28"/>
      <c r="H6" s="28"/>
      <c r="I6" s="28"/>
      <c r="J6" s="28"/>
      <c r="K6" s="28"/>
      <c r="L6" s="28"/>
      <c r="M6" s="29"/>
      <c r="N6" s="29"/>
      <c r="O6" s="25"/>
      <c r="P6" s="25"/>
      <c r="Q6" s="25"/>
      <c r="R6" s="25"/>
      <c r="AF6" s="26"/>
    </row>
    <row r="7" spans="1:40" s="96" customFormat="1" ht="13.8" x14ac:dyDescent="0.25">
      <c r="A7" s="111" t="s">
        <v>5</v>
      </c>
      <c r="B7" s="112"/>
      <c r="C7" s="112"/>
      <c r="D7" s="112"/>
      <c r="E7" s="112"/>
      <c r="F7" s="112"/>
      <c r="G7" s="112"/>
      <c r="H7" s="112"/>
      <c r="I7" s="112"/>
      <c r="J7" s="112"/>
      <c r="K7" s="112"/>
      <c r="L7" s="112"/>
      <c r="M7" s="112"/>
      <c r="N7" s="112"/>
      <c r="O7" s="112"/>
      <c r="P7" s="112"/>
      <c r="Q7" s="112"/>
      <c r="R7" s="112"/>
      <c r="S7" s="112"/>
      <c r="T7" s="113"/>
    </row>
    <row r="8" spans="1:40" s="96" customFormat="1" ht="13.8" x14ac:dyDescent="0.25">
      <c r="A8" s="111" t="s">
        <v>6</v>
      </c>
      <c r="B8" s="114"/>
      <c r="C8" s="114"/>
      <c r="D8" s="114"/>
      <c r="E8" s="114"/>
      <c r="F8" s="114"/>
      <c r="G8" s="114"/>
      <c r="H8" s="114"/>
      <c r="I8" s="114"/>
      <c r="J8" s="114"/>
      <c r="K8" s="114"/>
      <c r="L8" s="114"/>
      <c r="M8" s="114"/>
      <c r="N8" s="114"/>
      <c r="O8" s="114"/>
      <c r="P8" s="97"/>
      <c r="Q8" s="98"/>
      <c r="R8" s="97"/>
      <c r="S8" s="97"/>
      <c r="T8" s="99"/>
    </row>
    <row r="9" spans="1:40" s="61" customFormat="1" ht="13.8" x14ac:dyDescent="0.25">
      <c r="A9" s="111" t="s">
        <v>7</v>
      </c>
      <c r="B9" s="114"/>
      <c r="C9" s="114"/>
      <c r="D9" s="114"/>
      <c r="E9" s="114"/>
      <c r="F9" s="114"/>
      <c r="G9" s="114"/>
      <c r="H9" s="114"/>
      <c r="I9" s="114"/>
      <c r="J9" s="114"/>
      <c r="K9" s="114"/>
      <c r="L9" s="114"/>
      <c r="M9" s="114"/>
      <c r="N9" s="114"/>
      <c r="O9" s="114"/>
      <c r="P9" s="98"/>
      <c r="Q9" s="98"/>
      <c r="R9" s="98"/>
      <c r="S9" s="98"/>
      <c r="T9" s="100"/>
    </row>
    <row r="10" spans="1:40" x14ac:dyDescent="0.3">
      <c r="A10" s="115"/>
      <c r="B10" s="116"/>
      <c r="C10" s="116"/>
      <c r="D10" s="7"/>
      <c r="E10" s="7"/>
      <c r="F10" s="7"/>
      <c r="G10" s="7"/>
      <c r="H10" s="7"/>
      <c r="I10" s="7"/>
      <c r="J10" s="7"/>
      <c r="K10" s="7"/>
      <c r="L10" s="7"/>
      <c r="M10" s="7"/>
      <c r="N10" s="7"/>
      <c r="O10" s="7"/>
      <c r="P10" s="7"/>
      <c r="Q10" s="7"/>
      <c r="R10" s="7"/>
      <c r="S10" s="7"/>
      <c r="T10" s="7"/>
      <c r="U10" s="8"/>
      <c r="V10" s="11"/>
      <c r="W10" s="11"/>
      <c r="X10" s="11"/>
      <c r="Y10" s="11"/>
      <c r="Z10" s="11"/>
      <c r="AA10" s="11"/>
      <c r="AB10" s="11"/>
      <c r="AC10" s="11"/>
      <c r="AD10" s="11"/>
      <c r="AE10" s="11"/>
      <c r="AF10" s="11"/>
      <c r="AG10" s="11"/>
      <c r="AH10" s="11"/>
      <c r="AI10" s="11"/>
      <c r="AJ10" s="11"/>
      <c r="AK10" s="11"/>
      <c r="AL10" s="11"/>
      <c r="AM10" s="11"/>
      <c r="AN10" s="11"/>
    </row>
    <row r="11" spans="1:40" s="1" customFormat="1" ht="15.75" customHeight="1" x14ac:dyDescent="0.3">
      <c r="A11" s="110" t="s">
        <v>8</v>
      </c>
      <c r="B11" s="110"/>
      <c r="C11" s="110"/>
      <c r="D11" s="110"/>
      <c r="E11" s="110"/>
      <c r="F11" s="110"/>
      <c r="G11" s="110"/>
      <c r="H11" s="110"/>
      <c r="I11" s="110"/>
      <c r="J11" s="110"/>
      <c r="K11" s="110"/>
      <c r="L11" s="110"/>
      <c r="M11" s="110"/>
      <c r="N11" s="110"/>
      <c r="O11" s="110"/>
      <c r="P11" s="110"/>
      <c r="Q11" s="110"/>
      <c r="R11" s="110"/>
      <c r="S11" s="110"/>
      <c r="T11" s="110"/>
      <c r="U11" s="110"/>
      <c r="V11" s="110"/>
      <c r="W11" s="110"/>
      <c r="X11" s="110"/>
      <c r="Y11" s="110"/>
      <c r="Z11" s="110"/>
      <c r="AA11" s="110"/>
      <c r="AB11" s="109" t="s">
        <v>9</v>
      </c>
      <c r="AC11" s="109"/>
      <c r="AD11" s="109" t="s">
        <v>10</v>
      </c>
      <c r="AE11" s="109"/>
      <c r="AF11" s="109"/>
      <c r="AG11" s="109"/>
      <c r="AH11" s="109" t="s">
        <v>11</v>
      </c>
      <c r="AI11" s="109" t="s">
        <v>12</v>
      </c>
      <c r="AJ11" s="109" t="s">
        <v>13</v>
      </c>
      <c r="AK11" s="109" t="s">
        <v>14</v>
      </c>
      <c r="AL11" s="109" t="s">
        <v>15</v>
      </c>
      <c r="AM11" s="109" t="s">
        <v>16</v>
      </c>
      <c r="AN11" s="109" t="s">
        <v>17</v>
      </c>
    </row>
    <row r="12" spans="1:40" s="1" customFormat="1" ht="60.75" customHeight="1" x14ac:dyDescent="0.3">
      <c r="A12" s="109"/>
      <c r="B12" s="109" t="s">
        <v>18</v>
      </c>
      <c r="C12" s="109" t="s">
        <v>19</v>
      </c>
      <c r="D12" s="109" t="s">
        <v>20</v>
      </c>
      <c r="E12" s="109" t="s">
        <v>21</v>
      </c>
      <c r="F12" s="109"/>
      <c r="G12" s="109"/>
      <c r="H12" s="109" t="s">
        <v>22</v>
      </c>
      <c r="I12" s="109"/>
      <c r="J12" s="109"/>
      <c r="K12" s="109"/>
      <c r="L12" s="109"/>
      <c r="M12" s="109"/>
      <c r="N12" s="109"/>
      <c r="O12" s="109" t="s">
        <v>23</v>
      </c>
      <c r="P12" s="109"/>
      <c r="Q12" s="109" t="s">
        <v>24</v>
      </c>
      <c r="R12" s="109"/>
      <c r="S12" s="109"/>
      <c r="T12" s="109" t="s">
        <v>25</v>
      </c>
      <c r="U12" s="109"/>
      <c r="V12" s="109"/>
      <c r="W12" s="109"/>
      <c r="X12" s="109"/>
      <c r="Y12" s="109"/>
      <c r="Z12" s="109"/>
      <c r="AA12" s="109"/>
      <c r="AB12" s="109"/>
      <c r="AC12" s="109"/>
      <c r="AD12" s="109"/>
      <c r="AE12" s="109"/>
      <c r="AF12" s="109"/>
      <c r="AG12" s="109"/>
      <c r="AH12" s="109"/>
      <c r="AI12" s="109"/>
      <c r="AJ12" s="109"/>
      <c r="AK12" s="109"/>
      <c r="AL12" s="109"/>
      <c r="AM12" s="109"/>
      <c r="AN12" s="109"/>
    </row>
    <row r="13" spans="1:40" s="1" customFormat="1" ht="73.5" customHeight="1" x14ac:dyDescent="0.3">
      <c r="A13" s="109"/>
      <c r="B13" s="109"/>
      <c r="C13" s="109"/>
      <c r="D13" s="109"/>
      <c r="E13" s="109"/>
      <c r="F13" s="109"/>
      <c r="G13" s="109"/>
      <c r="H13" s="109"/>
      <c r="I13" s="109"/>
      <c r="J13" s="109"/>
      <c r="K13" s="109"/>
      <c r="L13" s="109"/>
      <c r="M13" s="109"/>
      <c r="N13" s="109"/>
      <c r="O13" s="109"/>
      <c r="P13" s="109"/>
      <c r="Q13" s="109"/>
      <c r="R13" s="109"/>
      <c r="S13" s="109"/>
      <c r="T13" s="109" t="s">
        <v>26</v>
      </c>
      <c r="U13" s="109"/>
      <c r="V13" s="109"/>
      <c r="W13" s="109" t="s">
        <v>27</v>
      </c>
      <c r="X13" s="109" t="s">
        <v>28</v>
      </c>
      <c r="Y13" s="109" t="s">
        <v>29</v>
      </c>
      <c r="Z13" s="109" t="s">
        <v>30</v>
      </c>
      <c r="AA13" s="109" t="s">
        <v>31</v>
      </c>
      <c r="AB13" s="109" t="s">
        <v>32</v>
      </c>
      <c r="AC13" s="109" t="s">
        <v>33</v>
      </c>
      <c r="AD13" s="109"/>
      <c r="AE13" s="109"/>
      <c r="AF13" s="109"/>
      <c r="AG13" s="109"/>
      <c r="AH13" s="109"/>
      <c r="AI13" s="109"/>
      <c r="AJ13" s="109"/>
      <c r="AK13" s="109"/>
      <c r="AL13" s="109"/>
      <c r="AM13" s="109"/>
      <c r="AN13" s="109"/>
    </row>
    <row r="14" spans="1:40" s="1" customFormat="1" ht="134.25" customHeight="1" x14ac:dyDescent="0.3">
      <c r="A14" s="109"/>
      <c r="B14" s="109"/>
      <c r="C14" s="109"/>
      <c r="D14" s="109"/>
      <c r="E14" s="94" t="s">
        <v>34</v>
      </c>
      <c r="F14" s="94" t="s">
        <v>35</v>
      </c>
      <c r="G14" s="94" t="s">
        <v>36</v>
      </c>
      <c r="H14" s="77" t="s">
        <v>37</v>
      </c>
      <c r="I14" s="77" t="s">
        <v>38</v>
      </c>
      <c r="J14" s="77" t="s">
        <v>39</v>
      </c>
      <c r="K14" s="77" t="s">
        <v>40</v>
      </c>
      <c r="L14" s="101" t="s">
        <v>922</v>
      </c>
      <c r="M14" s="94" t="s">
        <v>920</v>
      </c>
      <c r="N14" s="94" t="s">
        <v>921</v>
      </c>
      <c r="O14" s="77" t="s">
        <v>41</v>
      </c>
      <c r="P14" s="77" t="s">
        <v>42</v>
      </c>
      <c r="Q14" s="94" t="s">
        <v>43</v>
      </c>
      <c r="R14" s="94" t="s">
        <v>44</v>
      </c>
      <c r="S14" s="94" t="s">
        <v>45</v>
      </c>
      <c r="T14" s="77" t="s">
        <v>46</v>
      </c>
      <c r="U14" s="77" t="s">
        <v>47</v>
      </c>
      <c r="V14" s="77" t="s">
        <v>48</v>
      </c>
      <c r="W14" s="109"/>
      <c r="X14" s="109"/>
      <c r="Y14" s="109"/>
      <c r="Z14" s="109"/>
      <c r="AA14" s="109"/>
      <c r="AB14" s="109"/>
      <c r="AC14" s="109"/>
      <c r="AD14" s="77" t="s">
        <v>49</v>
      </c>
      <c r="AE14" s="77" t="s">
        <v>50</v>
      </c>
      <c r="AF14" s="77" t="s">
        <v>51</v>
      </c>
      <c r="AG14" s="77" t="s">
        <v>52</v>
      </c>
      <c r="AH14" s="109"/>
      <c r="AI14" s="109"/>
      <c r="AJ14" s="109"/>
      <c r="AK14" s="109"/>
      <c r="AL14" s="109"/>
      <c r="AM14" s="109"/>
      <c r="AN14" s="109"/>
    </row>
    <row r="15" spans="1:40" ht="138.75" customHeight="1" x14ac:dyDescent="0.3">
      <c r="A15" s="12">
        <v>1</v>
      </c>
      <c r="B15" s="12" t="s">
        <v>53</v>
      </c>
      <c r="C15" s="13" t="s">
        <v>54</v>
      </c>
      <c r="D15" s="12" t="s">
        <v>55</v>
      </c>
      <c r="E15" s="15" t="s">
        <v>56</v>
      </c>
      <c r="F15" s="15" t="s">
        <v>57</v>
      </c>
      <c r="G15" s="15" t="s">
        <v>58</v>
      </c>
      <c r="H15" s="16" t="s">
        <v>59</v>
      </c>
      <c r="I15" s="16"/>
      <c r="J15" s="16" t="s">
        <v>59</v>
      </c>
      <c r="K15" s="15" t="s">
        <v>59</v>
      </c>
      <c r="L15" s="15" t="s">
        <v>894</v>
      </c>
      <c r="M15" s="15" t="s">
        <v>60</v>
      </c>
      <c r="N15" s="17" t="s">
        <v>61</v>
      </c>
      <c r="O15" s="15" t="s">
        <v>59</v>
      </c>
      <c r="P15" s="15"/>
      <c r="Q15" s="17" t="s">
        <v>62</v>
      </c>
      <c r="R15" s="17" t="s">
        <v>55</v>
      </c>
      <c r="S15" s="14" t="s">
        <v>63</v>
      </c>
      <c r="T15" s="12" t="s">
        <v>59</v>
      </c>
      <c r="U15" s="13"/>
      <c r="V15" s="13"/>
      <c r="W15" s="12" t="s">
        <v>64</v>
      </c>
      <c r="X15" s="12" t="s">
        <v>65</v>
      </c>
      <c r="Y15" s="12" t="s">
        <v>65</v>
      </c>
      <c r="Z15" s="12" t="s">
        <v>65</v>
      </c>
      <c r="AA15" s="12" t="s">
        <v>65</v>
      </c>
      <c r="AB15" s="12" t="s">
        <v>66</v>
      </c>
      <c r="AC15" s="12" t="s">
        <v>67</v>
      </c>
      <c r="AD15" s="12" t="s">
        <v>68</v>
      </c>
      <c r="AE15" s="12" t="s">
        <v>68</v>
      </c>
      <c r="AF15" s="41" t="s">
        <v>68</v>
      </c>
      <c r="AG15" s="41">
        <f>IF(OR(AD15="",AE15="",AF15=""),"",IFERROR(IF(COUNTIF(AD15:AF15,Hoja2!$J$4)&gt;=2,3,IF(COUNTIF(AD15:AF15,Hoja2!J$2)=3,1,2)),1))</f>
        <v>1</v>
      </c>
      <c r="AH15" s="12" t="s">
        <v>69</v>
      </c>
      <c r="AI15" s="12" t="s">
        <v>53</v>
      </c>
      <c r="AJ15" s="12" t="s">
        <v>70</v>
      </c>
      <c r="AK15" s="12" t="s">
        <v>71</v>
      </c>
      <c r="AL15" s="12" t="s">
        <v>70</v>
      </c>
      <c r="AM15" s="12" t="s">
        <v>72</v>
      </c>
      <c r="AN15" s="12" t="s">
        <v>55</v>
      </c>
    </row>
    <row r="16" spans="1:40" ht="145.5" customHeight="1" x14ac:dyDescent="0.3">
      <c r="A16" s="12">
        <v>2</v>
      </c>
      <c r="B16" s="12" t="s">
        <v>53</v>
      </c>
      <c r="C16" s="13" t="s">
        <v>54</v>
      </c>
      <c r="D16" s="12" t="s">
        <v>73</v>
      </c>
      <c r="E16" s="15" t="s">
        <v>74</v>
      </c>
      <c r="F16" s="15" t="s">
        <v>57</v>
      </c>
      <c r="G16" s="15" t="s">
        <v>58</v>
      </c>
      <c r="H16" s="16" t="s">
        <v>59</v>
      </c>
      <c r="I16" s="16"/>
      <c r="J16" s="16" t="s">
        <v>59</v>
      </c>
      <c r="K16" s="16" t="s">
        <v>59</v>
      </c>
      <c r="L16" s="15" t="s">
        <v>894</v>
      </c>
      <c r="M16" s="15" t="s">
        <v>60</v>
      </c>
      <c r="N16" s="17" t="s">
        <v>61</v>
      </c>
      <c r="O16" s="15" t="s">
        <v>59</v>
      </c>
      <c r="P16" s="15"/>
      <c r="Q16" s="17" t="s">
        <v>75</v>
      </c>
      <c r="R16" s="17" t="s">
        <v>55</v>
      </c>
      <c r="S16" s="14" t="s">
        <v>76</v>
      </c>
      <c r="T16" s="12" t="s">
        <v>59</v>
      </c>
      <c r="U16" s="13"/>
      <c r="V16" s="13"/>
      <c r="W16" s="12" t="s">
        <v>65</v>
      </c>
      <c r="X16" s="12" t="s">
        <v>65</v>
      </c>
      <c r="Y16" s="12" t="s">
        <v>65</v>
      </c>
      <c r="Z16" s="12" t="s">
        <v>65</v>
      </c>
      <c r="AA16" s="12" t="s">
        <v>65</v>
      </c>
      <c r="AB16" s="12" t="s">
        <v>77</v>
      </c>
      <c r="AC16" s="12" t="s">
        <v>78</v>
      </c>
      <c r="AD16" s="12" t="s">
        <v>68</v>
      </c>
      <c r="AE16" s="12" t="s">
        <v>68</v>
      </c>
      <c r="AF16" s="12" t="s">
        <v>68</v>
      </c>
      <c r="AG16" s="41">
        <f>IF(OR(AD16="",AE16="",AF16=""),"",IFERROR(IF(COUNTIF(AD16:AF16,Hoja2!$J$4)&gt;=2,3,IF(COUNTIF(AD16:AF16,Hoja2!J$2)=3,1,2)),1))</f>
        <v>1</v>
      </c>
      <c r="AH16" s="12" t="s">
        <v>69</v>
      </c>
      <c r="AI16" s="12" t="s">
        <v>53</v>
      </c>
      <c r="AJ16" s="12" t="s">
        <v>70</v>
      </c>
      <c r="AK16" s="12" t="s">
        <v>71</v>
      </c>
      <c r="AL16" s="12" t="s">
        <v>70</v>
      </c>
      <c r="AM16" s="12" t="s">
        <v>72</v>
      </c>
      <c r="AN16" s="12" t="s">
        <v>55</v>
      </c>
    </row>
    <row r="17" spans="1:40" s="37" customFormat="1" ht="254.25" customHeight="1" x14ac:dyDescent="0.3">
      <c r="A17" s="30">
        <v>3</v>
      </c>
      <c r="B17" s="30" t="s">
        <v>79</v>
      </c>
      <c r="C17" s="31" t="s">
        <v>80</v>
      </c>
      <c r="D17" s="31" t="s">
        <v>81</v>
      </c>
      <c r="E17" s="32" t="s">
        <v>82</v>
      </c>
      <c r="F17" s="32" t="s">
        <v>57</v>
      </c>
      <c r="G17" s="32" t="s">
        <v>83</v>
      </c>
      <c r="H17" s="33" t="s">
        <v>59</v>
      </c>
      <c r="I17" s="33"/>
      <c r="J17" s="33" t="s">
        <v>59</v>
      </c>
      <c r="K17" s="33" t="s">
        <v>59</v>
      </c>
      <c r="L17" s="15" t="s">
        <v>894</v>
      </c>
      <c r="M17" s="32" t="s">
        <v>60</v>
      </c>
      <c r="N17" s="34" t="s">
        <v>61</v>
      </c>
      <c r="O17" s="32" t="s">
        <v>59</v>
      </c>
      <c r="P17" s="32" t="s">
        <v>59</v>
      </c>
      <c r="Q17" s="34" t="s">
        <v>84</v>
      </c>
      <c r="R17" s="34" t="s">
        <v>85</v>
      </c>
      <c r="S17" s="32" t="s">
        <v>86</v>
      </c>
      <c r="T17" s="30" t="s">
        <v>59</v>
      </c>
      <c r="U17" s="30" t="s">
        <v>59</v>
      </c>
      <c r="V17" s="30"/>
      <c r="W17" s="34" t="s">
        <v>87</v>
      </c>
      <c r="X17" s="34" t="s">
        <v>88</v>
      </c>
      <c r="Y17" s="30" t="s">
        <v>65</v>
      </c>
      <c r="Z17" s="30" t="s">
        <v>65</v>
      </c>
      <c r="AA17" s="30" t="s">
        <v>65</v>
      </c>
      <c r="AB17" s="30" t="s">
        <v>66</v>
      </c>
      <c r="AC17" s="30" t="s">
        <v>65</v>
      </c>
      <c r="AD17" s="30" t="s">
        <v>68</v>
      </c>
      <c r="AE17" s="30" t="s">
        <v>68</v>
      </c>
      <c r="AF17" s="35" t="s">
        <v>68</v>
      </c>
      <c r="AG17" s="35">
        <f>IF(OR(AD17="",AE17="",AF17=""),"",IFERROR(IF(COUNTIF(AD17:AF17,[1]Hoja2!$J$4)&gt;=2,3,IF(COUNTIF(AD17:AF17,[1]Hoja2!J$2)=3,1,2)),1))</f>
        <v>1</v>
      </c>
      <c r="AH17" s="36" t="s">
        <v>89</v>
      </c>
      <c r="AI17" s="36" t="s">
        <v>90</v>
      </c>
      <c r="AJ17" s="30" t="s">
        <v>91</v>
      </c>
      <c r="AK17" s="30" t="s">
        <v>92</v>
      </c>
      <c r="AL17" s="30" t="s">
        <v>70</v>
      </c>
      <c r="AM17" s="30" t="s">
        <v>72</v>
      </c>
      <c r="AN17" s="12" t="s">
        <v>55</v>
      </c>
    </row>
    <row r="18" spans="1:40" s="37" customFormat="1" ht="254.25" customHeight="1" x14ac:dyDescent="0.3">
      <c r="A18" s="30">
        <v>4</v>
      </c>
      <c r="B18" s="30" t="s">
        <v>79</v>
      </c>
      <c r="C18" s="31" t="s">
        <v>93</v>
      </c>
      <c r="D18" s="31" t="s">
        <v>94</v>
      </c>
      <c r="E18" s="32" t="s">
        <v>82</v>
      </c>
      <c r="F18" s="32" t="s">
        <v>57</v>
      </c>
      <c r="G18" s="32" t="s">
        <v>58</v>
      </c>
      <c r="H18" s="33" t="s">
        <v>59</v>
      </c>
      <c r="I18" s="33"/>
      <c r="J18" s="33" t="s">
        <v>59</v>
      </c>
      <c r="K18" s="33" t="s">
        <v>59</v>
      </c>
      <c r="L18" s="15" t="s">
        <v>894</v>
      </c>
      <c r="M18" s="32" t="s">
        <v>60</v>
      </c>
      <c r="N18" s="34" t="s">
        <v>61</v>
      </c>
      <c r="O18" s="32" t="s">
        <v>59</v>
      </c>
      <c r="P18" s="32"/>
      <c r="Q18" s="31" t="s">
        <v>95</v>
      </c>
      <c r="R18" s="34" t="s">
        <v>96</v>
      </c>
      <c r="S18" s="32" t="s">
        <v>97</v>
      </c>
      <c r="T18" s="30"/>
      <c r="U18" s="30"/>
      <c r="V18" s="30" t="s">
        <v>59</v>
      </c>
      <c r="W18" s="34" t="s">
        <v>98</v>
      </c>
      <c r="X18" s="30" t="s">
        <v>65</v>
      </c>
      <c r="Y18" s="30" t="s">
        <v>65</v>
      </c>
      <c r="Z18" s="30" t="s">
        <v>65</v>
      </c>
      <c r="AA18" s="30" t="s">
        <v>65</v>
      </c>
      <c r="AB18" s="30" t="s">
        <v>66</v>
      </c>
      <c r="AC18" s="30" t="s">
        <v>65</v>
      </c>
      <c r="AD18" s="30" t="s">
        <v>68</v>
      </c>
      <c r="AE18" s="30" t="s">
        <v>68</v>
      </c>
      <c r="AF18" s="35" t="s">
        <v>68</v>
      </c>
      <c r="AG18" s="35">
        <f>IF(OR(AD18="",AE18="",AF18=""),"",IFERROR(IF(COUNTIF(AD18:AF18,[1]Hoja2!$J$4)&gt;=2,3,IF(COUNTIF(AD18:AF18,[1]Hoja2!J$2)=3,1,2)),1))</f>
        <v>1</v>
      </c>
      <c r="AH18" s="36" t="s">
        <v>89</v>
      </c>
      <c r="AI18" s="36" t="s">
        <v>90</v>
      </c>
      <c r="AJ18" s="30" t="s">
        <v>91</v>
      </c>
      <c r="AK18" s="30" t="s">
        <v>92</v>
      </c>
      <c r="AL18" s="30" t="s">
        <v>70</v>
      </c>
      <c r="AM18" s="30" t="s">
        <v>72</v>
      </c>
      <c r="AN18" s="12" t="s">
        <v>55</v>
      </c>
    </row>
    <row r="19" spans="1:40" s="37" customFormat="1" ht="254.25" customHeight="1" x14ac:dyDescent="0.3">
      <c r="A19" s="30">
        <v>5</v>
      </c>
      <c r="B19" s="30" t="s">
        <v>79</v>
      </c>
      <c r="C19" s="31" t="s">
        <v>99</v>
      </c>
      <c r="D19" s="31" t="s">
        <v>100</v>
      </c>
      <c r="E19" s="32" t="s">
        <v>82</v>
      </c>
      <c r="F19" s="32" t="s">
        <v>57</v>
      </c>
      <c r="G19" s="32" t="s">
        <v>58</v>
      </c>
      <c r="H19" s="33" t="s">
        <v>59</v>
      </c>
      <c r="I19" s="33"/>
      <c r="J19" s="33" t="s">
        <v>59</v>
      </c>
      <c r="K19" s="33" t="s">
        <v>59</v>
      </c>
      <c r="L19" s="15" t="s">
        <v>894</v>
      </c>
      <c r="M19" s="32" t="s">
        <v>60</v>
      </c>
      <c r="N19" s="34" t="s">
        <v>61</v>
      </c>
      <c r="O19" s="32" t="s">
        <v>59</v>
      </c>
      <c r="P19" s="32"/>
      <c r="Q19" s="31" t="s">
        <v>101</v>
      </c>
      <c r="R19" s="31" t="s">
        <v>102</v>
      </c>
      <c r="S19" s="32" t="s">
        <v>103</v>
      </c>
      <c r="T19" s="30" t="s">
        <v>59</v>
      </c>
      <c r="U19" s="30"/>
      <c r="V19" s="30"/>
      <c r="W19" s="30" t="s">
        <v>65</v>
      </c>
      <c r="X19" s="30" t="s">
        <v>65</v>
      </c>
      <c r="Y19" s="30" t="s">
        <v>65</v>
      </c>
      <c r="Z19" s="30" t="s">
        <v>65</v>
      </c>
      <c r="AA19" s="30" t="s">
        <v>65</v>
      </c>
      <c r="AB19" s="30" t="s">
        <v>66</v>
      </c>
      <c r="AC19" s="30" t="s">
        <v>65</v>
      </c>
      <c r="AD19" s="30" t="s">
        <v>68</v>
      </c>
      <c r="AE19" s="30" t="s">
        <v>68</v>
      </c>
      <c r="AF19" s="35" t="s">
        <v>68</v>
      </c>
      <c r="AG19" s="35">
        <f>IF(OR(AD19="",AE19="",AF19=""),"",IFERROR(IF(COUNTIF(AD19:AF19,[1]Hoja2!$J$4)&gt;=2,3,IF(COUNTIF(AD19:AF19,[1]Hoja2!J$2)=3,1,2)),1))</f>
        <v>1</v>
      </c>
      <c r="AH19" s="36" t="s">
        <v>89</v>
      </c>
      <c r="AI19" s="36" t="s">
        <v>90</v>
      </c>
      <c r="AJ19" s="30" t="s">
        <v>91</v>
      </c>
      <c r="AK19" s="30" t="s">
        <v>92</v>
      </c>
      <c r="AL19" s="30" t="s">
        <v>70</v>
      </c>
      <c r="AM19" s="30" t="s">
        <v>72</v>
      </c>
      <c r="AN19" s="12" t="s">
        <v>55</v>
      </c>
    </row>
    <row r="20" spans="1:40" s="37" customFormat="1" ht="254.25" customHeight="1" x14ac:dyDescent="0.3">
      <c r="A20" s="12">
        <v>6</v>
      </c>
      <c r="B20" s="30" t="s">
        <v>79</v>
      </c>
      <c r="C20" s="38" t="s">
        <v>104</v>
      </c>
      <c r="D20" s="38" t="s">
        <v>105</v>
      </c>
      <c r="E20" s="32" t="s">
        <v>82</v>
      </c>
      <c r="F20" s="32" t="s">
        <v>57</v>
      </c>
      <c r="G20" s="32" t="s">
        <v>106</v>
      </c>
      <c r="H20" s="33" t="s">
        <v>59</v>
      </c>
      <c r="I20" s="33"/>
      <c r="J20" s="33" t="s">
        <v>59</v>
      </c>
      <c r="K20" s="33" t="s">
        <v>59</v>
      </c>
      <c r="L20" s="15" t="s">
        <v>894</v>
      </c>
      <c r="M20" s="32" t="s">
        <v>60</v>
      </c>
      <c r="N20" s="34" t="s">
        <v>61</v>
      </c>
      <c r="O20" s="32" t="s">
        <v>59</v>
      </c>
      <c r="P20" s="32"/>
      <c r="Q20" s="34" t="s">
        <v>107</v>
      </c>
      <c r="R20" s="34" t="s">
        <v>65</v>
      </c>
      <c r="S20" s="32" t="s">
        <v>108</v>
      </c>
      <c r="T20" s="30"/>
      <c r="U20" s="30" t="s">
        <v>59</v>
      </c>
      <c r="V20" s="30"/>
      <c r="W20" s="34" t="s">
        <v>87</v>
      </c>
      <c r="X20" s="34" t="s">
        <v>88</v>
      </c>
      <c r="Y20" s="34" t="s">
        <v>109</v>
      </c>
      <c r="Z20" s="34" t="s">
        <v>110</v>
      </c>
      <c r="AA20" s="34" t="s">
        <v>111</v>
      </c>
      <c r="AB20" s="30" t="s">
        <v>77</v>
      </c>
      <c r="AC20" s="30" t="s">
        <v>78</v>
      </c>
      <c r="AD20" s="30" t="s">
        <v>112</v>
      </c>
      <c r="AE20" s="30" t="s">
        <v>112</v>
      </c>
      <c r="AF20" s="35" t="s">
        <v>112</v>
      </c>
      <c r="AG20" s="35">
        <f>IF(OR(AD20="",AE20="",AF20=""),"",IFERROR(IF(COUNTIF(AD20:AF20,[1]Hoja2!$J$4)&gt;=2,3,IF(COUNTIF(AD20:AF20,[1]Hoja2!J$2)=3,1,2)),1))</f>
        <v>2</v>
      </c>
      <c r="AH20" s="36" t="s">
        <v>89</v>
      </c>
      <c r="AI20" s="36" t="s">
        <v>90</v>
      </c>
      <c r="AJ20" s="30" t="s">
        <v>91</v>
      </c>
      <c r="AK20" s="30" t="s">
        <v>92</v>
      </c>
      <c r="AL20" s="30" t="s">
        <v>70</v>
      </c>
      <c r="AM20" s="30" t="s">
        <v>72</v>
      </c>
      <c r="AN20" s="12" t="s">
        <v>55</v>
      </c>
    </row>
    <row r="21" spans="1:40" s="37" customFormat="1" ht="254.25" customHeight="1" x14ac:dyDescent="0.3">
      <c r="A21" s="12">
        <v>7</v>
      </c>
      <c r="B21" s="30" t="s">
        <v>79</v>
      </c>
      <c r="C21" s="31" t="s">
        <v>65</v>
      </c>
      <c r="D21" s="31" t="s">
        <v>65</v>
      </c>
      <c r="E21" s="32" t="s">
        <v>82</v>
      </c>
      <c r="F21" s="32" t="s">
        <v>57</v>
      </c>
      <c r="G21" s="32" t="s">
        <v>58</v>
      </c>
      <c r="H21" s="33" t="s">
        <v>59</v>
      </c>
      <c r="I21" s="33"/>
      <c r="J21" s="33" t="s">
        <v>59</v>
      </c>
      <c r="K21" s="33" t="s">
        <v>59</v>
      </c>
      <c r="L21" s="15" t="s">
        <v>894</v>
      </c>
      <c r="M21" s="32" t="s">
        <v>60</v>
      </c>
      <c r="N21" s="34" t="s">
        <v>61</v>
      </c>
      <c r="O21" s="32" t="s">
        <v>59</v>
      </c>
      <c r="P21" s="32"/>
      <c r="Q21" s="31" t="s">
        <v>113</v>
      </c>
      <c r="R21" s="31" t="s">
        <v>114</v>
      </c>
      <c r="S21" s="32" t="s">
        <v>115</v>
      </c>
      <c r="T21" s="30" t="s">
        <v>59</v>
      </c>
      <c r="U21" s="30"/>
      <c r="V21" s="30"/>
      <c r="W21" s="30" t="s">
        <v>65</v>
      </c>
      <c r="X21" s="30" t="s">
        <v>65</v>
      </c>
      <c r="Y21" s="30" t="s">
        <v>65</v>
      </c>
      <c r="Z21" s="30" t="s">
        <v>65</v>
      </c>
      <c r="AA21" s="30" t="s">
        <v>65</v>
      </c>
      <c r="AB21" s="30" t="s">
        <v>66</v>
      </c>
      <c r="AC21" s="30" t="s">
        <v>65</v>
      </c>
      <c r="AD21" s="30" t="s">
        <v>68</v>
      </c>
      <c r="AE21" s="30" t="s">
        <v>68</v>
      </c>
      <c r="AF21" s="35" t="s">
        <v>68</v>
      </c>
      <c r="AG21" s="35">
        <f>IF(OR(AD21="",AE21="",AF21=""),"",IFERROR(IF(COUNTIF(AD21:AF21,[1]Hoja2!$J$4)&gt;=2,3,IF(COUNTIF(AD21:AF21,[1]Hoja2!J$2)=3,1,2)),1))</f>
        <v>1</v>
      </c>
      <c r="AH21" s="36" t="s">
        <v>89</v>
      </c>
      <c r="AI21" s="36" t="s">
        <v>90</v>
      </c>
      <c r="AJ21" s="30" t="s">
        <v>91</v>
      </c>
      <c r="AK21" s="30" t="s">
        <v>92</v>
      </c>
      <c r="AL21" s="30" t="s">
        <v>70</v>
      </c>
      <c r="AM21" s="30" t="s">
        <v>72</v>
      </c>
      <c r="AN21" s="12" t="s">
        <v>55</v>
      </c>
    </row>
    <row r="22" spans="1:40" s="37" customFormat="1" ht="254.25" customHeight="1" x14ac:dyDescent="0.3">
      <c r="A22" s="30">
        <v>8</v>
      </c>
      <c r="B22" s="30" t="s">
        <v>79</v>
      </c>
      <c r="C22" s="38" t="s">
        <v>104</v>
      </c>
      <c r="D22" s="38" t="s">
        <v>116</v>
      </c>
      <c r="E22" s="32" t="s">
        <v>82</v>
      </c>
      <c r="F22" s="32" t="s">
        <v>57</v>
      </c>
      <c r="G22" s="32" t="s">
        <v>83</v>
      </c>
      <c r="H22" s="33" t="s">
        <v>59</v>
      </c>
      <c r="I22" s="33"/>
      <c r="J22" s="33" t="s">
        <v>59</v>
      </c>
      <c r="K22" s="33" t="s">
        <v>59</v>
      </c>
      <c r="L22" s="15" t="s">
        <v>894</v>
      </c>
      <c r="M22" s="32" t="s">
        <v>60</v>
      </c>
      <c r="N22" s="34" t="s">
        <v>61</v>
      </c>
      <c r="O22" s="32" t="s">
        <v>59</v>
      </c>
      <c r="P22" s="32" t="s">
        <v>59</v>
      </c>
      <c r="Q22" s="31" t="s">
        <v>117</v>
      </c>
      <c r="R22" s="31" t="s">
        <v>118</v>
      </c>
      <c r="S22" s="32" t="s">
        <v>119</v>
      </c>
      <c r="T22" s="30"/>
      <c r="U22" s="30"/>
      <c r="V22" s="30" t="s">
        <v>59</v>
      </c>
      <c r="W22" s="34" t="s">
        <v>87</v>
      </c>
      <c r="X22" s="34" t="s">
        <v>88</v>
      </c>
      <c r="Y22" s="34" t="s">
        <v>109</v>
      </c>
      <c r="Z22" s="34" t="s">
        <v>110</v>
      </c>
      <c r="AA22" s="34" t="s">
        <v>111</v>
      </c>
      <c r="AB22" s="30" t="s">
        <v>77</v>
      </c>
      <c r="AC22" s="30" t="s">
        <v>78</v>
      </c>
      <c r="AD22" s="30" t="s">
        <v>112</v>
      </c>
      <c r="AE22" s="30" t="s">
        <v>112</v>
      </c>
      <c r="AF22" s="35" t="s">
        <v>112</v>
      </c>
      <c r="AG22" s="35">
        <f>IF(OR(AD22="",AE22="",AF22=""),"",IFERROR(IF(COUNTIF(AD22:AF22,[1]Hoja2!$J$4)&gt;=2,3,IF(COUNTIF(AD22:AF22,[1]Hoja2!J$2)=3,1,2)),1))</f>
        <v>2</v>
      </c>
      <c r="AH22" s="36" t="s">
        <v>89</v>
      </c>
      <c r="AI22" s="36" t="s">
        <v>90</v>
      </c>
      <c r="AJ22" s="30" t="s">
        <v>91</v>
      </c>
      <c r="AK22" s="30" t="s">
        <v>92</v>
      </c>
      <c r="AL22" s="30" t="s">
        <v>70</v>
      </c>
      <c r="AM22" s="30" t="s">
        <v>72</v>
      </c>
      <c r="AN22" s="12" t="s">
        <v>55</v>
      </c>
    </row>
    <row r="23" spans="1:40" s="37" customFormat="1" ht="219.75" customHeight="1" x14ac:dyDescent="0.3">
      <c r="A23" s="30">
        <v>9</v>
      </c>
      <c r="B23" s="30" t="s">
        <v>79</v>
      </c>
      <c r="C23" s="38" t="s">
        <v>104</v>
      </c>
      <c r="D23" s="31" t="s">
        <v>120</v>
      </c>
      <c r="E23" s="32" t="s">
        <v>82</v>
      </c>
      <c r="F23" s="32" t="s">
        <v>57</v>
      </c>
      <c r="G23" s="32" t="s">
        <v>83</v>
      </c>
      <c r="H23" s="33" t="s">
        <v>59</v>
      </c>
      <c r="I23" s="33"/>
      <c r="J23" s="33" t="s">
        <v>59</v>
      </c>
      <c r="K23" s="33" t="s">
        <v>59</v>
      </c>
      <c r="L23" s="15" t="s">
        <v>894</v>
      </c>
      <c r="M23" s="32" t="s">
        <v>60</v>
      </c>
      <c r="N23" s="34" t="s">
        <v>61</v>
      </c>
      <c r="O23" s="32" t="s">
        <v>59</v>
      </c>
      <c r="P23" s="32" t="s">
        <v>59</v>
      </c>
      <c r="Q23" s="31" t="s">
        <v>117</v>
      </c>
      <c r="R23" s="31" t="s">
        <v>121</v>
      </c>
      <c r="S23" s="32" t="s">
        <v>122</v>
      </c>
      <c r="T23" s="30"/>
      <c r="U23" s="30"/>
      <c r="V23" s="30" t="s">
        <v>59</v>
      </c>
      <c r="W23" s="34" t="s">
        <v>87</v>
      </c>
      <c r="X23" s="34" t="s">
        <v>88</v>
      </c>
      <c r="Y23" s="34" t="s">
        <v>109</v>
      </c>
      <c r="Z23" s="34" t="s">
        <v>110</v>
      </c>
      <c r="AA23" s="34" t="s">
        <v>111</v>
      </c>
      <c r="AB23" s="30" t="s">
        <v>77</v>
      </c>
      <c r="AC23" s="30" t="s">
        <v>78</v>
      </c>
      <c r="AD23" s="30" t="s">
        <v>112</v>
      </c>
      <c r="AE23" s="30" t="s">
        <v>112</v>
      </c>
      <c r="AF23" s="35" t="s">
        <v>112</v>
      </c>
      <c r="AG23" s="35">
        <f>IF(OR(AD23="",AE23="",AF23=""),"",IFERROR(IF(COUNTIF(AD23:AF23,[1]Hoja2!$J$4)&gt;=2,3,IF(COUNTIF(AD23:AF23,[1]Hoja2!J$2)=3,1,2)),1))</f>
        <v>2</v>
      </c>
      <c r="AH23" s="36" t="s">
        <v>89</v>
      </c>
      <c r="AI23" s="36" t="s">
        <v>90</v>
      </c>
      <c r="AJ23" s="30" t="s">
        <v>91</v>
      </c>
      <c r="AK23" s="30" t="s">
        <v>92</v>
      </c>
      <c r="AL23" s="30" t="s">
        <v>70</v>
      </c>
      <c r="AM23" s="30" t="s">
        <v>72</v>
      </c>
      <c r="AN23" s="12" t="s">
        <v>55</v>
      </c>
    </row>
    <row r="24" spans="1:40" s="37" customFormat="1" ht="219.75" customHeight="1" x14ac:dyDescent="0.3">
      <c r="A24" s="30">
        <v>10</v>
      </c>
      <c r="B24" s="30" t="s">
        <v>79</v>
      </c>
      <c r="C24" s="38" t="s">
        <v>123</v>
      </c>
      <c r="D24" s="31" t="s">
        <v>65</v>
      </c>
      <c r="E24" s="32" t="s">
        <v>82</v>
      </c>
      <c r="F24" s="32" t="s">
        <v>57</v>
      </c>
      <c r="G24" s="32" t="s">
        <v>83</v>
      </c>
      <c r="H24" s="33" t="s">
        <v>59</v>
      </c>
      <c r="I24" s="33"/>
      <c r="J24" s="33" t="s">
        <v>59</v>
      </c>
      <c r="K24" s="33" t="s">
        <v>59</v>
      </c>
      <c r="L24" s="15" t="s">
        <v>894</v>
      </c>
      <c r="M24" s="32" t="s">
        <v>60</v>
      </c>
      <c r="N24" s="34" t="s">
        <v>61</v>
      </c>
      <c r="O24" s="32" t="s">
        <v>59</v>
      </c>
      <c r="P24" s="32" t="s">
        <v>59</v>
      </c>
      <c r="Q24" s="31" t="s">
        <v>117</v>
      </c>
      <c r="R24" s="31" t="s">
        <v>124</v>
      </c>
      <c r="S24" s="32" t="s">
        <v>125</v>
      </c>
      <c r="T24" s="30" t="s">
        <v>59</v>
      </c>
      <c r="U24" s="30"/>
      <c r="V24" s="30"/>
      <c r="W24" s="30" t="s">
        <v>65</v>
      </c>
      <c r="X24" s="30" t="s">
        <v>65</v>
      </c>
      <c r="Y24" s="30" t="s">
        <v>65</v>
      </c>
      <c r="Z24" s="30" t="s">
        <v>65</v>
      </c>
      <c r="AA24" s="30" t="s">
        <v>65</v>
      </c>
      <c r="AB24" s="30" t="s">
        <v>77</v>
      </c>
      <c r="AC24" s="30" t="s">
        <v>78</v>
      </c>
      <c r="AD24" s="30" t="s">
        <v>112</v>
      </c>
      <c r="AE24" s="30" t="s">
        <v>112</v>
      </c>
      <c r="AF24" s="35" t="s">
        <v>112</v>
      </c>
      <c r="AG24" s="35">
        <f>IF(OR(AD24="",AE24="",AF24=""),"",IFERROR(IF(COUNTIF(AD24:AF24,[1]Hoja2!$J$4)&gt;=2,3,IF(COUNTIF(AD24:AF24,[1]Hoja2!J$2)=3,1,2)),1))</f>
        <v>2</v>
      </c>
      <c r="AH24" s="36" t="s">
        <v>89</v>
      </c>
      <c r="AI24" s="36" t="s">
        <v>90</v>
      </c>
      <c r="AJ24" s="30" t="s">
        <v>91</v>
      </c>
      <c r="AK24" s="30" t="s">
        <v>92</v>
      </c>
      <c r="AL24" s="30" t="s">
        <v>70</v>
      </c>
      <c r="AM24" s="30" t="s">
        <v>72</v>
      </c>
      <c r="AN24" s="12" t="s">
        <v>55</v>
      </c>
    </row>
    <row r="25" spans="1:40" s="37" customFormat="1" ht="254.25" customHeight="1" x14ac:dyDescent="0.3">
      <c r="A25" s="12">
        <v>11</v>
      </c>
      <c r="B25" s="30" t="s">
        <v>79</v>
      </c>
      <c r="C25" s="38" t="s">
        <v>104</v>
      </c>
      <c r="D25" s="38" t="s">
        <v>116</v>
      </c>
      <c r="E25" s="32" t="s">
        <v>82</v>
      </c>
      <c r="F25" s="32" t="s">
        <v>57</v>
      </c>
      <c r="G25" s="32" t="s">
        <v>83</v>
      </c>
      <c r="H25" s="33" t="s">
        <v>59</v>
      </c>
      <c r="I25" s="33"/>
      <c r="J25" s="33" t="s">
        <v>59</v>
      </c>
      <c r="K25" s="33" t="s">
        <v>59</v>
      </c>
      <c r="L25" s="15" t="s">
        <v>894</v>
      </c>
      <c r="M25" s="32" t="s">
        <v>60</v>
      </c>
      <c r="N25" s="34" t="s">
        <v>61</v>
      </c>
      <c r="O25" s="32" t="s">
        <v>59</v>
      </c>
      <c r="P25" s="32" t="s">
        <v>59</v>
      </c>
      <c r="Q25" s="31" t="s">
        <v>117</v>
      </c>
      <c r="R25" s="31" t="s">
        <v>126</v>
      </c>
      <c r="S25" s="32" t="s">
        <v>122</v>
      </c>
      <c r="T25" s="30"/>
      <c r="U25" s="30"/>
      <c r="V25" s="30" t="s">
        <v>59</v>
      </c>
      <c r="W25" s="34" t="s">
        <v>87</v>
      </c>
      <c r="X25" s="34" t="s">
        <v>88</v>
      </c>
      <c r="Y25" s="34" t="s">
        <v>109</v>
      </c>
      <c r="Z25" s="34" t="s">
        <v>110</v>
      </c>
      <c r="AA25" s="34" t="s">
        <v>111</v>
      </c>
      <c r="AB25" s="30" t="s">
        <v>77</v>
      </c>
      <c r="AC25" s="30" t="s">
        <v>78</v>
      </c>
      <c r="AD25" s="30" t="s">
        <v>112</v>
      </c>
      <c r="AE25" s="30" t="s">
        <v>112</v>
      </c>
      <c r="AF25" s="35" t="s">
        <v>112</v>
      </c>
      <c r="AG25" s="35">
        <f>IF(OR(AD25="",AE25="",AF25=""),"",IFERROR(IF(COUNTIF(AD25:AF25,[1]Hoja2!$J$4)&gt;=2,3,IF(COUNTIF(AD25:AF25,[1]Hoja2!J$2)=3,1,2)),1))</f>
        <v>2</v>
      </c>
      <c r="AH25" s="36" t="s">
        <v>89</v>
      </c>
      <c r="AI25" s="36" t="s">
        <v>90</v>
      </c>
      <c r="AJ25" s="30" t="s">
        <v>91</v>
      </c>
      <c r="AK25" s="30" t="s">
        <v>92</v>
      </c>
      <c r="AL25" s="30" t="s">
        <v>70</v>
      </c>
      <c r="AM25" s="30" t="s">
        <v>72</v>
      </c>
      <c r="AN25" s="12" t="s">
        <v>55</v>
      </c>
    </row>
    <row r="26" spans="1:40" s="37" customFormat="1" ht="219.75" customHeight="1" x14ac:dyDescent="0.3">
      <c r="A26" s="12">
        <v>12</v>
      </c>
      <c r="B26" s="30" t="s">
        <v>79</v>
      </c>
      <c r="C26" s="38" t="s">
        <v>104</v>
      </c>
      <c r="D26" s="38" t="s">
        <v>127</v>
      </c>
      <c r="E26" s="32" t="s">
        <v>82</v>
      </c>
      <c r="F26" s="32" t="s">
        <v>57</v>
      </c>
      <c r="G26" s="39" t="s">
        <v>58</v>
      </c>
      <c r="H26" s="33" t="s">
        <v>59</v>
      </c>
      <c r="I26" s="33"/>
      <c r="J26" s="33" t="s">
        <v>59</v>
      </c>
      <c r="K26" s="33" t="s">
        <v>59</v>
      </c>
      <c r="L26" s="15" t="s">
        <v>894</v>
      </c>
      <c r="M26" s="32" t="s">
        <v>60</v>
      </c>
      <c r="N26" s="34" t="s">
        <v>61</v>
      </c>
      <c r="O26" s="32"/>
      <c r="P26" s="32" t="s">
        <v>59</v>
      </c>
      <c r="Q26" s="31" t="s">
        <v>117</v>
      </c>
      <c r="R26" s="31" t="s">
        <v>128</v>
      </c>
      <c r="S26" s="32" t="s">
        <v>122</v>
      </c>
      <c r="T26" s="30"/>
      <c r="U26" s="30"/>
      <c r="V26" s="30" t="s">
        <v>59</v>
      </c>
      <c r="W26" s="34" t="s">
        <v>87</v>
      </c>
      <c r="X26" s="34" t="s">
        <v>88</v>
      </c>
      <c r="Y26" s="34" t="s">
        <v>109</v>
      </c>
      <c r="Z26" s="34" t="s">
        <v>110</v>
      </c>
      <c r="AA26" s="34" t="s">
        <v>111</v>
      </c>
      <c r="AB26" s="30" t="s">
        <v>77</v>
      </c>
      <c r="AC26" s="30" t="s">
        <v>78</v>
      </c>
      <c r="AD26" s="30" t="s">
        <v>112</v>
      </c>
      <c r="AE26" s="30" t="s">
        <v>112</v>
      </c>
      <c r="AF26" s="35" t="s">
        <v>112</v>
      </c>
      <c r="AG26" s="35">
        <f>IF(OR(AD26="",AE26="",AF26=""),"",IFERROR(IF(COUNTIF(AD26:AF26,[1]Hoja2!$J$4)&gt;=2,3,IF(COUNTIF(AD26:AF26,[1]Hoja2!J$2)=3,1,2)),1))</f>
        <v>2</v>
      </c>
      <c r="AH26" s="36" t="s">
        <v>89</v>
      </c>
      <c r="AI26" s="36" t="s">
        <v>90</v>
      </c>
      <c r="AJ26" s="30" t="s">
        <v>91</v>
      </c>
      <c r="AK26" s="30" t="s">
        <v>92</v>
      </c>
      <c r="AL26" s="30" t="s">
        <v>70</v>
      </c>
      <c r="AM26" s="30" t="s">
        <v>72</v>
      </c>
      <c r="AN26" s="12" t="s">
        <v>55</v>
      </c>
    </row>
    <row r="27" spans="1:40" s="37" customFormat="1" ht="219.75" customHeight="1" x14ac:dyDescent="0.3">
      <c r="A27" s="30">
        <v>13</v>
      </c>
      <c r="B27" s="30" t="s">
        <v>79</v>
      </c>
      <c r="C27" s="38" t="s">
        <v>129</v>
      </c>
      <c r="D27" s="38" t="s">
        <v>130</v>
      </c>
      <c r="E27" s="32" t="s">
        <v>82</v>
      </c>
      <c r="F27" s="32" t="s">
        <v>57</v>
      </c>
      <c r="G27" s="32" t="s">
        <v>58</v>
      </c>
      <c r="H27" s="33" t="s">
        <v>59</v>
      </c>
      <c r="I27" s="33"/>
      <c r="J27" s="33" t="s">
        <v>59</v>
      </c>
      <c r="K27" s="33" t="s">
        <v>59</v>
      </c>
      <c r="L27" s="15" t="s">
        <v>894</v>
      </c>
      <c r="M27" s="32" t="s">
        <v>60</v>
      </c>
      <c r="N27" s="34" t="s">
        <v>61</v>
      </c>
      <c r="O27" s="32" t="s">
        <v>59</v>
      </c>
      <c r="P27" s="32"/>
      <c r="Q27" s="31" t="s">
        <v>131</v>
      </c>
      <c r="R27" s="34" t="s">
        <v>65</v>
      </c>
      <c r="S27" s="34" t="s">
        <v>132</v>
      </c>
      <c r="T27" s="30" t="s">
        <v>59</v>
      </c>
      <c r="U27" s="30"/>
      <c r="V27" s="30"/>
      <c r="W27" s="30" t="s">
        <v>65</v>
      </c>
      <c r="X27" s="30" t="s">
        <v>65</v>
      </c>
      <c r="Y27" s="30" t="s">
        <v>65</v>
      </c>
      <c r="Z27" s="30" t="s">
        <v>65</v>
      </c>
      <c r="AA27" s="30" t="s">
        <v>65</v>
      </c>
      <c r="AB27" s="30" t="s">
        <v>66</v>
      </c>
      <c r="AC27" s="30" t="s">
        <v>65</v>
      </c>
      <c r="AD27" s="30" t="s">
        <v>68</v>
      </c>
      <c r="AE27" s="30" t="s">
        <v>68</v>
      </c>
      <c r="AF27" s="35" t="s">
        <v>68</v>
      </c>
      <c r="AG27" s="35">
        <f>IF(OR(AD27="",AE27="",AF27=""),"",IFERROR(IF(COUNTIF(AD27:AF27,[1]Hoja2!$J$4)&gt;=2,3,IF(COUNTIF(AD27:AF27,[1]Hoja2!J$2)=3,1,2)),1))</f>
        <v>1</v>
      </c>
      <c r="AH27" s="36" t="s">
        <v>89</v>
      </c>
      <c r="AI27" s="36" t="s">
        <v>90</v>
      </c>
      <c r="AJ27" s="30" t="s">
        <v>91</v>
      </c>
      <c r="AK27" s="30" t="s">
        <v>92</v>
      </c>
      <c r="AL27" s="30" t="s">
        <v>70</v>
      </c>
      <c r="AM27" s="30" t="s">
        <v>72</v>
      </c>
      <c r="AN27" s="12" t="s">
        <v>55</v>
      </c>
    </row>
    <row r="28" spans="1:40" s="11" customFormat="1" ht="171.6" x14ac:dyDescent="0.3">
      <c r="A28" s="30">
        <v>14</v>
      </c>
      <c r="B28" s="12" t="s">
        <v>133</v>
      </c>
      <c r="C28" s="31" t="s">
        <v>134</v>
      </c>
      <c r="D28" s="40" t="s">
        <v>135</v>
      </c>
      <c r="E28" s="15" t="s">
        <v>56</v>
      </c>
      <c r="F28" s="15" t="s">
        <v>57</v>
      </c>
      <c r="G28" s="15" t="s">
        <v>58</v>
      </c>
      <c r="H28" s="16"/>
      <c r="I28" s="16"/>
      <c r="J28" s="16" t="s">
        <v>59</v>
      </c>
      <c r="K28" s="16" t="s">
        <v>59</v>
      </c>
      <c r="L28" s="15" t="s">
        <v>894</v>
      </c>
      <c r="M28" s="15" t="s">
        <v>136</v>
      </c>
      <c r="N28" s="17" t="s">
        <v>61</v>
      </c>
      <c r="O28" s="15" t="s">
        <v>59</v>
      </c>
      <c r="P28" s="15"/>
      <c r="Q28" s="17" t="s">
        <v>137</v>
      </c>
      <c r="R28" s="17" t="s">
        <v>65</v>
      </c>
      <c r="S28" s="13" t="s">
        <v>138</v>
      </c>
      <c r="T28" s="12" t="s">
        <v>59</v>
      </c>
      <c r="U28" s="13"/>
      <c r="V28" s="13"/>
      <c r="W28" s="12" t="s">
        <v>65</v>
      </c>
      <c r="X28" s="12" t="s">
        <v>65</v>
      </c>
      <c r="Y28" s="12" t="s">
        <v>65</v>
      </c>
      <c r="Z28" s="12" t="s">
        <v>65</v>
      </c>
      <c r="AA28" s="12" t="s">
        <v>65</v>
      </c>
      <c r="AB28" s="12" t="s">
        <v>66</v>
      </c>
      <c r="AC28" s="12" t="s">
        <v>65</v>
      </c>
      <c r="AD28" s="12" t="s">
        <v>68</v>
      </c>
      <c r="AE28" s="12" t="s">
        <v>68</v>
      </c>
      <c r="AF28" s="12" t="s">
        <v>68</v>
      </c>
      <c r="AG28" s="41">
        <f>IF(OR(AD28="",AE28="",AF28=""),"",IFERROR(IF(COUNTIF(AD28:AF28,[2]Hoja2!$J$2)&gt;=2,3,IF(COUNTIF(AD28:AF28,[2]Hoja2!$J$3)=3,1,2)),1))</f>
        <v>1</v>
      </c>
      <c r="AH28" s="36" t="s">
        <v>139</v>
      </c>
      <c r="AI28" s="36" t="s">
        <v>133</v>
      </c>
      <c r="AJ28" s="12" t="s">
        <v>91</v>
      </c>
      <c r="AK28" s="12" t="s">
        <v>92</v>
      </c>
      <c r="AL28" s="12" t="s">
        <v>140</v>
      </c>
      <c r="AM28" s="12" t="s">
        <v>72</v>
      </c>
      <c r="AN28" s="12" t="s">
        <v>55</v>
      </c>
    </row>
    <row r="29" spans="1:40" s="11" customFormat="1" ht="138.75" customHeight="1" x14ac:dyDescent="0.3">
      <c r="A29" s="30">
        <v>15</v>
      </c>
      <c r="B29" s="12" t="s">
        <v>133</v>
      </c>
      <c r="C29" s="31" t="s">
        <v>134</v>
      </c>
      <c r="D29" s="40" t="s">
        <v>141</v>
      </c>
      <c r="E29" s="15" t="s">
        <v>56</v>
      </c>
      <c r="F29" s="15" t="s">
        <v>57</v>
      </c>
      <c r="G29" s="15" t="s">
        <v>58</v>
      </c>
      <c r="H29" s="16"/>
      <c r="I29" s="16"/>
      <c r="J29" s="16" t="s">
        <v>59</v>
      </c>
      <c r="K29" s="16" t="s">
        <v>59</v>
      </c>
      <c r="L29" s="15" t="s">
        <v>894</v>
      </c>
      <c r="M29" s="15" t="s">
        <v>136</v>
      </c>
      <c r="N29" s="17" t="s">
        <v>61</v>
      </c>
      <c r="O29" s="15" t="s">
        <v>59</v>
      </c>
      <c r="P29" s="15"/>
      <c r="Q29" s="17" t="s">
        <v>142</v>
      </c>
      <c r="R29" s="17" t="s">
        <v>65</v>
      </c>
      <c r="S29" s="42" t="s">
        <v>143</v>
      </c>
      <c r="T29" s="12" t="s">
        <v>59</v>
      </c>
      <c r="U29" s="13"/>
      <c r="V29" s="13"/>
      <c r="W29" s="12" t="s">
        <v>65</v>
      </c>
      <c r="X29" s="12" t="s">
        <v>65</v>
      </c>
      <c r="Y29" s="12" t="s">
        <v>65</v>
      </c>
      <c r="Z29" s="12" t="s">
        <v>65</v>
      </c>
      <c r="AA29" s="12" t="s">
        <v>65</v>
      </c>
      <c r="AB29" s="12" t="s">
        <v>66</v>
      </c>
      <c r="AC29" s="12" t="s">
        <v>65</v>
      </c>
      <c r="AD29" s="12" t="s">
        <v>68</v>
      </c>
      <c r="AE29" s="12" t="s">
        <v>68</v>
      </c>
      <c r="AF29" s="12" t="s">
        <v>68</v>
      </c>
      <c r="AG29" s="41">
        <f>IF(OR(AD29="",AE29="",AF29=""),"",IFERROR(IF(COUNTIF(AD29:AF29,[2]Hoja2!$J$2)&gt;=2,3,IF(COUNTIF(AD29:AF29,[2]Hoja2!$J$3)=3,1,2)),1))</f>
        <v>1</v>
      </c>
      <c r="AH29" s="36" t="s">
        <v>139</v>
      </c>
      <c r="AI29" s="36" t="s">
        <v>133</v>
      </c>
      <c r="AJ29" s="12" t="s">
        <v>91</v>
      </c>
      <c r="AK29" s="12" t="s">
        <v>92</v>
      </c>
      <c r="AL29" s="12" t="s">
        <v>140</v>
      </c>
      <c r="AM29" s="12" t="s">
        <v>72</v>
      </c>
      <c r="AN29" s="12" t="s">
        <v>55</v>
      </c>
    </row>
    <row r="30" spans="1:40" s="43" customFormat="1" ht="264" x14ac:dyDescent="0.3">
      <c r="A30" s="12">
        <v>16</v>
      </c>
      <c r="B30" s="30" t="s">
        <v>144</v>
      </c>
      <c r="C30" s="38" t="s">
        <v>145</v>
      </c>
      <c r="D30" s="38" t="s">
        <v>146</v>
      </c>
      <c r="E30" s="32" t="s">
        <v>56</v>
      </c>
      <c r="F30" s="32" t="s">
        <v>57</v>
      </c>
      <c r="G30" s="32" t="s">
        <v>58</v>
      </c>
      <c r="H30" s="33" t="s">
        <v>59</v>
      </c>
      <c r="I30" s="33"/>
      <c r="J30" s="33" t="s">
        <v>59</v>
      </c>
      <c r="K30" s="33" t="s">
        <v>59</v>
      </c>
      <c r="L30" s="15" t="s">
        <v>894</v>
      </c>
      <c r="M30" s="32" t="s">
        <v>60</v>
      </c>
      <c r="N30" s="34" t="s">
        <v>61</v>
      </c>
      <c r="O30" s="32" t="s">
        <v>59</v>
      </c>
      <c r="P30" s="32"/>
      <c r="Q30" s="31" t="s">
        <v>147</v>
      </c>
      <c r="R30" s="34" t="s">
        <v>148</v>
      </c>
      <c r="S30" s="31" t="s">
        <v>149</v>
      </c>
      <c r="T30" s="30" t="s">
        <v>59</v>
      </c>
      <c r="U30" s="30"/>
      <c r="V30" s="30"/>
      <c r="W30" s="30" t="s">
        <v>65</v>
      </c>
      <c r="X30" s="30" t="s">
        <v>65</v>
      </c>
      <c r="Y30" s="30" t="s">
        <v>65</v>
      </c>
      <c r="Z30" s="30" t="s">
        <v>65</v>
      </c>
      <c r="AA30" s="30" t="s">
        <v>65</v>
      </c>
      <c r="AB30" s="30" t="s">
        <v>66</v>
      </c>
      <c r="AC30" s="30" t="s">
        <v>65</v>
      </c>
      <c r="AD30" s="30" t="s">
        <v>68</v>
      </c>
      <c r="AE30" s="30" t="s">
        <v>150</v>
      </c>
      <c r="AF30" s="30" t="s">
        <v>150</v>
      </c>
      <c r="AG30" s="30" t="s">
        <v>151</v>
      </c>
      <c r="AH30" s="36" t="s">
        <v>152</v>
      </c>
      <c r="AI30" s="36" t="s">
        <v>144</v>
      </c>
      <c r="AJ30" s="30" t="s">
        <v>91</v>
      </c>
      <c r="AK30" s="30" t="s">
        <v>92</v>
      </c>
      <c r="AL30" s="30" t="s">
        <v>153</v>
      </c>
      <c r="AM30" s="30" t="s">
        <v>72</v>
      </c>
      <c r="AN30" s="12" t="s">
        <v>55</v>
      </c>
    </row>
    <row r="31" spans="1:40" s="43" customFormat="1" ht="264" x14ac:dyDescent="0.3">
      <c r="A31" s="12">
        <v>17</v>
      </c>
      <c r="B31" s="32" t="s">
        <v>144</v>
      </c>
      <c r="C31" s="38" t="s">
        <v>145</v>
      </c>
      <c r="D31" s="32" t="s">
        <v>154</v>
      </c>
      <c r="E31" s="32" t="s">
        <v>56</v>
      </c>
      <c r="F31" s="32" t="s">
        <v>57</v>
      </c>
      <c r="G31" s="39" t="s">
        <v>155</v>
      </c>
      <c r="H31" s="32" t="s">
        <v>59</v>
      </c>
      <c r="I31" s="32"/>
      <c r="J31" s="32" t="s">
        <v>59</v>
      </c>
      <c r="K31" s="32" t="s">
        <v>59</v>
      </c>
      <c r="L31" s="15" t="s">
        <v>894</v>
      </c>
      <c r="M31" s="32" t="s">
        <v>60</v>
      </c>
      <c r="N31" s="32" t="s">
        <v>61</v>
      </c>
      <c r="O31" s="32" t="s">
        <v>59</v>
      </c>
      <c r="P31" s="32" t="s">
        <v>59</v>
      </c>
      <c r="Q31" s="32" t="s">
        <v>156</v>
      </c>
      <c r="R31" s="32" t="s">
        <v>157</v>
      </c>
      <c r="S31" s="32" t="s">
        <v>158</v>
      </c>
      <c r="T31" s="30" t="s">
        <v>59</v>
      </c>
      <c r="U31" s="30"/>
      <c r="V31" s="30"/>
      <c r="W31" s="30" t="s">
        <v>65</v>
      </c>
      <c r="X31" s="30" t="s">
        <v>65</v>
      </c>
      <c r="Y31" s="30" t="s">
        <v>65</v>
      </c>
      <c r="Z31" s="30" t="s">
        <v>65</v>
      </c>
      <c r="AA31" s="30" t="s">
        <v>65</v>
      </c>
      <c r="AB31" s="30" t="s">
        <v>66</v>
      </c>
      <c r="AC31" s="30" t="s">
        <v>65</v>
      </c>
      <c r="AD31" s="30" t="s">
        <v>68</v>
      </c>
      <c r="AE31" s="36" t="s">
        <v>150</v>
      </c>
      <c r="AF31" s="36" t="s">
        <v>150</v>
      </c>
      <c r="AG31" s="36" t="s">
        <v>151</v>
      </c>
      <c r="AH31" s="36" t="s">
        <v>152</v>
      </c>
      <c r="AI31" s="36" t="s">
        <v>144</v>
      </c>
      <c r="AJ31" s="30" t="s">
        <v>91</v>
      </c>
      <c r="AK31" s="30" t="s">
        <v>92</v>
      </c>
      <c r="AL31" s="30" t="s">
        <v>153</v>
      </c>
      <c r="AM31" s="30" t="s">
        <v>72</v>
      </c>
      <c r="AN31" s="78" t="s">
        <v>159</v>
      </c>
    </row>
    <row r="32" spans="1:40" s="43" customFormat="1" ht="189" customHeight="1" x14ac:dyDescent="0.3">
      <c r="A32" s="30">
        <v>18</v>
      </c>
      <c r="B32" s="30" t="s">
        <v>144</v>
      </c>
      <c r="C32" s="38" t="s">
        <v>160</v>
      </c>
      <c r="D32" s="38" t="s">
        <v>161</v>
      </c>
      <c r="E32" s="32" t="s">
        <v>56</v>
      </c>
      <c r="F32" s="32" t="s">
        <v>57</v>
      </c>
      <c r="G32" s="32" t="s">
        <v>58</v>
      </c>
      <c r="H32" s="33" t="s">
        <v>59</v>
      </c>
      <c r="I32" s="33"/>
      <c r="J32" s="33" t="s">
        <v>59</v>
      </c>
      <c r="K32" s="33" t="s">
        <v>59</v>
      </c>
      <c r="L32" s="15" t="s">
        <v>894</v>
      </c>
      <c r="M32" s="32" t="s">
        <v>60</v>
      </c>
      <c r="N32" s="34" t="s">
        <v>61</v>
      </c>
      <c r="O32" s="32" t="s">
        <v>59</v>
      </c>
      <c r="P32" s="32"/>
      <c r="Q32" s="31" t="s">
        <v>156</v>
      </c>
      <c r="R32" s="34" t="s">
        <v>162</v>
      </c>
      <c r="S32" s="32" t="s">
        <v>163</v>
      </c>
      <c r="T32" s="30" t="s">
        <v>59</v>
      </c>
      <c r="U32" s="30"/>
      <c r="V32" s="30"/>
      <c r="W32" s="30" t="s">
        <v>65</v>
      </c>
      <c r="X32" s="30" t="s">
        <v>65</v>
      </c>
      <c r="Y32" s="30" t="s">
        <v>65</v>
      </c>
      <c r="Z32" s="30" t="s">
        <v>65</v>
      </c>
      <c r="AA32" s="30" t="s">
        <v>65</v>
      </c>
      <c r="AB32" s="30" t="s">
        <v>66</v>
      </c>
      <c r="AC32" s="30" t="s">
        <v>65</v>
      </c>
      <c r="AD32" s="30" t="s">
        <v>68</v>
      </c>
      <c r="AE32" s="36" t="s">
        <v>150</v>
      </c>
      <c r="AF32" s="36" t="s">
        <v>150</v>
      </c>
      <c r="AG32" s="36" t="s">
        <v>151</v>
      </c>
      <c r="AH32" s="36" t="s">
        <v>152</v>
      </c>
      <c r="AI32" s="36" t="s">
        <v>144</v>
      </c>
      <c r="AJ32" s="30" t="s">
        <v>91</v>
      </c>
      <c r="AK32" s="30" t="s">
        <v>92</v>
      </c>
      <c r="AL32" s="30" t="s">
        <v>153</v>
      </c>
      <c r="AM32" s="30" t="s">
        <v>72</v>
      </c>
      <c r="AN32" s="78" t="s">
        <v>164</v>
      </c>
    </row>
    <row r="33" spans="1:40" s="43" customFormat="1" ht="189" customHeight="1" x14ac:dyDescent="0.3">
      <c r="A33" s="30">
        <v>19</v>
      </c>
      <c r="B33" s="30" t="s">
        <v>144</v>
      </c>
      <c r="C33" s="38" t="s">
        <v>165</v>
      </c>
      <c r="D33" s="38" t="s">
        <v>166</v>
      </c>
      <c r="E33" s="32" t="s">
        <v>56</v>
      </c>
      <c r="F33" s="32" t="s">
        <v>57</v>
      </c>
      <c r="G33" s="39" t="s">
        <v>155</v>
      </c>
      <c r="H33" s="33" t="s">
        <v>59</v>
      </c>
      <c r="I33" s="33"/>
      <c r="J33" s="33" t="s">
        <v>59</v>
      </c>
      <c r="K33" s="33" t="s">
        <v>59</v>
      </c>
      <c r="L33" s="15" t="s">
        <v>894</v>
      </c>
      <c r="M33" s="32" t="s">
        <v>60</v>
      </c>
      <c r="N33" s="34" t="s">
        <v>61</v>
      </c>
      <c r="O33" s="32" t="s">
        <v>59</v>
      </c>
      <c r="P33" s="32" t="s">
        <v>59</v>
      </c>
      <c r="Q33" s="31" t="s">
        <v>113</v>
      </c>
      <c r="R33" s="34" t="s">
        <v>167</v>
      </c>
      <c r="S33" s="38" t="s">
        <v>168</v>
      </c>
      <c r="T33" s="30" t="s">
        <v>59</v>
      </c>
      <c r="U33" s="30"/>
      <c r="V33" s="30"/>
      <c r="W33" s="30" t="s">
        <v>65</v>
      </c>
      <c r="X33" s="30" t="s">
        <v>65</v>
      </c>
      <c r="Y33" s="30" t="s">
        <v>65</v>
      </c>
      <c r="Z33" s="30" t="s">
        <v>65</v>
      </c>
      <c r="AA33" s="30" t="s">
        <v>65</v>
      </c>
      <c r="AB33" s="30" t="s">
        <v>66</v>
      </c>
      <c r="AC33" s="30" t="s">
        <v>65</v>
      </c>
      <c r="AD33" s="30" t="s">
        <v>68</v>
      </c>
      <c r="AE33" s="30" t="s">
        <v>150</v>
      </c>
      <c r="AF33" s="30" t="s">
        <v>150</v>
      </c>
      <c r="AG33" s="30" t="s">
        <v>151</v>
      </c>
      <c r="AH33" s="36" t="s">
        <v>152</v>
      </c>
      <c r="AI33" s="36" t="s">
        <v>144</v>
      </c>
      <c r="AJ33" s="30" t="s">
        <v>91</v>
      </c>
      <c r="AK33" s="30" t="s">
        <v>92</v>
      </c>
      <c r="AL33" s="30" t="s">
        <v>153</v>
      </c>
      <c r="AM33" s="30" t="s">
        <v>72</v>
      </c>
      <c r="AN33" s="30"/>
    </row>
    <row r="34" spans="1:40" s="43" customFormat="1" ht="189" customHeight="1" x14ac:dyDescent="0.3">
      <c r="A34" s="30">
        <v>20</v>
      </c>
      <c r="B34" s="30" t="s">
        <v>144</v>
      </c>
      <c r="C34" s="38" t="s">
        <v>169</v>
      </c>
      <c r="D34" s="38" t="s">
        <v>170</v>
      </c>
      <c r="E34" s="39" t="s">
        <v>56</v>
      </c>
      <c r="F34" s="39" t="s">
        <v>57</v>
      </c>
      <c r="G34" s="39" t="s">
        <v>58</v>
      </c>
      <c r="H34" s="33" t="s">
        <v>59</v>
      </c>
      <c r="I34" s="33"/>
      <c r="J34" s="33" t="s">
        <v>59</v>
      </c>
      <c r="K34" s="33" t="s">
        <v>59</v>
      </c>
      <c r="L34" s="15" t="s">
        <v>894</v>
      </c>
      <c r="M34" s="32" t="s">
        <v>60</v>
      </c>
      <c r="N34" s="34" t="s">
        <v>61</v>
      </c>
      <c r="O34" s="32" t="s">
        <v>59</v>
      </c>
      <c r="P34" s="32"/>
      <c r="Q34" s="31" t="s">
        <v>171</v>
      </c>
      <c r="R34" s="34" t="s">
        <v>172</v>
      </c>
      <c r="S34" s="34" t="s">
        <v>173</v>
      </c>
      <c r="T34" s="30" t="s">
        <v>59</v>
      </c>
      <c r="U34" s="30"/>
      <c r="V34" s="30"/>
      <c r="W34" s="30" t="s">
        <v>65</v>
      </c>
      <c r="X34" s="30" t="s">
        <v>65</v>
      </c>
      <c r="Y34" s="30" t="s">
        <v>65</v>
      </c>
      <c r="Z34" s="30" t="s">
        <v>65</v>
      </c>
      <c r="AA34" s="30" t="s">
        <v>65</v>
      </c>
      <c r="AB34" s="30" t="s">
        <v>66</v>
      </c>
      <c r="AC34" s="30" t="s">
        <v>65</v>
      </c>
      <c r="AD34" s="30" t="s">
        <v>68</v>
      </c>
      <c r="AE34" s="30" t="s">
        <v>150</v>
      </c>
      <c r="AF34" s="30" t="s">
        <v>150</v>
      </c>
      <c r="AG34" s="30" t="s">
        <v>151</v>
      </c>
      <c r="AH34" s="36" t="s">
        <v>152</v>
      </c>
      <c r="AI34" s="36" t="s">
        <v>144</v>
      </c>
      <c r="AJ34" s="30" t="s">
        <v>91</v>
      </c>
      <c r="AK34" s="30" t="s">
        <v>92</v>
      </c>
      <c r="AL34" s="30" t="s">
        <v>153</v>
      </c>
      <c r="AM34" s="30" t="s">
        <v>72</v>
      </c>
      <c r="AN34" s="78" t="s">
        <v>164</v>
      </c>
    </row>
    <row r="35" spans="1:40" s="43" customFormat="1" ht="378.75" customHeight="1" x14ac:dyDescent="0.3">
      <c r="A35" s="12">
        <v>21</v>
      </c>
      <c r="B35" s="30" t="s">
        <v>144</v>
      </c>
      <c r="C35" s="38" t="s">
        <v>174</v>
      </c>
      <c r="D35" s="38" t="s">
        <v>146</v>
      </c>
      <c r="E35" s="32" t="s">
        <v>56</v>
      </c>
      <c r="F35" s="32" t="s">
        <v>57</v>
      </c>
      <c r="G35" s="32" t="s">
        <v>58</v>
      </c>
      <c r="H35" s="33" t="s">
        <v>59</v>
      </c>
      <c r="I35" s="33"/>
      <c r="J35" s="33" t="s">
        <v>59</v>
      </c>
      <c r="K35" s="33" t="s">
        <v>59</v>
      </c>
      <c r="L35" s="15" t="s">
        <v>894</v>
      </c>
      <c r="M35" s="32" t="s">
        <v>60</v>
      </c>
      <c r="N35" s="34" t="s">
        <v>61</v>
      </c>
      <c r="O35" s="79" t="s">
        <v>59</v>
      </c>
      <c r="P35" s="79"/>
      <c r="Q35" s="31" t="s">
        <v>113</v>
      </c>
      <c r="R35" s="34" t="s">
        <v>175</v>
      </c>
      <c r="S35" s="32" t="s">
        <v>176</v>
      </c>
      <c r="T35" s="30" t="s">
        <v>59</v>
      </c>
      <c r="U35" s="30"/>
      <c r="V35" s="30"/>
      <c r="W35" s="30" t="s">
        <v>65</v>
      </c>
      <c r="X35" s="30" t="s">
        <v>65</v>
      </c>
      <c r="Y35" s="30" t="s">
        <v>65</v>
      </c>
      <c r="Z35" s="30" t="s">
        <v>65</v>
      </c>
      <c r="AA35" s="30" t="s">
        <v>65</v>
      </c>
      <c r="AB35" s="30" t="s">
        <v>66</v>
      </c>
      <c r="AC35" s="30" t="s">
        <v>65</v>
      </c>
      <c r="AD35" s="30" t="s">
        <v>68</v>
      </c>
      <c r="AE35" s="30" t="s">
        <v>68</v>
      </c>
      <c r="AF35" s="30" t="s">
        <v>68</v>
      </c>
      <c r="AG35" s="30" t="s">
        <v>151</v>
      </c>
      <c r="AH35" s="36" t="s">
        <v>152</v>
      </c>
      <c r="AI35" s="36" t="s">
        <v>144</v>
      </c>
      <c r="AJ35" s="30" t="s">
        <v>91</v>
      </c>
      <c r="AK35" s="30" t="s">
        <v>177</v>
      </c>
      <c r="AL35" s="30" t="s">
        <v>153</v>
      </c>
      <c r="AM35" s="30" t="s">
        <v>72</v>
      </c>
      <c r="AN35" s="12" t="s">
        <v>55</v>
      </c>
    </row>
    <row r="36" spans="1:40" s="43" customFormat="1" ht="189" customHeight="1" x14ac:dyDescent="0.3">
      <c r="A36" s="12">
        <v>22</v>
      </c>
      <c r="B36" s="30" t="s">
        <v>144</v>
      </c>
      <c r="C36" s="38" t="s">
        <v>178</v>
      </c>
      <c r="D36" s="38" t="s">
        <v>179</v>
      </c>
      <c r="E36" s="39" t="s">
        <v>56</v>
      </c>
      <c r="F36" s="39" t="s">
        <v>57</v>
      </c>
      <c r="G36" s="39" t="s">
        <v>58</v>
      </c>
      <c r="H36" s="33" t="s">
        <v>59</v>
      </c>
      <c r="I36" s="33"/>
      <c r="J36" s="33" t="s">
        <v>59</v>
      </c>
      <c r="K36" s="33" t="s">
        <v>59</v>
      </c>
      <c r="L36" s="15" t="s">
        <v>894</v>
      </c>
      <c r="M36" s="32" t="s">
        <v>60</v>
      </c>
      <c r="N36" s="34" t="s">
        <v>61</v>
      </c>
      <c r="O36" s="32" t="s">
        <v>59</v>
      </c>
      <c r="P36" s="32"/>
      <c r="Q36" s="31" t="s">
        <v>171</v>
      </c>
      <c r="R36" s="38" t="s">
        <v>180</v>
      </c>
      <c r="S36" s="34" t="s">
        <v>181</v>
      </c>
      <c r="T36" s="30" t="s">
        <v>59</v>
      </c>
      <c r="U36" s="30"/>
      <c r="V36" s="30"/>
      <c r="W36" s="30" t="s">
        <v>65</v>
      </c>
      <c r="X36" s="30" t="s">
        <v>65</v>
      </c>
      <c r="Y36" s="30" t="s">
        <v>65</v>
      </c>
      <c r="Z36" s="30" t="s">
        <v>65</v>
      </c>
      <c r="AA36" s="30" t="s">
        <v>65</v>
      </c>
      <c r="AB36" s="30" t="s">
        <v>66</v>
      </c>
      <c r="AC36" s="30" t="s">
        <v>65</v>
      </c>
      <c r="AD36" s="30" t="s">
        <v>68</v>
      </c>
      <c r="AE36" s="30" t="s">
        <v>150</v>
      </c>
      <c r="AF36" s="30" t="s">
        <v>150</v>
      </c>
      <c r="AG36" s="30" t="s">
        <v>151</v>
      </c>
      <c r="AH36" s="36" t="s">
        <v>152</v>
      </c>
      <c r="AI36" s="36" t="s">
        <v>144</v>
      </c>
      <c r="AJ36" s="30" t="s">
        <v>91</v>
      </c>
      <c r="AK36" s="30" t="s">
        <v>92</v>
      </c>
      <c r="AL36" s="30" t="s">
        <v>153</v>
      </c>
      <c r="AM36" s="30" t="s">
        <v>72</v>
      </c>
      <c r="AN36" s="78" t="s">
        <v>164</v>
      </c>
    </row>
    <row r="37" spans="1:40" s="43" customFormat="1" ht="171.6" x14ac:dyDescent="0.3">
      <c r="A37" s="30">
        <v>23</v>
      </c>
      <c r="B37" s="30" t="s">
        <v>144</v>
      </c>
      <c r="C37" s="38" t="s">
        <v>182</v>
      </c>
      <c r="D37" s="38" t="s">
        <v>146</v>
      </c>
      <c r="E37" s="32" t="s">
        <v>56</v>
      </c>
      <c r="F37" s="32" t="s">
        <v>57</v>
      </c>
      <c r="G37" s="32" t="s">
        <v>58</v>
      </c>
      <c r="H37" s="33" t="s">
        <v>59</v>
      </c>
      <c r="I37" s="33"/>
      <c r="J37" s="33" t="s">
        <v>59</v>
      </c>
      <c r="K37" s="33" t="s">
        <v>59</v>
      </c>
      <c r="L37" s="15" t="s">
        <v>894</v>
      </c>
      <c r="M37" s="32" t="s">
        <v>60</v>
      </c>
      <c r="N37" s="34" t="s">
        <v>61</v>
      </c>
      <c r="O37" s="32" t="s">
        <v>59</v>
      </c>
      <c r="P37" s="32"/>
      <c r="Q37" s="31" t="s">
        <v>183</v>
      </c>
      <c r="R37" s="34" t="s">
        <v>184</v>
      </c>
      <c r="S37" s="34" t="s">
        <v>185</v>
      </c>
      <c r="T37" s="30" t="s">
        <v>59</v>
      </c>
      <c r="U37" s="30"/>
      <c r="V37" s="30"/>
      <c r="W37" s="30" t="s">
        <v>65</v>
      </c>
      <c r="X37" s="30" t="s">
        <v>65</v>
      </c>
      <c r="Y37" s="30" t="s">
        <v>65</v>
      </c>
      <c r="Z37" s="30" t="s">
        <v>65</v>
      </c>
      <c r="AA37" s="30" t="s">
        <v>65</v>
      </c>
      <c r="AB37" s="30" t="s">
        <v>66</v>
      </c>
      <c r="AC37" s="30" t="s">
        <v>65</v>
      </c>
      <c r="AD37" s="30" t="s">
        <v>68</v>
      </c>
      <c r="AE37" s="30" t="s">
        <v>150</v>
      </c>
      <c r="AF37" s="30" t="s">
        <v>150</v>
      </c>
      <c r="AG37" s="30" t="s">
        <v>151</v>
      </c>
      <c r="AH37" s="36" t="s">
        <v>152</v>
      </c>
      <c r="AI37" s="36" t="s">
        <v>144</v>
      </c>
      <c r="AJ37" s="30" t="s">
        <v>91</v>
      </c>
      <c r="AK37" s="30" t="s">
        <v>92</v>
      </c>
      <c r="AL37" s="30" t="s">
        <v>153</v>
      </c>
      <c r="AM37" s="30" t="s">
        <v>72</v>
      </c>
      <c r="AN37" s="78" t="s">
        <v>164</v>
      </c>
    </row>
    <row r="38" spans="1:40" s="43" customFormat="1" ht="184.8" x14ac:dyDescent="0.3">
      <c r="A38" s="30">
        <v>24</v>
      </c>
      <c r="B38" s="30" t="s">
        <v>144</v>
      </c>
      <c r="C38" s="38" t="s">
        <v>186</v>
      </c>
      <c r="D38" s="32" t="s">
        <v>146</v>
      </c>
      <c r="E38" s="32" t="s">
        <v>56</v>
      </c>
      <c r="F38" s="32" t="s">
        <v>57</v>
      </c>
      <c r="G38" s="32" t="s">
        <v>58</v>
      </c>
      <c r="H38" s="33" t="s">
        <v>59</v>
      </c>
      <c r="I38" s="33"/>
      <c r="J38" s="33" t="s">
        <v>59</v>
      </c>
      <c r="K38" s="33" t="s">
        <v>59</v>
      </c>
      <c r="L38" s="15" t="s">
        <v>894</v>
      </c>
      <c r="M38" s="32" t="s">
        <v>60</v>
      </c>
      <c r="N38" s="34" t="s">
        <v>61</v>
      </c>
      <c r="O38" s="32" t="s">
        <v>59</v>
      </c>
      <c r="P38" s="32" t="s">
        <v>59</v>
      </c>
      <c r="Q38" s="31" t="s">
        <v>183</v>
      </c>
      <c r="R38" s="38" t="s">
        <v>187</v>
      </c>
      <c r="S38" s="32" t="s">
        <v>188</v>
      </c>
      <c r="T38" s="30" t="s">
        <v>59</v>
      </c>
      <c r="U38" s="30"/>
      <c r="V38" s="30"/>
      <c r="W38" s="30" t="s">
        <v>65</v>
      </c>
      <c r="X38" s="30" t="s">
        <v>65</v>
      </c>
      <c r="Y38" s="30" t="s">
        <v>65</v>
      </c>
      <c r="Z38" s="30" t="s">
        <v>65</v>
      </c>
      <c r="AA38" s="30" t="s">
        <v>65</v>
      </c>
      <c r="AB38" s="30" t="s">
        <v>66</v>
      </c>
      <c r="AC38" s="30" t="s">
        <v>65</v>
      </c>
      <c r="AD38" s="30" t="s">
        <v>68</v>
      </c>
      <c r="AE38" s="30" t="s">
        <v>150</v>
      </c>
      <c r="AF38" s="30" t="s">
        <v>150</v>
      </c>
      <c r="AG38" s="30" t="s">
        <v>151</v>
      </c>
      <c r="AH38" s="36" t="s">
        <v>152</v>
      </c>
      <c r="AI38" s="36" t="s">
        <v>144</v>
      </c>
      <c r="AJ38" s="30" t="s">
        <v>91</v>
      </c>
      <c r="AK38" s="30" t="s">
        <v>177</v>
      </c>
      <c r="AL38" s="30" t="s">
        <v>153</v>
      </c>
      <c r="AM38" s="30" t="s">
        <v>72</v>
      </c>
      <c r="AN38" s="78" t="s">
        <v>164</v>
      </c>
    </row>
    <row r="39" spans="1:40" s="43" customFormat="1" ht="300.75" customHeight="1" x14ac:dyDescent="0.3">
      <c r="A39" s="30">
        <v>25</v>
      </c>
      <c r="B39" s="30" t="s">
        <v>144</v>
      </c>
      <c r="C39" s="38" t="s">
        <v>186</v>
      </c>
      <c r="D39" s="38" t="s">
        <v>189</v>
      </c>
      <c r="E39" s="32" t="s">
        <v>56</v>
      </c>
      <c r="F39" s="32" t="s">
        <v>57</v>
      </c>
      <c r="G39" s="32" t="s">
        <v>58</v>
      </c>
      <c r="H39" s="33" t="s">
        <v>59</v>
      </c>
      <c r="I39" s="33"/>
      <c r="J39" s="33" t="s">
        <v>59</v>
      </c>
      <c r="K39" s="33" t="s">
        <v>59</v>
      </c>
      <c r="L39" s="15" t="s">
        <v>894</v>
      </c>
      <c r="M39" s="32" t="s">
        <v>60</v>
      </c>
      <c r="N39" s="34" t="s">
        <v>61</v>
      </c>
      <c r="O39" s="32" t="s">
        <v>59</v>
      </c>
      <c r="P39" s="32"/>
      <c r="Q39" s="31" t="s">
        <v>183</v>
      </c>
      <c r="R39" s="31" t="s">
        <v>190</v>
      </c>
      <c r="S39" s="32" t="s">
        <v>191</v>
      </c>
      <c r="T39" s="30" t="s">
        <v>59</v>
      </c>
      <c r="U39" s="30"/>
      <c r="V39" s="30"/>
      <c r="W39" s="30" t="s">
        <v>65</v>
      </c>
      <c r="X39" s="30" t="s">
        <v>65</v>
      </c>
      <c r="Y39" s="30" t="s">
        <v>65</v>
      </c>
      <c r="Z39" s="30" t="s">
        <v>65</v>
      </c>
      <c r="AA39" s="30" t="s">
        <v>65</v>
      </c>
      <c r="AB39" s="30" t="s">
        <v>66</v>
      </c>
      <c r="AC39" s="30" t="s">
        <v>65</v>
      </c>
      <c r="AD39" s="30" t="s">
        <v>68</v>
      </c>
      <c r="AE39" s="30" t="s">
        <v>150</v>
      </c>
      <c r="AF39" s="30" t="s">
        <v>150</v>
      </c>
      <c r="AG39" s="30" t="s">
        <v>151</v>
      </c>
      <c r="AH39" s="36" t="s">
        <v>152</v>
      </c>
      <c r="AI39" s="36" t="s">
        <v>144</v>
      </c>
      <c r="AJ39" s="30" t="s">
        <v>91</v>
      </c>
      <c r="AK39" s="30" t="s">
        <v>177</v>
      </c>
      <c r="AL39" s="30" t="s">
        <v>153</v>
      </c>
      <c r="AM39" s="30" t="s">
        <v>72</v>
      </c>
      <c r="AN39" s="78" t="s">
        <v>164</v>
      </c>
    </row>
    <row r="40" spans="1:40" s="11" customFormat="1" ht="211.2" x14ac:dyDescent="0.3">
      <c r="A40" s="12">
        <v>26</v>
      </c>
      <c r="B40" s="12" t="s">
        <v>192</v>
      </c>
      <c r="C40" s="31" t="s">
        <v>193</v>
      </c>
      <c r="D40" s="40" t="s">
        <v>194</v>
      </c>
      <c r="E40" s="15" t="s">
        <v>195</v>
      </c>
      <c r="F40" s="15" t="s">
        <v>57</v>
      </c>
      <c r="G40" s="15" t="s">
        <v>106</v>
      </c>
      <c r="H40" s="16" t="s">
        <v>59</v>
      </c>
      <c r="I40" s="16"/>
      <c r="J40" s="16" t="s">
        <v>59</v>
      </c>
      <c r="K40" s="16" t="s">
        <v>59</v>
      </c>
      <c r="L40" s="15" t="s">
        <v>894</v>
      </c>
      <c r="M40" s="15" t="s">
        <v>60</v>
      </c>
      <c r="N40" s="17" t="s">
        <v>61</v>
      </c>
      <c r="O40" s="15"/>
      <c r="P40" s="15" t="s">
        <v>59</v>
      </c>
      <c r="Q40" s="17" t="s">
        <v>171</v>
      </c>
      <c r="R40" s="17" t="s">
        <v>167</v>
      </c>
      <c r="S40" s="13" t="s">
        <v>196</v>
      </c>
      <c r="T40" s="12" t="s">
        <v>59</v>
      </c>
      <c r="U40" s="13"/>
      <c r="V40" s="13"/>
      <c r="W40" s="12" t="s">
        <v>65</v>
      </c>
      <c r="X40" s="12" t="s">
        <v>65</v>
      </c>
      <c r="Y40" s="12" t="s">
        <v>65</v>
      </c>
      <c r="Z40" s="12" t="s">
        <v>65</v>
      </c>
      <c r="AA40" s="12" t="s">
        <v>65</v>
      </c>
      <c r="AB40" s="12" t="s">
        <v>66</v>
      </c>
      <c r="AC40" s="12" t="s">
        <v>65</v>
      </c>
      <c r="AD40" s="12" t="s">
        <v>68</v>
      </c>
      <c r="AE40" s="12" t="s">
        <v>68</v>
      </c>
      <c r="AF40" s="12" t="s">
        <v>68</v>
      </c>
      <c r="AG40" s="41">
        <v>1</v>
      </c>
      <c r="AH40" s="36" t="s">
        <v>197</v>
      </c>
      <c r="AI40" s="36" t="s">
        <v>192</v>
      </c>
      <c r="AJ40" s="12" t="s">
        <v>91</v>
      </c>
      <c r="AK40" s="12" t="s">
        <v>177</v>
      </c>
      <c r="AL40" s="12" t="s">
        <v>70</v>
      </c>
      <c r="AM40" s="12" t="s">
        <v>72</v>
      </c>
      <c r="AN40" s="12" t="s">
        <v>198</v>
      </c>
    </row>
    <row r="41" spans="1:40" s="11" customFormat="1" ht="171.6" x14ac:dyDescent="0.3">
      <c r="A41" s="12">
        <v>27</v>
      </c>
      <c r="B41" s="12" t="s">
        <v>192</v>
      </c>
      <c r="C41" s="31" t="s">
        <v>199</v>
      </c>
      <c r="D41" s="40" t="s">
        <v>200</v>
      </c>
      <c r="E41" s="15" t="s">
        <v>195</v>
      </c>
      <c r="F41" s="15" t="s">
        <v>57</v>
      </c>
      <c r="G41" s="15" t="s">
        <v>58</v>
      </c>
      <c r="H41" s="16" t="s">
        <v>59</v>
      </c>
      <c r="I41" s="16"/>
      <c r="J41" s="16" t="s">
        <v>59</v>
      </c>
      <c r="K41" s="16" t="s">
        <v>59</v>
      </c>
      <c r="L41" s="15" t="s">
        <v>894</v>
      </c>
      <c r="M41" s="15" t="s">
        <v>60</v>
      </c>
      <c r="N41" s="17" t="s">
        <v>61</v>
      </c>
      <c r="O41" s="15" t="s">
        <v>59</v>
      </c>
      <c r="P41" s="15"/>
      <c r="Q41" s="17" t="s">
        <v>201</v>
      </c>
      <c r="R41" s="17" t="s">
        <v>202</v>
      </c>
      <c r="S41" s="13" t="s">
        <v>203</v>
      </c>
      <c r="T41" s="12" t="s">
        <v>59</v>
      </c>
      <c r="U41" s="13"/>
      <c r="V41" s="13" t="s">
        <v>59</v>
      </c>
      <c r="W41" s="12" t="s">
        <v>65</v>
      </c>
      <c r="X41" s="12" t="s">
        <v>204</v>
      </c>
      <c r="Y41" s="12" t="s">
        <v>204</v>
      </c>
      <c r="Z41" s="12" t="s">
        <v>110</v>
      </c>
      <c r="AA41" s="12" t="s">
        <v>205</v>
      </c>
      <c r="AB41" s="12" t="s">
        <v>77</v>
      </c>
      <c r="AC41" s="12" t="s">
        <v>206</v>
      </c>
      <c r="AD41" s="12" t="s">
        <v>150</v>
      </c>
      <c r="AE41" s="12" t="s">
        <v>150</v>
      </c>
      <c r="AF41" s="12" t="s">
        <v>150</v>
      </c>
      <c r="AG41" s="41">
        <v>3</v>
      </c>
      <c r="AH41" s="36" t="s">
        <v>197</v>
      </c>
      <c r="AI41" s="36" t="s">
        <v>192</v>
      </c>
      <c r="AJ41" s="12" t="s">
        <v>91</v>
      </c>
      <c r="AK41" s="12" t="s">
        <v>177</v>
      </c>
      <c r="AL41" s="12" t="s">
        <v>70</v>
      </c>
      <c r="AM41" s="12" t="s">
        <v>72</v>
      </c>
      <c r="AN41" s="12" t="s">
        <v>198</v>
      </c>
    </row>
    <row r="42" spans="1:40" s="11" customFormat="1" ht="171.6" x14ac:dyDescent="0.3">
      <c r="A42" s="30">
        <v>28</v>
      </c>
      <c r="B42" s="12" t="s">
        <v>192</v>
      </c>
      <c r="C42" s="31" t="s">
        <v>207</v>
      </c>
      <c r="D42" s="40" t="s">
        <v>208</v>
      </c>
      <c r="E42" s="15" t="s">
        <v>195</v>
      </c>
      <c r="F42" s="15" t="s">
        <v>57</v>
      </c>
      <c r="G42" s="15" t="s">
        <v>106</v>
      </c>
      <c r="H42" s="16" t="s">
        <v>59</v>
      </c>
      <c r="I42" s="16"/>
      <c r="J42" s="16" t="s">
        <v>59</v>
      </c>
      <c r="K42" s="16" t="s">
        <v>59</v>
      </c>
      <c r="L42" s="15" t="s">
        <v>894</v>
      </c>
      <c r="M42" s="15" t="s">
        <v>60</v>
      </c>
      <c r="N42" s="17" t="s">
        <v>61</v>
      </c>
      <c r="O42" s="15" t="s">
        <v>59</v>
      </c>
      <c r="P42" s="15" t="s">
        <v>59</v>
      </c>
      <c r="Q42" s="17" t="s">
        <v>201</v>
      </c>
      <c r="R42" s="17" t="s">
        <v>209</v>
      </c>
      <c r="S42" s="13" t="s">
        <v>210</v>
      </c>
      <c r="T42" s="12" t="s">
        <v>59</v>
      </c>
      <c r="U42" s="13"/>
      <c r="V42" s="13"/>
      <c r="W42" s="12" t="s">
        <v>65</v>
      </c>
      <c r="X42" s="12" t="s">
        <v>211</v>
      </c>
      <c r="Y42" s="12" t="s">
        <v>65</v>
      </c>
      <c r="Z42" s="12" t="s">
        <v>65</v>
      </c>
      <c r="AA42" s="12" t="s">
        <v>65</v>
      </c>
      <c r="AB42" s="12" t="s">
        <v>77</v>
      </c>
      <c r="AC42" s="12" t="s">
        <v>212</v>
      </c>
      <c r="AD42" s="12" t="s">
        <v>150</v>
      </c>
      <c r="AE42" s="12" t="s">
        <v>150</v>
      </c>
      <c r="AF42" s="12" t="s">
        <v>150</v>
      </c>
      <c r="AG42" s="41">
        <v>3</v>
      </c>
      <c r="AH42" s="36" t="s">
        <v>197</v>
      </c>
      <c r="AI42" s="36" t="s">
        <v>192</v>
      </c>
      <c r="AJ42" s="12" t="s">
        <v>91</v>
      </c>
      <c r="AK42" s="12" t="s">
        <v>177</v>
      </c>
      <c r="AL42" s="12" t="s">
        <v>70</v>
      </c>
      <c r="AM42" s="12" t="s">
        <v>72</v>
      </c>
      <c r="AN42" s="12" t="s">
        <v>198</v>
      </c>
    </row>
    <row r="43" spans="1:40" s="45" customFormat="1" ht="409.6" x14ac:dyDescent="0.3">
      <c r="A43" s="30">
        <v>29</v>
      </c>
      <c r="B43" s="30" t="s">
        <v>213</v>
      </c>
      <c r="C43" s="32" t="s">
        <v>214</v>
      </c>
      <c r="D43" s="32" t="s">
        <v>65</v>
      </c>
      <c r="E43" s="32" t="s">
        <v>74</v>
      </c>
      <c r="F43" s="32" t="s">
        <v>57</v>
      </c>
      <c r="G43" s="32" t="s">
        <v>58</v>
      </c>
      <c r="H43" s="33" t="s">
        <v>59</v>
      </c>
      <c r="I43" s="33"/>
      <c r="J43" s="33" t="s">
        <v>59</v>
      </c>
      <c r="K43" s="33" t="s">
        <v>59</v>
      </c>
      <c r="L43" s="15" t="s">
        <v>894</v>
      </c>
      <c r="M43" s="32" t="s">
        <v>60</v>
      </c>
      <c r="N43" s="32" t="s">
        <v>61</v>
      </c>
      <c r="O43" s="32" t="s">
        <v>59</v>
      </c>
      <c r="P43" s="32"/>
      <c r="Q43" s="38" t="s">
        <v>95</v>
      </c>
      <c r="R43" s="38" t="s">
        <v>215</v>
      </c>
      <c r="S43" s="32" t="s">
        <v>216</v>
      </c>
      <c r="T43" s="30" t="s">
        <v>59</v>
      </c>
      <c r="U43" s="30"/>
      <c r="V43" s="30"/>
      <c r="W43" s="30" t="s">
        <v>65</v>
      </c>
      <c r="X43" s="30" t="s">
        <v>65</v>
      </c>
      <c r="Y43" s="30" t="s">
        <v>65</v>
      </c>
      <c r="Z43" s="30" t="s">
        <v>65</v>
      </c>
      <c r="AA43" s="30" t="s">
        <v>65</v>
      </c>
      <c r="AB43" s="30" t="s">
        <v>66</v>
      </c>
      <c r="AC43" s="30" t="s">
        <v>67</v>
      </c>
      <c r="AD43" s="30" t="s">
        <v>68</v>
      </c>
      <c r="AE43" s="30" t="s">
        <v>68</v>
      </c>
      <c r="AF43" s="30" t="s">
        <v>68</v>
      </c>
      <c r="AG43" s="35">
        <f>IF(OR(AD43="",AE43="",AF43=""),"",IFERROR(IF(COUNTIF(AD43:AF43,[3]Hoja2!$J$2)&gt;=2,3,IF(COUNTIF(AD43:AF43,[3]Hoja2!$J$3)=3,1,2)),1))</f>
        <v>1</v>
      </c>
      <c r="AH43" s="44" t="s">
        <v>217</v>
      </c>
      <c r="AI43" s="44" t="s">
        <v>218</v>
      </c>
      <c r="AJ43" s="30" t="s">
        <v>91</v>
      </c>
      <c r="AK43" s="30" t="s">
        <v>219</v>
      </c>
      <c r="AL43" s="30" t="s">
        <v>70</v>
      </c>
      <c r="AM43" s="30" t="s">
        <v>72</v>
      </c>
      <c r="AN43" s="30" t="s">
        <v>65</v>
      </c>
    </row>
    <row r="44" spans="1:40" s="45" customFormat="1" ht="277.2" x14ac:dyDescent="0.3">
      <c r="A44" s="30">
        <v>30</v>
      </c>
      <c r="B44" s="30" t="s">
        <v>213</v>
      </c>
      <c r="C44" s="32" t="s">
        <v>220</v>
      </c>
      <c r="D44" s="32" t="s">
        <v>65</v>
      </c>
      <c r="E44" s="32" t="s">
        <v>74</v>
      </c>
      <c r="F44" s="32" t="s">
        <v>57</v>
      </c>
      <c r="G44" s="32" t="s">
        <v>58</v>
      </c>
      <c r="H44" s="33" t="s">
        <v>59</v>
      </c>
      <c r="I44" s="33"/>
      <c r="J44" s="33" t="s">
        <v>59</v>
      </c>
      <c r="K44" s="33" t="s">
        <v>59</v>
      </c>
      <c r="L44" s="15" t="s">
        <v>894</v>
      </c>
      <c r="M44" s="32" t="s">
        <v>60</v>
      </c>
      <c r="N44" s="32" t="s">
        <v>61</v>
      </c>
      <c r="O44" s="32" t="s">
        <v>59</v>
      </c>
      <c r="P44" s="32"/>
      <c r="Q44" s="32" t="s">
        <v>95</v>
      </c>
      <c r="R44" s="38" t="s">
        <v>221</v>
      </c>
      <c r="S44" s="32" t="s">
        <v>222</v>
      </c>
      <c r="T44" s="30" t="s">
        <v>59</v>
      </c>
      <c r="U44" s="30"/>
      <c r="V44" s="30"/>
      <c r="W44" s="30" t="s">
        <v>65</v>
      </c>
      <c r="X44" s="30" t="s">
        <v>65</v>
      </c>
      <c r="Y44" s="30" t="s">
        <v>65</v>
      </c>
      <c r="Z44" s="30" t="s">
        <v>65</v>
      </c>
      <c r="AA44" s="30" t="s">
        <v>65</v>
      </c>
      <c r="AB44" s="30" t="s">
        <v>66</v>
      </c>
      <c r="AC44" s="30" t="s">
        <v>67</v>
      </c>
      <c r="AD44" s="30" t="s">
        <v>68</v>
      </c>
      <c r="AE44" s="30" t="s">
        <v>68</v>
      </c>
      <c r="AF44" s="30" t="s">
        <v>68</v>
      </c>
      <c r="AG44" s="35">
        <f>IF(OR(AD44="",AE44="",AF44=""),"",IFERROR(IF(COUNTIF(AD44:AF44,[3]Hoja2!$J$2)&gt;=2,3,IF(COUNTIF(AD44:AF44,[3]Hoja2!$J$3)=3,1,2)),1))</f>
        <v>1</v>
      </c>
      <c r="AH44" s="44" t="s">
        <v>217</v>
      </c>
      <c r="AI44" s="44" t="s">
        <v>218</v>
      </c>
      <c r="AJ44" s="30" t="s">
        <v>91</v>
      </c>
      <c r="AK44" s="30" t="s">
        <v>219</v>
      </c>
      <c r="AL44" s="30" t="s">
        <v>70</v>
      </c>
      <c r="AM44" s="30" t="s">
        <v>72</v>
      </c>
      <c r="AN44" s="30" t="s">
        <v>65</v>
      </c>
    </row>
    <row r="45" spans="1:40" s="45" customFormat="1" ht="158.4" x14ac:dyDescent="0.3">
      <c r="A45" s="12">
        <v>31</v>
      </c>
      <c r="B45" s="30" t="s">
        <v>213</v>
      </c>
      <c r="C45" s="32" t="s">
        <v>223</v>
      </c>
      <c r="D45" s="32" t="s">
        <v>65</v>
      </c>
      <c r="E45" s="32" t="s">
        <v>74</v>
      </c>
      <c r="F45" s="32" t="s">
        <v>57</v>
      </c>
      <c r="G45" s="32" t="s">
        <v>58</v>
      </c>
      <c r="H45" s="33" t="s">
        <v>59</v>
      </c>
      <c r="I45" s="33"/>
      <c r="J45" s="33" t="s">
        <v>59</v>
      </c>
      <c r="K45" s="33" t="s">
        <v>59</v>
      </c>
      <c r="L45" s="15" t="s">
        <v>894</v>
      </c>
      <c r="M45" s="32" t="s">
        <v>60</v>
      </c>
      <c r="N45" s="32" t="s">
        <v>61</v>
      </c>
      <c r="O45" s="32" t="s">
        <v>59</v>
      </c>
      <c r="P45" s="32"/>
      <c r="Q45" s="32" t="s">
        <v>95</v>
      </c>
      <c r="R45" s="38" t="s">
        <v>224</v>
      </c>
      <c r="S45" s="32" t="s">
        <v>225</v>
      </c>
      <c r="T45" s="30" t="s">
        <v>59</v>
      </c>
      <c r="U45" s="30"/>
      <c r="V45" s="30"/>
      <c r="W45" s="30" t="s">
        <v>65</v>
      </c>
      <c r="X45" s="30" t="s">
        <v>65</v>
      </c>
      <c r="Y45" s="30" t="s">
        <v>65</v>
      </c>
      <c r="Z45" s="30" t="s">
        <v>65</v>
      </c>
      <c r="AA45" s="30" t="s">
        <v>65</v>
      </c>
      <c r="AB45" s="30" t="s">
        <v>66</v>
      </c>
      <c r="AC45" s="30" t="s">
        <v>67</v>
      </c>
      <c r="AD45" s="30" t="s">
        <v>68</v>
      </c>
      <c r="AE45" s="30" t="s">
        <v>68</v>
      </c>
      <c r="AF45" s="30" t="s">
        <v>68</v>
      </c>
      <c r="AG45" s="35">
        <f>IF(OR(AD45="",AE45="",AF45=""),"",IFERROR(IF(COUNTIF(AD45:AF45,[3]Hoja2!$J$2)&gt;=2,3,IF(COUNTIF(AD45:AF45,[3]Hoja2!$J$3)=3,1,2)),1))</f>
        <v>1</v>
      </c>
      <c r="AH45" s="44" t="s">
        <v>217</v>
      </c>
      <c r="AI45" s="44" t="s">
        <v>218</v>
      </c>
      <c r="AJ45" s="30" t="s">
        <v>91</v>
      </c>
      <c r="AK45" s="30" t="s">
        <v>219</v>
      </c>
      <c r="AL45" s="30" t="s">
        <v>70</v>
      </c>
      <c r="AM45" s="30" t="s">
        <v>72</v>
      </c>
      <c r="AN45" s="30" t="s">
        <v>65</v>
      </c>
    </row>
    <row r="46" spans="1:40" s="45" customFormat="1" ht="409.6" x14ac:dyDescent="0.3">
      <c r="A46" s="12">
        <v>32</v>
      </c>
      <c r="B46" s="30" t="s">
        <v>213</v>
      </c>
      <c r="C46" s="32" t="s">
        <v>226</v>
      </c>
      <c r="D46" s="32" t="s">
        <v>227</v>
      </c>
      <c r="E46" s="32" t="s">
        <v>74</v>
      </c>
      <c r="F46" s="32" t="s">
        <v>57</v>
      </c>
      <c r="G46" s="32" t="s">
        <v>106</v>
      </c>
      <c r="H46" s="33" t="s">
        <v>59</v>
      </c>
      <c r="I46" s="33"/>
      <c r="J46" s="33" t="s">
        <v>59</v>
      </c>
      <c r="K46" s="33" t="s">
        <v>59</v>
      </c>
      <c r="L46" s="15" t="s">
        <v>894</v>
      </c>
      <c r="M46" s="32" t="s">
        <v>60</v>
      </c>
      <c r="N46" s="32" t="s">
        <v>61</v>
      </c>
      <c r="O46" s="32" t="s">
        <v>59</v>
      </c>
      <c r="P46" s="32" t="s">
        <v>59</v>
      </c>
      <c r="Q46" s="32" t="s">
        <v>228</v>
      </c>
      <c r="R46" s="38" t="s">
        <v>65</v>
      </c>
      <c r="S46" s="32" t="s">
        <v>229</v>
      </c>
      <c r="T46" s="30" t="s">
        <v>59</v>
      </c>
      <c r="U46" s="30"/>
      <c r="V46" s="30"/>
      <c r="W46" s="30" t="s">
        <v>65</v>
      </c>
      <c r="X46" s="30" t="s">
        <v>65</v>
      </c>
      <c r="Y46" s="30" t="s">
        <v>65</v>
      </c>
      <c r="Z46" s="30" t="s">
        <v>65</v>
      </c>
      <c r="AA46" s="30" t="s">
        <v>65</v>
      </c>
      <c r="AB46" s="30" t="s">
        <v>66</v>
      </c>
      <c r="AC46" s="30" t="s">
        <v>67</v>
      </c>
      <c r="AD46" s="30" t="s">
        <v>68</v>
      </c>
      <c r="AE46" s="30" t="s">
        <v>68</v>
      </c>
      <c r="AF46" s="30" t="s">
        <v>68</v>
      </c>
      <c r="AG46" s="35">
        <f>IF(OR(AD46="",AE46="",AF46=""),"",IFERROR(IF(COUNTIF(AD46:AF46,[4]Hoja2!$J$2)&gt;=2,3,IF(COUNTIF(AD46:AF46,[4]Hoja2!$J$3)=3,1,2)),1))</f>
        <v>1</v>
      </c>
      <c r="AH46" s="44" t="s">
        <v>217</v>
      </c>
      <c r="AI46" s="44" t="s">
        <v>218</v>
      </c>
      <c r="AJ46" s="30" t="s">
        <v>91</v>
      </c>
      <c r="AK46" s="30" t="s">
        <v>219</v>
      </c>
      <c r="AL46" s="30" t="s">
        <v>70</v>
      </c>
      <c r="AM46" s="30" t="s">
        <v>72</v>
      </c>
      <c r="AN46" s="30" t="s">
        <v>65</v>
      </c>
    </row>
    <row r="47" spans="1:40" s="45" customFormat="1" ht="409.6" x14ac:dyDescent="0.3">
      <c r="A47" s="30">
        <v>33</v>
      </c>
      <c r="B47" s="30" t="s">
        <v>213</v>
      </c>
      <c r="C47" s="32" t="s">
        <v>230</v>
      </c>
      <c r="D47" s="32" t="s">
        <v>100</v>
      </c>
      <c r="E47" s="32" t="s">
        <v>56</v>
      </c>
      <c r="F47" s="32" t="s">
        <v>57</v>
      </c>
      <c r="G47" s="39" t="s">
        <v>106</v>
      </c>
      <c r="H47" s="33" t="s">
        <v>59</v>
      </c>
      <c r="I47" s="33"/>
      <c r="J47" s="33" t="s">
        <v>59</v>
      </c>
      <c r="K47" s="33" t="s">
        <v>59</v>
      </c>
      <c r="L47" s="15" t="s">
        <v>894</v>
      </c>
      <c r="M47" s="32" t="s">
        <v>60</v>
      </c>
      <c r="N47" s="32" t="s">
        <v>61</v>
      </c>
      <c r="O47" s="32" t="s">
        <v>59</v>
      </c>
      <c r="P47" s="32" t="s">
        <v>59</v>
      </c>
      <c r="Q47" s="38" t="s">
        <v>231</v>
      </c>
      <c r="R47" s="38" t="s">
        <v>232</v>
      </c>
      <c r="S47" s="38" t="s">
        <v>233</v>
      </c>
      <c r="T47" s="30" t="s">
        <v>59</v>
      </c>
      <c r="U47" s="30"/>
      <c r="V47" s="30"/>
      <c r="W47" s="30" t="s">
        <v>65</v>
      </c>
      <c r="X47" s="30" t="s">
        <v>65</v>
      </c>
      <c r="Y47" s="30" t="s">
        <v>65</v>
      </c>
      <c r="Z47" s="30" t="s">
        <v>65</v>
      </c>
      <c r="AA47" s="30" t="s">
        <v>65</v>
      </c>
      <c r="AB47" s="30" t="s">
        <v>66</v>
      </c>
      <c r="AC47" s="30" t="s">
        <v>67</v>
      </c>
      <c r="AD47" s="30" t="s">
        <v>68</v>
      </c>
      <c r="AE47" s="30" t="s">
        <v>68</v>
      </c>
      <c r="AF47" s="30" t="s">
        <v>68</v>
      </c>
      <c r="AG47" s="35">
        <f>IF(OR(AD47="",AE47="",AF47=""),"",IFERROR(IF(COUNTIF(AD47:AF47,[3]Hoja2!$J$2)&gt;=2,3,IF(COUNTIF(AD47:AF47,[3]Hoja2!$J$3)=3,1,2)),1))</f>
        <v>1</v>
      </c>
      <c r="AH47" s="44" t="s">
        <v>217</v>
      </c>
      <c r="AI47" s="44" t="s">
        <v>218</v>
      </c>
      <c r="AJ47" s="30" t="s">
        <v>91</v>
      </c>
      <c r="AK47" s="30" t="s">
        <v>219</v>
      </c>
      <c r="AL47" s="30" t="s">
        <v>70</v>
      </c>
      <c r="AM47" s="30" t="s">
        <v>72</v>
      </c>
      <c r="AN47" s="30"/>
    </row>
    <row r="48" spans="1:40" s="45" customFormat="1" ht="409.6" x14ac:dyDescent="0.3">
      <c r="A48" s="30">
        <v>34</v>
      </c>
      <c r="B48" s="30" t="s">
        <v>213</v>
      </c>
      <c r="C48" s="32" t="s">
        <v>226</v>
      </c>
      <c r="D48" s="32" t="s">
        <v>194</v>
      </c>
      <c r="E48" s="32" t="s">
        <v>74</v>
      </c>
      <c r="F48" s="32" t="s">
        <v>57</v>
      </c>
      <c r="G48" s="32" t="s">
        <v>58</v>
      </c>
      <c r="H48" s="33" t="s">
        <v>59</v>
      </c>
      <c r="I48" s="33"/>
      <c r="J48" s="33" t="s">
        <v>59</v>
      </c>
      <c r="K48" s="33" t="s">
        <v>59</v>
      </c>
      <c r="L48" s="15" t="s">
        <v>894</v>
      </c>
      <c r="M48" s="32" t="s">
        <v>60</v>
      </c>
      <c r="N48" s="32" t="s">
        <v>61</v>
      </c>
      <c r="O48" s="32" t="s">
        <v>59</v>
      </c>
      <c r="P48" s="32"/>
      <c r="Q48" s="32" t="s">
        <v>234</v>
      </c>
      <c r="R48" s="38" t="s">
        <v>235</v>
      </c>
      <c r="S48" s="32" t="s">
        <v>229</v>
      </c>
      <c r="T48" s="30" t="s">
        <v>59</v>
      </c>
      <c r="U48" s="30"/>
      <c r="V48" s="30"/>
      <c r="W48" s="30" t="s">
        <v>65</v>
      </c>
      <c r="X48" s="30" t="s">
        <v>65</v>
      </c>
      <c r="Y48" s="30" t="s">
        <v>65</v>
      </c>
      <c r="Z48" s="30" t="s">
        <v>65</v>
      </c>
      <c r="AA48" s="30" t="s">
        <v>65</v>
      </c>
      <c r="AB48" s="30" t="s">
        <v>66</v>
      </c>
      <c r="AC48" s="30" t="s">
        <v>67</v>
      </c>
      <c r="AD48" s="30" t="s">
        <v>68</v>
      </c>
      <c r="AE48" s="30" t="s">
        <v>68</v>
      </c>
      <c r="AF48" s="30" t="s">
        <v>68</v>
      </c>
      <c r="AG48" s="35">
        <f>IF(OR(AD48="",AE48="",AF48=""),"",IFERROR(IF(COUNTIF(AD48:AF48,[4]Hoja2!$J$2)&gt;=2,3,IF(COUNTIF(AD48:AF48,[4]Hoja2!$J$3)=3,1,2)),1))</f>
        <v>1</v>
      </c>
      <c r="AH48" s="44" t="s">
        <v>217</v>
      </c>
      <c r="AI48" s="44" t="s">
        <v>218</v>
      </c>
      <c r="AJ48" s="30" t="s">
        <v>91</v>
      </c>
      <c r="AK48" s="30" t="s">
        <v>219</v>
      </c>
      <c r="AL48" s="30" t="s">
        <v>70</v>
      </c>
      <c r="AM48" s="30" t="s">
        <v>72</v>
      </c>
      <c r="AN48" s="30" t="s">
        <v>65</v>
      </c>
    </row>
    <row r="49" spans="1:40" s="45" customFormat="1" ht="303.60000000000002" x14ac:dyDescent="0.3">
      <c r="A49" s="30">
        <v>35</v>
      </c>
      <c r="B49" s="30" t="s">
        <v>213</v>
      </c>
      <c r="C49" s="32" t="s">
        <v>236</v>
      </c>
      <c r="D49" s="32" t="s">
        <v>65</v>
      </c>
      <c r="E49" s="32" t="s">
        <v>74</v>
      </c>
      <c r="F49" s="32" t="s">
        <v>57</v>
      </c>
      <c r="G49" s="32" t="s">
        <v>58</v>
      </c>
      <c r="H49" s="33" t="s">
        <v>59</v>
      </c>
      <c r="I49" s="33"/>
      <c r="J49" s="33" t="s">
        <v>59</v>
      </c>
      <c r="K49" s="33" t="s">
        <v>59</v>
      </c>
      <c r="L49" s="15" t="s">
        <v>894</v>
      </c>
      <c r="M49" s="32" t="s">
        <v>60</v>
      </c>
      <c r="N49" s="32" t="s">
        <v>61</v>
      </c>
      <c r="O49" s="32" t="s">
        <v>59</v>
      </c>
      <c r="P49" s="32"/>
      <c r="Q49" s="32" t="s">
        <v>234</v>
      </c>
      <c r="R49" s="38" t="s">
        <v>114</v>
      </c>
      <c r="S49" s="32" t="s">
        <v>237</v>
      </c>
      <c r="T49" s="30" t="s">
        <v>59</v>
      </c>
      <c r="U49" s="30"/>
      <c r="V49" s="30"/>
      <c r="W49" s="30" t="s">
        <v>65</v>
      </c>
      <c r="X49" s="30" t="s">
        <v>65</v>
      </c>
      <c r="Y49" s="30" t="s">
        <v>65</v>
      </c>
      <c r="Z49" s="30" t="s">
        <v>65</v>
      </c>
      <c r="AA49" s="30" t="s">
        <v>65</v>
      </c>
      <c r="AB49" s="30" t="s">
        <v>66</v>
      </c>
      <c r="AC49" s="30" t="s">
        <v>67</v>
      </c>
      <c r="AD49" s="30" t="s">
        <v>68</v>
      </c>
      <c r="AE49" s="30" t="s">
        <v>68</v>
      </c>
      <c r="AF49" s="30" t="s">
        <v>68</v>
      </c>
      <c r="AG49" s="35">
        <f>IF(OR(AD49="",AE49="",AF49=""),"",IFERROR(IF(COUNTIF(AD49:AF49,[4]Hoja2!$J$2)&gt;=2,3,IF(COUNTIF(AD49:AF49,[4]Hoja2!$J$3)=3,1,2)),1))</f>
        <v>1</v>
      </c>
      <c r="AH49" s="44" t="s">
        <v>217</v>
      </c>
      <c r="AI49" s="44" t="s">
        <v>218</v>
      </c>
      <c r="AJ49" s="30" t="s">
        <v>91</v>
      </c>
      <c r="AK49" s="30" t="s">
        <v>219</v>
      </c>
      <c r="AL49" s="30" t="s">
        <v>70</v>
      </c>
      <c r="AM49" s="30" t="s">
        <v>72</v>
      </c>
      <c r="AN49" s="30" t="s">
        <v>65</v>
      </c>
    </row>
    <row r="50" spans="1:40" s="45" customFormat="1" ht="171.6" x14ac:dyDescent="0.3">
      <c r="A50" s="12">
        <v>36</v>
      </c>
      <c r="B50" s="30" t="s">
        <v>213</v>
      </c>
      <c r="C50" s="32" t="s">
        <v>238</v>
      </c>
      <c r="D50" s="38" t="s">
        <v>239</v>
      </c>
      <c r="E50" s="32" t="s">
        <v>74</v>
      </c>
      <c r="F50" s="32" t="s">
        <v>57</v>
      </c>
      <c r="G50" s="32" t="s">
        <v>58</v>
      </c>
      <c r="H50" s="33" t="s">
        <v>59</v>
      </c>
      <c r="I50" s="33"/>
      <c r="J50" s="33" t="s">
        <v>59</v>
      </c>
      <c r="K50" s="33" t="s">
        <v>59</v>
      </c>
      <c r="L50" s="15" t="s">
        <v>894</v>
      </c>
      <c r="M50" s="32" t="s">
        <v>60</v>
      </c>
      <c r="N50" s="32" t="s">
        <v>61</v>
      </c>
      <c r="O50" s="32" t="s">
        <v>59</v>
      </c>
      <c r="P50" s="32" t="s">
        <v>59</v>
      </c>
      <c r="Q50" s="32" t="s">
        <v>234</v>
      </c>
      <c r="R50" s="38" t="s">
        <v>240</v>
      </c>
      <c r="S50" s="32" t="s">
        <v>241</v>
      </c>
      <c r="T50" s="30" t="s">
        <v>59</v>
      </c>
      <c r="U50" s="30"/>
      <c r="V50" s="30"/>
      <c r="W50" s="30" t="s">
        <v>65</v>
      </c>
      <c r="X50" s="30" t="s">
        <v>65</v>
      </c>
      <c r="Y50" s="30" t="s">
        <v>65</v>
      </c>
      <c r="Z50" s="30" t="s">
        <v>65</v>
      </c>
      <c r="AA50" s="30" t="s">
        <v>65</v>
      </c>
      <c r="AB50" s="30" t="s">
        <v>66</v>
      </c>
      <c r="AC50" s="30" t="s">
        <v>67</v>
      </c>
      <c r="AD50" s="30" t="s">
        <v>68</v>
      </c>
      <c r="AE50" s="30" t="s">
        <v>68</v>
      </c>
      <c r="AF50" s="30" t="s">
        <v>68</v>
      </c>
      <c r="AG50" s="35">
        <f>IF(OR(AD50="",AE50="",AF50=""),"",IFERROR(IF(COUNTIF(AD50:AF50,[4]Hoja2!$J$2)&gt;=2,3,IF(COUNTIF(AD50:AF50,[4]Hoja2!$J$3)=3,1,2)),1))</f>
        <v>1</v>
      </c>
      <c r="AH50" s="44" t="s">
        <v>217</v>
      </c>
      <c r="AI50" s="44" t="s">
        <v>218</v>
      </c>
      <c r="AJ50" s="30" t="s">
        <v>91</v>
      </c>
      <c r="AK50" s="30" t="s">
        <v>219</v>
      </c>
      <c r="AL50" s="30" t="s">
        <v>70</v>
      </c>
      <c r="AM50" s="30" t="s">
        <v>72</v>
      </c>
      <c r="AN50" s="30" t="s">
        <v>65</v>
      </c>
    </row>
    <row r="51" spans="1:40" s="45" customFormat="1" ht="250.8" x14ac:dyDescent="0.3">
      <c r="A51" s="12">
        <v>37</v>
      </c>
      <c r="B51" s="30" t="s">
        <v>213</v>
      </c>
      <c r="C51" s="32" t="s">
        <v>242</v>
      </c>
      <c r="D51" s="38" t="s">
        <v>243</v>
      </c>
      <c r="E51" s="32" t="s">
        <v>74</v>
      </c>
      <c r="F51" s="32" t="s">
        <v>57</v>
      </c>
      <c r="G51" s="32" t="s">
        <v>58</v>
      </c>
      <c r="H51" s="33" t="s">
        <v>59</v>
      </c>
      <c r="I51" s="33"/>
      <c r="J51" s="33" t="s">
        <v>59</v>
      </c>
      <c r="K51" s="33" t="s">
        <v>59</v>
      </c>
      <c r="L51" s="15" t="s">
        <v>894</v>
      </c>
      <c r="M51" s="32" t="s">
        <v>60</v>
      </c>
      <c r="N51" s="32" t="s">
        <v>61</v>
      </c>
      <c r="O51" s="32" t="s">
        <v>59</v>
      </c>
      <c r="P51" s="32" t="s">
        <v>59</v>
      </c>
      <c r="Q51" s="32" t="s">
        <v>244</v>
      </c>
      <c r="R51" s="30" t="s">
        <v>65</v>
      </c>
      <c r="S51" s="32" t="s">
        <v>245</v>
      </c>
      <c r="T51" s="30" t="s">
        <v>59</v>
      </c>
      <c r="U51" s="30"/>
      <c r="V51" s="30"/>
      <c r="W51" s="30" t="s">
        <v>65</v>
      </c>
      <c r="X51" s="30" t="s">
        <v>65</v>
      </c>
      <c r="Y51" s="30" t="s">
        <v>65</v>
      </c>
      <c r="Z51" s="30" t="s">
        <v>65</v>
      </c>
      <c r="AA51" s="30" t="s">
        <v>65</v>
      </c>
      <c r="AB51" s="30" t="s">
        <v>66</v>
      </c>
      <c r="AC51" s="30" t="s">
        <v>67</v>
      </c>
      <c r="AD51" s="30" t="s">
        <v>68</v>
      </c>
      <c r="AE51" s="30" t="s">
        <v>68</v>
      </c>
      <c r="AF51" s="30" t="s">
        <v>68</v>
      </c>
      <c r="AG51" s="35">
        <f>IF(OR(AD51="",AE51="",AF51=""),"",IFERROR(IF(COUNTIF(AD51:AF51,[4]Hoja2!$J$2)&gt;=2,3,IF(COUNTIF(AD51:AF51,[4]Hoja2!$J$3)=3,1,2)),1))</f>
        <v>1</v>
      </c>
      <c r="AH51" s="44" t="s">
        <v>217</v>
      </c>
      <c r="AI51" s="44" t="s">
        <v>218</v>
      </c>
      <c r="AJ51" s="30" t="s">
        <v>91</v>
      </c>
      <c r="AK51" s="30" t="s">
        <v>219</v>
      </c>
      <c r="AL51" s="30" t="s">
        <v>70</v>
      </c>
      <c r="AM51" s="30" t="s">
        <v>72</v>
      </c>
      <c r="AN51" s="30" t="s">
        <v>65</v>
      </c>
    </row>
    <row r="52" spans="1:40" s="45" customFormat="1" ht="250.8" x14ac:dyDescent="0.3">
      <c r="A52" s="30">
        <v>38</v>
      </c>
      <c r="B52" s="30" t="s">
        <v>213</v>
      </c>
      <c r="C52" s="32" t="s">
        <v>242</v>
      </c>
      <c r="D52" s="38" t="s">
        <v>246</v>
      </c>
      <c r="E52" s="32" t="s">
        <v>74</v>
      </c>
      <c r="F52" s="32" t="s">
        <v>57</v>
      </c>
      <c r="G52" s="32" t="s">
        <v>58</v>
      </c>
      <c r="H52" s="33" t="s">
        <v>59</v>
      </c>
      <c r="I52" s="33"/>
      <c r="J52" s="33" t="s">
        <v>59</v>
      </c>
      <c r="K52" s="33" t="s">
        <v>59</v>
      </c>
      <c r="L52" s="15" t="s">
        <v>894</v>
      </c>
      <c r="M52" s="32" t="s">
        <v>247</v>
      </c>
      <c r="N52" s="32" t="s">
        <v>248</v>
      </c>
      <c r="O52" s="32" t="s">
        <v>59</v>
      </c>
      <c r="P52" s="32"/>
      <c r="Q52" s="32" t="s">
        <v>249</v>
      </c>
      <c r="R52" s="32" t="s">
        <v>179</v>
      </c>
      <c r="S52" s="32" t="s">
        <v>250</v>
      </c>
      <c r="T52" s="30" t="s">
        <v>59</v>
      </c>
      <c r="U52" s="30"/>
      <c r="V52" s="30"/>
      <c r="W52" s="30" t="s">
        <v>65</v>
      </c>
      <c r="X52" s="30" t="s">
        <v>65</v>
      </c>
      <c r="Y52" s="30" t="s">
        <v>65</v>
      </c>
      <c r="Z52" s="30" t="s">
        <v>65</v>
      </c>
      <c r="AA52" s="30" t="s">
        <v>65</v>
      </c>
      <c r="AB52" s="30" t="s">
        <v>66</v>
      </c>
      <c r="AC52" s="30" t="s">
        <v>67</v>
      </c>
      <c r="AD52" s="30" t="s">
        <v>68</v>
      </c>
      <c r="AE52" s="30" t="s">
        <v>68</v>
      </c>
      <c r="AF52" s="30" t="s">
        <v>68</v>
      </c>
      <c r="AG52" s="30" t="s">
        <v>68</v>
      </c>
      <c r="AH52" s="44" t="s">
        <v>217</v>
      </c>
      <c r="AI52" s="44" t="s">
        <v>218</v>
      </c>
      <c r="AJ52" s="30" t="s">
        <v>91</v>
      </c>
      <c r="AK52" s="30" t="s">
        <v>219</v>
      </c>
      <c r="AL52" s="30" t="s">
        <v>251</v>
      </c>
      <c r="AM52" s="30" t="s">
        <v>72</v>
      </c>
      <c r="AN52" s="30" t="s">
        <v>65</v>
      </c>
    </row>
    <row r="53" spans="1:40" s="37" customFormat="1" ht="157.5" customHeight="1" x14ac:dyDescent="0.3">
      <c r="A53" s="30">
        <v>39</v>
      </c>
      <c r="B53" s="30" t="s">
        <v>252</v>
      </c>
      <c r="C53" s="30" t="s">
        <v>253</v>
      </c>
      <c r="D53" s="38" t="s">
        <v>254</v>
      </c>
      <c r="E53" s="32" t="s">
        <v>56</v>
      </c>
      <c r="F53" s="32" t="s">
        <v>57</v>
      </c>
      <c r="G53" s="32" t="s">
        <v>58</v>
      </c>
      <c r="H53" s="33" t="s">
        <v>59</v>
      </c>
      <c r="I53" s="33"/>
      <c r="J53" s="33" t="s">
        <v>59</v>
      </c>
      <c r="K53" s="33" t="s">
        <v>59</v>
      </c>
      <c r="L53" s="15" t="s">
        <v>894</v>
      </c>
      <c r="M53" s="38" t="s">
        <v>255</v>
      </c>
      <c r="N53" s="38" t="s">
        <v>65</v>
      </c>
      <c r="O53" s="32" t="s">
        <v>59</v>
      </c>
      <c r="P53" s="32" t="s">
        <v>59</v>
      </c>
      <c r="Q53" s="32" t="s">
        <v>256</v>
      </c>
      <c r="R53" s="38" t="s">
        <v>65</v>
      </c>
      <c r="S53" s="30" t="s">
        <v>257</v>
      </c>
      <c r="T53" s="30" t="s">
        <v>59</v>
      </c>
      <c r="U53" s="30"/>
      <c r="V53" s="30"/>
      <c r="W53" s="30" t="s">
        <v>65</v>
      </c>
      <c r="X53" s="30" t="s">
        <v>65</v>
      </c>
      <c r="Y53" s="30" t="s">
        <v>65</v>
      </c>
      <c r="Z53" s="30" t="s">
        <v>65</v>
      </c>
      <c r="AA53" s="30" t="s">
        <v>65</v>
      </c>
      <c r="AB53" s="30" t="s">
        <v>66</v>
      </c>
      <c r="AC53" s="30" t="s">
        <v>65</v>
      </c>
      <c r="AD53" s="30" t="s">
        <v>68</v>
      </c>
      <c r="AE53" s="30" t="s">
        <v>68</v>
      </c>
      <c r="AF53" s="30" t="s">
        <v>68</v>
      </c>
      <c r="AG53" s="35">
        <f>IF(OR(AD53="",AE53="",AF53=""),"",IFERROR(IF(COUNTIF(AD53:AF53,[5]Hoja2!$J$2)&gt;=2,3,IF(COUNTIF(AD53:AF53,[5]Hoja2!$J$3)=3,1,2)),1))</f>
        <v>1</v>
      </c>
      <c r="AH53" s="39" t="s">
        <v>258</v>
      </c>
      <c r="AI53" s="39" t="s">
        <v>258</v>
      </c>
      <c r="AJ53" s="30" t="s">
        <v>91</v>
      </c>
      <c r="AK53" s="39" t="s">
        <v>258</v>
      </c>
      <c r="AL53" s="30" t="s">
        <v>70</v>
      </c>
      <c r="AM53" s="30" t="s">
        <v>72</v>
      </c>
      <c r="AN53" s="30" t="s">
        <v>65</v>
      </c>
    </row>
    <row r="54" spans="1:40" s="37" customFormat="1" ht="105.6" x14ac:dyDescent="0.3">
      <c r="A54" s="30">
        <v>40</v>
      </c>
      <c r="B54" s="30" t="s">
        <v>252</v>
      </c>
      <c r="C54" s="30" t="s">
        <v>253</v>
      </c>
      <c r="D54" s="30" t="s">
        <v>259</v>
      </c>
      <c r="E54" s="30" t="s">
        <v>74</v>
      </c>
      <c r="F54" s="32" t="s">
        <v>57</v>
      </c>
      <c r="G54" s="32" t="s">
        <v>58</v>
      </c>
      <c r="H54" s="30" t="s">
        <v>59</v>
      </c>
      <c r="I54" s="30"/>
      <c r="J54" s="30" t="s">
        <v>59</v>
      </c>
      <c r="K54" s="30" t="s">
        <v>59</v>
      </c>
      <c r="L54" s="15" t="s">
        <v>894</v>
      </c>
      <c r="M54" s="30" t="s">
        <v>60</v>
      </c>
      <c r="N54" s="30" t="s">
        <v>65</v>
      </c>
      <c r="O54" s="30" t="s">
        <v>59</v>
      </c>
      <c r="P54" s="30"/>
      <c r="Q54" s="31" t="s">
        <v>113</v>
      </c>
      <c r="R54" s="32" t="s">
        <v>260</v>
      </c>
      <c r="S54" s="32" t="s">
        <v>261</v>
      </c>
      <c r="T54" s="30" t="s">
        <v>59</v>
      </c>
      <c r="U54" s="30"/>
      <c r="V54" s="30"/>
      <c r="W54" s="30" t="s">
        <v>65</v>
      </c>
      <c r="X54" s="30" t="s">
        <v>65</v>
      </c>
      <c r="Y54" s="30" t="s">
        <v>65</v>
      </c>
      <c r="Z54" s="30" t="s">
        <v>65</v>
      </c>
      <c r="AA54" s="30" t="s">
        <v>65</v>
      </c>
      <c r="AB54" s="30" t="s">
        <v>65</v>
      </c>
      <c r="AC54" s="30" t="s">
        <v>68</v>
      </c>
      <c r="AD54" s="30" t="s">
        <v>68</v>
      </c>
      <c r="AE54" s="30" t="s">
        <v>68</v>
      </c>
      <c r="AF54" s="30" t="s">
        <v>68</v>
      </c>
      <c r="AG54" s="30">
        <f ca="1">IF(OR(AD54="",AE54="",AF54=""),"",IFERROR(IF(COUNTIF(AD54:AF54,[6]Hoja2!$J$2)&gt;=2,3,IF(CONTAR.AK14SI(AD54:AF54,[6]Hoja2!$J$3)=3,1,2)),1))</f>
        <v>1</v>
      </c>
      <c r="AH54" s="39" t="s">
        <v>258</v>
      </c>
      <c r="AI54" s="39" t="s">
        <v>258</v>
      </c>
      <c r="AJ54" s="30" t="s">
        <v>91</v>
      </c>
      <c r="AK54" s="39" t="s">
        <v>258</v>
      </c>
      <c r="AL54" s="30" t="s">
        <v>70</v>
      </c>
      <c r="AM54" s="30" t="s">
        <v>262</v>
      </c>
      <c r="AN54" s="46" t="s">
        <v>65</v>
      </c>
    </row>
    <row r="55" spans="1:40" s="37" customFormat="1" ht="123.75" customHeight="1" x14ac:dyDescent="0.3">
      <c r="A55" s="12">
        <v>41</v>
      </c>
      <c r="B55" s="30" t="s">
        <v>252</v>
      </c>
      <c r="C55" s="30" t="s">
        <v>253</v>
      </c>
      <c r="D55" s="30" t="s">
        <v>263</v>
      </c>
      <c r="E55" s="32" t="s">
        <v>56</v>
      </c>
      <c r="F55" s="32" t="s">
        <v>57</v>
      </c>
      <c r="G55" s="32" t="s">
        <v>264</v>
      </c>
      <c r="H55" s="33" t="s">
        <v>59</v>
      </c>
      <c r="I55" s="33"/>
      <c r="J55" s="33" t="s">
        <v>59</v>
      </c>
      <c r="K55" s="33" t="s">
        <v>59</v>
      </c>
      <c r="L55" s="15" t="s">
        <v>894</v>
      </c>
      <c r="M55" s="47" t="s">
        <v>255</v>
      </c>
      <c r="N55" s="38" t="s">
        <v>65</v>
      </c>
      <c r="O55" s="32" t="s">
        <v>59</v>
      </c>
      <c r="P55" s="32" t="s">
        <v>59</v>
      </c>
      <c r="Q55" s="38" t="s">
        <v>265</v>
      </c>
      <c r="R55" s="32" t="s">
        <v>266</v>
      </c>
      <c r="S55" s="30" t="s">
        <v>267</v>
      </c>
      <c r="T55" s="30" t="s">
        <v>59</v>
      </c>
      <c r="U55" s="30"/>
      <c r="V55" s="30"/>
      <c r="W55" s="30" t="s">
        <v>65</v>
      </c>
      <c r="X55" s="30" t="s">
        <v>65</v>
      </c>
      <c r="Y55" s="30" t="s">
        <v>65</v>
      </c>
      <c r="Z55" s="30" t="s">
        <v>65</v>
      </c>
      <c r="AA55" s="30" t="s">
        <v>65</v>
      </c>
      <c r="AB55" s="30" t="s">
        <v>66</v>
      </c>
      <c r="AC55" s="30" t="s">
        <v>65</v>
      </c>
      <c r="AD55" s="30" t="s">
        <v>68</v>
      </c>
      <c r="AE55" s="30" t="s">
        <v>68</v>
      </c>
      <c r="AF55" s="30" t="s">
        <v>68</v>
      </c>
      <c r="AG55" s="35">
        <f>IF(OR(AD55="",AE55="",AF55=""),"",IFERROR(IF(COUNTIF(AD55:AF55,[5]Hoja2!$J$2)&gt;=2,3,IF(COUNTIF(AD55:AF55,[5]Hoja2!$J$3)=3,1,2)),1))</f>
        <v>1</v>
      </c>
      <c r="AH55" s="39" t="s">
        <v>258</v>
      </c>
      <c r="AI55" s="39" t="s">
        <v>258</v>
      </c>
      <c r="AJ55" s="30" t="s">
        <v>91</v>
      </c>
      <c r="AK55" s="39" t="s">
        <v>258</v>
      </c>
      <c r="AL55" s="30" t="s">
        <v>70</v>
      </c>
      <c r="AM55" s="30" t="s">
        <v>72</v>
      </c>
      <c r="AN55" s="30" t="s">
        <v>65</v>
      </c>
    </row>
    <row r="56" spans="1:40" s="37" customFormat="1" ht="123.75" customHeight="1" x14ac:dyDescent="0.3">
      <c r="A56" s="12">
        <v>42</v>
      </c>
      <c r="B56" s="30" t="s">
        <v>252</v>
      </c>
      <c r="C56" s="30" t="s">
        <v>253</v>
      </c>
      <c r="D56" s="38" t="s">
        <v>268</v>
      </c>
      <c r="E56" s="32" t="s">
        <v>56</v>
      </c>
      <c r="F56" s="32" t="s">
        <v>57</v>
      </c>
      <c r="G56" s="32" t="s">
        <v>264</v>
      </c>
      <c r="H56" s="33" t="s">
        <v>59</v>
      </c>
      <c r="I56" s="33"/>
      <c r="J56" s="33" t="s">
        <v>59</v>
      </c>
      <c r="K56" s="33" t="s">
        <v>59</v>
      </c>
      <c r="L56" s="15" t="s">
        <v>894</v>
      </c>
      <c r="M56" s="47" t="s">
        <v>255</v>
      </c>
      <c r="N56" s="38" t="s">
        <v>65</v>
      </c>
      <c r="O56" s="32" t="s">
        <v>59</v>
      </c>
      <c r="P56" s="32" t="s">
        <v>59</v>
      </c>
      <c r="Q56" s="38" t="s">
        <v>269</v>
      </c>
      <c r="R56" s="38" t="s">
        <v>270</v>
      </c>
      <c r="S56" s="30" t="s">
        <v>271</v>
      </c>
      <c r="T56" s="30" t="s">
        <v>59</v>
      </c>
      <c r="U56" s="30"/>
      <c r="V56" s="30"/>
      <c r="W56" s="30" t="s">
        <v>65</v>
      </c>
      <c r="X56" s="30" t="s">
        <v>65</v>
      </c>
      <c r="Y56" s="30" t="s">
        <v>65</v>
      </c>
      <c r="Z56" s="30" t="s">
        <v>65</v>
      </c>
      <c r="AA56" s="30" t="s">
        <v>65</v>
      </c>
      <c r="AB56" s="30" t="s">
        <v>66</v>
      </c>
      <c r="AC56" s="30" t="s">
        <v>65</v>
      </c>
      <c r="AD56" s="30" t="s">
        <v>68</v>
      </c>
      <c r="AE56" s="30" t="s">
        <v>68</v>
      </c>
      <c r="AF56" s="30" t="s">
        <v>68</v>
      </c>
      <c r="AG56" s="35">
        <f>IF(OR(AD56="",AE56="",AF56=""),"",IFERROR(IF(COUNTIF(AD56:AF56,[5]Hoja2!$J$2)&gt;=2,3,IF(COUNTIF(AD56:AF56,[5]Hoja2!$J$3)=3,1,2)),1))</f>
        <v>1</v>
      </c>
      <c r="AH56" s="39" t="s">
        <v>258</v>
      </c>
      <c r="AI56" s="39" t="s">
        <v>258</v>
      </c>
      <c r="AJ56" s="30" t="s">
        <v>91</v>
      </c>
      <c r="AK56" s="39" t="s">
        <v>258</v>
      </c>
      <c r="AL56" s="30" t="s">
        <v>70</v>
      </c>
      <c r="AM56" s="30" t="s">
        <v>72</v>
      </c>
      <c r="AN56" s="30" t="s">
        <v>65</v>
      </c>
    </row>
    <row r="57" spans="1:40" s="37" customFormat="1" ht="123.75" customHeight="1" x14ac:dyDescent="0.3">
      <c r="A57" s="30">
        <v>43</v>
      </c>
      <c r="B57" s="30" t="s">
        <v>252</v>
      </c>
      <c r="C57" s="30" t="s">
        <v>253</v>
      </c>
      <c r="D57" s="38" t="s">
        <v>272</v>
      </c>
      <c r="E57" s="32" t="s">
        <v>56</v>
      </c>
      <c r="F57" s="32" t="s">
        <v>57</v>
      </c>
      <c r="G57" s="32" t="s">
        <v>264</v>
      </c>
      <c r="H57" s="33" t="s">
        <v>59</v>
      </c>
      <c r="I57" s="33"/>
      <c r="J57" s="33" t="s">
        <v>59</v>
      </c>
      <c r="K57" s="33" t="s">
        <v>59</v>
      </c>
      <c r="L57" s="15" t="s">
        <v>894</v>
      </c>
      <c r="M57" s="30" t="s">
        <v>60</v>
      </c>
      <c r="N57" s="38" t="s">
        <v>65</v>
      </c>
      <c r="O57" s="32" t="s">
        <v>59</v>
      </c>
      <c r="P57" s="32" t="s">
        <v>59</v>
      </c>
      <c r="Q57" s="38" t="s">
        <v>269</v>
      </c>
      <c r="R57" s="32" t="s">
        <v>273</v>
      </c>
      <c r="S57" s="30" t="s">
        <v>274</v>
      </c>
      <c r="T57" s="30" t="s">
        <v>59</v>
      </c>
      <c r="U57" s="30"/>
      <c r="V57" s="30"/>
      <c r="W57" s="30" t="s">
        <v>65</v>
      </c>
      <c r="X57" s="30" t="s">
        <v>65</v>
      </c>
      <c r="Y57" s="30" t="s">
        <v>65</v>
      </c>
      <c r="Z57" s="30" t="s">
        <v>65</v>
      </c>
      <c r="AA57" s="30" t="s">
        <v>65</v>
      </c>
      <c r="AB57" s="30" t="s">
        <v>66</v>
      </c>
      <c r="AC57" s="30" t="s">
        <v>65</v>
      </c>
      <c r="AD57" s="30" t="s">
        <v>68</v>
      </c>
      <c r="AE57" s="30" t="s">
        <v>68</v>
      </c>
      <c r="AF57" s="30" t="s">
        <v>68</v>
      </c>
      <c r="AG57" s="35">
        <f>IF(OR(AD57="",AE57="",AF57=""),"",IFERROR(IF(COUNTIF(AD57:AF57,[5]Hoja2!$J$2)&gt;=2,3,IF(COUNTIF(AD57:AF57,[5]Hoja2!$J$3)=3,1,2)),1))</f>
        <v>1</v>
      </c>
      <c r="AH57" s="39" t="s">
        <v>258</v>
      </c>
      <c r="AI57" s="39" t="s">
        <v>258</v>
      </c>
      <c r="AJ57" s="30" t="s">
        <v>91</v>
      </c>
      <c r="AK57" s="39" t="s">
        <v>258</v>
      </c>
      <c r="AL57" s="30" t="s">
        <v>70</v>
      </c>
      <c r="AM57" s="30" t="s">
        <v>72</v>
      </c>
      <c r="AN57" s="30" t="s">
        <v>65</v>
      </c>
    </row>
    <row r="58" spans="1:40" s="37" customFormat="1" ht="123.75" customHeight="1" x14ac:dyDescent="0.3">
      <c r="A58" s="30">
        <v>44</v>
      </c>
      <c r="B58" s="30" t="s">
        <v>252</v>
      </c>
      <c r="C58" s="30" t="s">
        <v>253</v>
      </c>
      <c r="D58" s="38" t="s">
        <v>275</v>
      </c>
      <c r="E58" s="32" t="s">
        <v>56</v>
      </c>
      <c r="F58" s="32" t="s">
        <v>57</v>
      </c>
      <c r="G58" s="32" t="s">
        <v>58</v>
      </c>
      <c r="H58" s="33" t="s">
        <v>59</v>
      </c>
      <c r="I58" s="33"/>
      <c r="J58" s="33" t="s">
        <v>59</v>
      </c>
      <c r="K58" s="33" t="s">
        <v>59</v>
      </c>
      <c r="L58" s="15" t="s">
        <v>894</v>
      </c>
      <c r="M58" s="30" t="s">
        <v>60</v>
      </c>
      <c r="N58" s="38" t="s">
        <v>65</v>
      </c>
      <c r="O58" s="32" t="s">
        <v>59</v>
      </c>
      <c r="P58" s="32"/>
      <c r="Q58" s="38" t="s">
        <v>269</v>
      </c>
      <c r="R58" s="38" t="s">
        <v>276</v>
      </c>
      <c r="S58" s="30" t="s">
        <v>277</v>
      </c>
      <c r="T58" s="30" t="s">
        <v>59</v>
      </c>
      <c r="U58" s="30"/>
      <c r="V58" s="30"/>
      <c r="W58" s="30" t="s">
        <v>65</v>
      </c>
      <c r="X58" s="30" t="s">
        <v>65</v>
      </c>
      <c r="Y58" s="30" t="s">
        <v>65</v>
      </c>
      <c r="Z58" s="30" t="s">
        <v>65</v>
      </c>
      <c r="AA58" s="30" t="s">
        <v>65</v>
      </c>
      <c r="AB58" s="30" t="s">
        <v>66</v>
      </c>
      <c r="AC58" s="30" t="s">
        <v>65</v>
      </c>
      <c r="AD58" s="30" t="s">
        <v>68</v>
      </c>
      <c r="AE58" s="30" t="s">
        <v>68</v>
      </c>
      <c r="AF58" s="30" t="s">
        <v>68</v>
      </c>
      <c r="AG58" s="35">
        <f>IF(OR(AD58="",AE58="",AF58=""),"",IFERROR(IF(COUNTIF(AD58:AF58,[5]Hoja2!$J$2)&gt;=2,3,IF(COUNTIF(AD58:AF58,[5]Hoja2!$J$3)=3,1,2)),1))</f>
        <v>1</v>
      </c>
      <c r="AH58" s="39" t="s">
        <v>258</v>
      </c>
      <c r="AI58" s="39" t="s">
        <v>258</v>
      </c>
      <c r="AJ58" s="30" t="s">
        <v>91</v>
      </c>
      <c r="AK58" s="39" t="s">
        <v>258</v>
      </c>
      <c r="AL58" s="30" t="s">
        <v>70</v>
      </c>
      <c r="AM58" s="30" t="s">
        <v>72</v>
      </c>
      <c r="AN58" s="30" t="s">
        <v>65</v>
      </c>
    </row>
    <row r="59" spans="1:40" s="37" customFormat="1" ht="123.75" customHeight="1" x14ac:dyDescent="0.3">
      <c r="A59" s="30">
        <v>45</v>
      </c>
      <c r="B59" s="30" t="s">
        <v>252</v>
      </c>
      <c r="C59" s="30" t="s">
        <v>253</v>
      </c>
      <c r="D59" s="38" t="s">
        <v>275</v>
      </c>
      <c r="E59" s="32" t="s">
        <v>56</v>
      </c>
      <c r="F59" s="32" t="s">
        <v>57</v>
      </c>
      <c r="G59" s="32" t="s">
        <v>58</v>
      </c>
      <c r="H59" s="33" t="s">
        <v>59</v>
      </c>
      <c r="I59" s="33"/>
      <c r="J59" s="33" t="s">
        <v>59</v>
      </c>
      <c r="K59" s="33" t="s">
        <v>59</v>
      </c>
      <c r="L59" s="15" t="s">
        <v>894</v>
      </c>
      <c r="M59" s="30" t="s">
        <v>60</v>
      </c>
      <c r="N59" s="38" t="s">
        <v>65</v>
      </c>
      <c r="O59" s="32" t="s">
        <v>59</v>
      </c>
      <c r="P59" s="32"/>
      <c r="Q59" s="38" t="s">
        <v>269</v>
      </c>
      <c r="R59" s="38" t="s">
        <v>278</v>
      </c>
      <c r="S59" s="30" t="s">
        <v>279</v>
      </c>
      <c r="T59" s="30" t="s">
        <v>59</v>
      </c>
      <c r="U59" s="30"/>
      <c r="V59" s="30"/>
      <c r="W59" s="30" t="s">
        <v>65</v>
      </c>
      <c r="X59" s="30" t="s">
        <v>65</v>
      </c>
      <c r="Y59" s="30" t="s">
        <v>65</v>
      </c>
      <c r="Z59" s="30" t="s">
        <v>65</v>
      </c>
      <c r="AA59" s="30" t="s">
        <v>65</v>
      </c>
      <c r="AB59" s="30" t="s">
        <v>66</v>
      </c>
      <c r="AC59" s="30" t="s">
        <v>65</v>
      </c>
      <c r="AD59" s="30" t="s">
        <v>68</v>
      </c>
      <c r="AE59" s="30" t="s">
        <v>68</v>
      </c>
      <c r="AF59" s="30" t="s">
        <v>68</v>
      </c>
      <c r="AG59" s="35">
        <f>IF(OR(AD59="",AE59="",AF59=""),"",IFERROR(IF(COUNTIF(AD59:AF59,[5]Hoja2!$J$2)&gt;=2,3,IF(COUNTIF(AD59:AF59,[5]Hoja2!$J$3)=3,1,2)),1))</f>
        <v>1</v>
      </c>
      <c r="AH59" s="39" t="s">
        <v>258</v>
      </c>
      <c r="AI59" s="39" t="s">
        <v>258</v>
      </c>
      <c r="AJ59" s="30" t="s">
        <v>91</v>
      </c>
      <c r="AK59" s="39" t="s">
        <v>258</v>
      </c>
      <c r="AL59" s="30" t="s">
        <v>70</v>
      </c>
      <c r="AM59" s="30" t="s">
        <v>72</v>
      </c>
      <c r="AN59" s="30" t="s">
        <v>65</v>
      </c>
    </row>
    <row r="60" spans="1:40" s="49" customFormat="1" ht="250.8" x14ac:dyDescent="0.3">
      <c r="A60" s="12">
        <v>46</v>
      </c>
      <c r="B60" s="30" t="s">
        <v>280</v>
      </c>
      <c r="C60" s="31" t="s">
        <v>281</v>
      </c>
      <c r="D60" s="31" t="s">
        <v>65</v>
      </c>
      <c r="E60" s="32" t="s">
        <v>56</v>
      </c>
      <c r="F60" s="32" t="s">
        <v>57</v>
      </c>
      <c r="G60" s="32" t="s">
        <v>58</v>
      </c>
      <c r="H60" s="33" t="s">
        <v>282</v>
      </c>
      <c r="I60" s="33"/>
      <c r="J60" s="33" t="s">
        <v>59</v>
      </c>
      <c r="K60" s="33" t="s">
        <v>59</v>
      </c>
      <c r="L60" s="15" t="s">
        <v>894</v>
      </c>
      <c r="M60" s="32" t="s">
        <v>60</v>
      </c>
      <c r="N60" s="34" t="s">
        <v>61</v>
      </c>
      <c r="O60" s="32" t="s">
        <v>59</v>
      </c>
      <c r="P60" s="32"/>
      <c r="Q60" s="31" t="s">
        <v>95</v>
      </c>
      <c r="R60" s="34" t="s">
        <v>283</v>
      </c>
      <c r="S60" s="30" t="s">
        <v>284</v>
      </c>
      <c r="T60" s="30" t="s">
        <v>59</v>
      </c>
      <c r="U60" s="30"/>
      <c r="V60" s="30"/>
      <c r="W60" s="30" t="s">
        <v>65</v>
      </c>
      <c r="X60" s="30" t="s">
        <v>65</v>
      </c>
      <c r="Y60" s="30" t="s">
        <v>65</v>
      </c>
      <c r="Z60" s="30" t="s">
        <v>65</v>
      </c>
      <c r="AA60" s="30" t="s">
        <v>65</v>
      </c>
      <c r="AB60" s="30" t="s">
        <v>66</v>
      </c>
      <c r="AC60" s="30" t="s">
        <v>67</v>
      </c>
      <c r="AD60" s="30" t="s">
        <v>68</v>
      </c>
      <c r="AE60" s="30" t="s">
        <v>68</v>
      </c>
      <c r="AF60" s="30" t="s">
        <v>68</v>
      </c>
      <c r="AG60" s="48">
        <f>IF(OR(AD60="",AE60="",AF60=""),"",IFERROR(IF(COUNTIF(AD60:AF60,[7]Hoja2!$J$2)&gt;=2,3,IF(COUNTIF(AD60:AF60,[7]Hoja2!$J$3)=3,1,2)),1))</f>
        <v>1</v>
      </c>
      <c r="AH60" s="36" t="s">
        <v>285</v>
      </c>
      <c r="AI60" s="36" t="s">
        <v>280</v>
      </c>
      <c r="AJ60" s="30" t="s">
        <v>91</v>
      </c>
      <c r="AK60" s="30" t="s">
        <v>286</v>
      </c>
      <c r="AL60" s="30" t="s">
        <v>70</v>
      </c>
      <c r="AM60" s="30" t="s">
        <v>72</v>
      </c>
      <c r="AN60" s="30" t="s">
        <v>65</v>
      </c>
    </row>
    <row r="61" spans="1:40" s="49" customFormat="1" ht="277.2" x14ac:dyDescent="0.3">
      <c r="A61" s="12">
        <v>47</v>
      </c>
      <c r="B61" s="30" t="s">
        <v>280</v>
      </c>
      <c r="C61" s="31" t="s">
        <v>287</v>
      </c>
      <c r="D61" s="31" t="s">
        <v>288</v>
      </c>
      <c r="E61" s="32" t="s">
        <v>56</v>
      </c>
      <c r="F61" s="32" t="s">
        <v>57</v>
      </c>
      <c r="G61" s="32" t="s">
        <v>58</v>
      </c>
      <c r="H61" s="33" t="s">
        <v>59</v>
      </c>
      <c r="I61" s="33"/>
      <c r="J61" s="33" t="s">
        <v>59</v>
      </c>
      <c r="K61" s="33" t="s">
        <v>59</v>
      </c>
      <c r="L61" s="15" t="s">
        <v>894</v>
      </c>
      <c r="M61" s="32" t="s">
        <v>60</v>
      </c>
      <c r="N61" s="34" t="s">
        <v>61</v>
      </c>
      <c r="O61" s="32" t="s">
        <v>59</v>
      </c>
      <c r="P61" s="32" t="s">
        <v>59</v>
      </c>
      <c r="Q61" s="50" t="s">
        <v>289</v>
      </c>
      <c r="R61" s="34" t="s">
        <v>65</v>
      </c>
      <c r="S61" s="30" t="s">
        <v>290</v>
      </c>
      <c r="T61" s="30"/>
      <c r="U61" s="30"/>
      <c r="V61" s="30" t="s">
        <v>59</v>
      </c>
      <c r="W61" s="34" t="s">
        <v>291</v>
      </c>
      <c r="X61" s="34" t="s">
        <v>292</v>
      </c>
      <c r="Y61" s="34" t="s">
        <v>293</v>
      </c>
      <c r="Z61" s="34" t="s">
        <v>110</v>
      </c>
      <c r="AA61" s="34" t="s">
        <v>294</v>
      </c>
      <c r="AB61" s="30" t="s">
        <v>66</v>
      </c>
      <c r="AC61" s="30" t="s">
        <v>67</v>
      </c>
      <c r="AD61" s="30" t="s">
        <v>150</v>
      </c>
      <c r="AE61" s="30" t="s">
        <v>68</v>
      </c>
      <c r="AF61" s="30" t="s">
        <v>150</v>
      </c>
      <c r="AG61" s="48">
        <f>IF(OR(AD61="",AE61="",AF61=""),"",IFERROR(IF(COUNTIF(AD61:AF61,[7]Hoja2!$J$2)&gt;=2,3,IF(COUNTIF(AD61:AF61,[7]Hoja2!$J$3)=3,1,2)),1))</f>
        <v>3</v>
      </c>
      <c r="AH61" s="36" t="s">
        <v>285</v>
      </c>
      <c r="AI61" s="36" t="s">
        <v>280</v>
      </c>
      <c r="AJ61" s="30" t="s">
        <v>91</v>
      </c>
      <c r="AK61" s="30" t="s">
        <v>286</v>
      </c>
      <c r="AL61" s="30" t="s">
        <v>70</v>
      </c>
      <c r="AM61" s="30" t="s">
        <v>72</v>
      </c>
      <c r="AN61" s="30" t="s">
        <v>65</v>
      </c>
    </row>
    <row r="62" spans="1:40" s="49" customFormat="1" ht="250.8" x14ac:dyDescent="0.3">
      <c r="A62" s="30">
        <v>48</v>
      </c>
      <c r="B62" s="30" t="s">
        <v>280</v>
      </c>
      <c r="C62" s="31" t="s">
        <v>295</v>
      </c>
      <c r="D62" s="31" t="s">
        <v>296</v>
      </c>
      <c r="E62" s="32" t="s">
        <v>56</v>
      </c>
      <c r="F62" s="32" t="s">
        <v>57</v>
      </c>
      <c r="G62" s="32" t="s">
        <v>58</v>
      </c>
      <c r="H62" s="33" t="s">
        <v>59</v>
      </c>
      <c r="I62" s="33"/>
      <c r="J62" s="33" t="s">
        <v>59</v>
      </c>
      <c r="K62" s="33" t="s">
        <v>59</v>
      </c>
      <c r="L62" s="15" t="s">
        <v>894</v>
      </c>
      <c r="M62" s="32" t="s">
        <v>60</v>
      </c>
      <c r="N62" s="34" t="s">
        <v>61</v>
      </c>
      <c r="O62" s="32" t="s">
        <v>59</v>
      </c>
      <c r="P62" s="32"/>
      <c r="Q62" s="50" t="s">
        <v>113</v>
      </c>
      <c r="R62" s="38" t="s">
        <v>167</v>
      </c>
      <c r="S62" s="34" t="s">
        <v>297</v>
      </c>
      <c r="T62" s="30" t="s">
        <v>59</v>
      </c>
      <c r="U62" s="30"/>
      <c r="V62" s="30"/>
      <c r="W62" s="30" t="s">
        <v>65</v>
      </c>
      <c r="X62" s="30" t="s">
        <v>65</v>
      </c>
      <c r="Y62" s="30" t="s">
        <v>65</v>
      </c>
      <c r="Z62" s="30" t="s">
        <v>65</v>
      </c>
      <c r="AA62" s="30" t="s">
        <v>65</v>
      </c>
      <c r="AB62" s="30" t="s">
        <v>66</v>
      </c>
      <c r="AC62" s="30" t="s">
        <v>67</v>
      </c>
      <c r="AD62" s="30" t="s">
        <v>68</v>
      </c>
      <c r="AE62" s="30" t="s">
        <v>68</v>
      </c>
      <c r="AF62" s="30" t="s">
        <v>68</v>
      </c>
      <c r="AG62" s="48">
        <f>IF(OR(AD62="",AE62="",AF62=""),"",IFERROR(IF(COUNTIF(AD62:AF62,[7]Hoja2!$J$2)&gt;=2,3,IF(COUNTIF(AD62:AF62,[7]Hoja2!$J$3)=3,1,2)),1))</f>
        <v>1</v>
      </c>
      <c r="AH62" s="36" t="s">
        <v>285</v>
      </c>
      <c r="AI62" s="36" t="s">
        <v>280</v>
      </c>
      <c r="AJ62" s="30" t="s">
        <v>91</v>
      </c>
      <c r="AK62" s="30" t="s">
        <v>286</v>
      </c>
      <c r="AL62" s="30" t="s">
        <v>70</v>
      </c>
      <c r="AM62" s="30" t="s">
        <v>72</v>
      </c>
      <c r="AN62" s="30" t="s">
        <v>65</v>
      </c>
    </row>
    <row r="63" spans="1:40" s="49" customFormat="1" ht="123.75" customHeight="1" x14ac:dyDescent="0.3">
      <c r="A63" s="30">
        <v>49</v>
      </c>
      <c r="B63" s="30" t="s">
        <v>280</v>
      </c>
      <c r="C63" s="31" t="s">
        <v>295</v>
      </c>
      <c r="D63" s="31" t="s">
        <v>65</v>
      </c>
      <c r="E63" s="32" t="s">
        <v>56</v>
      </c>
      <c r="F63" s="32" t="s">
        <v>57</v>
      </c>
      <c r="G63" s="32" t="s">
        <v>58</v>
      </c>
      <c r="H63" s="33" t="s">
        <v>59</v>
      </c>
      <c r="I63" s="33"/>
      <c r="J63" s="33" t="s">
        <v>59</v>
      </c>
      <c r="K63" s="33" t="s">
        <v>59</v>
      </c>
      <c r="L63" s="15" t="s">
        <v>894</v>
      </c>
      <c r="M63" s="32" t="s">
        <v>60</v>
      </c>
      <c r="N63" s="34" t="s">
        <v>61</v>
      </c>
      <c r="O63" s="32" t="s">
        <v>59</v>
      </c>
      <c r="P63" s="32"/>
      <c r="Q63" s="50" t="s">
        <v>113</v>
      </c>
      <c r="R63" s="34" t="s">
        <v>298</v>
      </c>
      <c r="S63" s="30" t="s">
        <v>143</v>
      </c>
      <c r="T63" s="30" t="s">
        <v>59</v>
      </c>
      <c r="U63" s="30"/>
      <c r="V63" s="30"/>
      <c r="W63" s="30" t="s">
        <v>65</v>
      </c>
      <c r="X63" s="30" t="s">
        <v>65</v>
      </c>
      <c r="Y63" s="30" t="s">
        <v>65</v>
      </c>
      <c r="Z63" s="30" t="s">
        <v>65</v>
      </c>
      <c r="AA63" s="30" t="s">
        <v>65</v>
      </c>
      <c r="AB63" s="30" t="s">
        <v>66</v>
      </c>
      <c r="AC63" s="30" t="s">
        <v>65</v>
      </c>
      <c r="AD63" s="30" t="s">
        <v>68</v>
      </c>
      <c r="AE63" s="30" t="s">
        <v>68</v>
      </c>
      <c r="AF63" s="30" t="s">
        <v>68</v>
      </c>
      <c r="AG63" s="48">
        <f>IF(OR(AD63="",AE63="",AF63=""),"",IFERROR(IF(COUNTIF(AD63:AF63,[7]Hoja2!$J$2)&gt;=2,3,IF(COUNTIF(AD63:AF63,[7]Hoja2!$J$3)=3,1,2)),1))</f>
        <v>1</v>
      </c>
      <c r="AH63" s="36" t="s">
        <v>285</v>
      </c>
      <c r="AI63" s="36" t="s">
        <v>280</v>
      </c>
      <c r="AJ63" s="30" t="s">
        <v>91</v>
      </c>
      <c r="AK63" s="30" t="s">
        <v>286</v>
      </c>
      <c r="AL63" s="30" t="s">
        <v>70</v>
      </c>
      <c r="AM63" s="30" t="s">
        <v>72</v>
      </c>
      <c r="AN63" s="30" t="s">
        <v>65</v>
      </c>
    </row>
    <row r="64" spans="1:40" s="49" customFormat="1" ht="144.75" customHeight="1" x14ac:dyDescent="0.3">
      <c r="A64" s="30">
        <v>50</v>
      </c>
      <c r="B64" s="30" t="s">
        <v>280</v>
      </c>
      <c r="C64" s="31" t="s">
        <v>295</v>
      </c>
      <c r="D64" s="31" t="s">
        <v>65</v>
      </c>
      <c r="E64" s="32" t="s">
        <v>56</v>
      </c>
      <c r="F64" s="32" t="s">
        <v>57</v>
      </c>
      <c r="G64" s="32" t="s">
        <v>264</v>
      </c>
      <c r="H64" s="33" t="s">
        <v>59</v>
      </c>
      <c r="I64" s="33"/>
      <c r="J64" s="33" t="s">
        <v>59</v>
      </c>
      <c r="K64" s="33" t="s">
        <v>59</v>
      </c>
      <c r="L64" s="15" t="s">
        <v>894</v>
      </c>
      <c r="M64" s="32" t="s">
        <v>60</v>
      </c>
      <c r="N64" s="34" t="s">
        <v>61</v>
      </c>
      <c r="O64" s="32" t="s">
        <v>59</v>
      </c>
      <c r="P64" s="32" t="s">
        <v>59</v>
      </c>
      <c r="Q64" s="50" t="s">
        <v>113</v>
      </c>
      <c r="R64" s="34" t="s">
        <v>114</v>
      </c>
      <c r="S64" s="32" t="s">
        <v>138</v>
      </c>
      <c r="T64" s="30" t="s">
        <v>59</v>
      </c>
      <c r="U64" s="30"/>
      <c r="V64" s="30"/>
      <c r="W64" s="30" t="s">
        <v>65</v>
      </c>
      <c r="X64" s="30" t="s">
        <v>65</v>
      </c>
      <c r="Y64" s="30" t="s">
        <v>65</v>
      </c>
      <c r="Z64" s="30" t="s">
        <v>65</v>
      </c>
      <c r="AA64" s="30" t="s">
        <v>65</v>
      </c>
      <c r="AB64" s="30" t="s">
        <v>66</v>
      </c>
      <c r="AC64" s="30" t="s">
        <v>65</v>
      </c>
      <c r="AD64" s="30" t="s">
        <v>68</v>
      </c>
      <c r="AE64" s="30" t="s">
        <v>68</v>
      </c>
      <c r="AF64" s="30" t="s">
        <v>68</v>
      </c>
      <c r="AG64" s="48">
        <f>IF(OR(AD64="",AE64="",AF64=""),"",IFERROR(IF(COUNTIF(AD64:AF64,[7]Hoja2!$J$2)&gt;=2,3,IF(COUNTIF(AD64:AF64,[7]Hoja2!$J$3)=3,1,2)),1))</f>
        <v>1</v>
      </c>
      <c r="AH64" s="36" t="s">
        <v>285</v>
      </c>
      <c r="AI64" s="36" t="s">
        <v>280</v>
      </c>
      <c r="AJ64" s="30" t="s">
        <v>91</v>
      </c>
      <c r="AK64" s="30" t="s">
        <v>286</v>
      </c>
      <c r="AL64" s="30" t="s">
        <v>70</v>
      </c>
      <c r="AM64" s="30" t="s">
        <v>72</v>
      </c>
      <c r="AN64" s="30" t="s">
        <v>65</v>
      </c>
    </row>
    <row r="65" spans="1:40" s="49" customFormat="1" ht="138.75" customHeight="1" x14ac:dyDescent="0.3">
      <c r="A65" s="12">
        <v>51</v>
      </c>
      <c r="B65" s="30" t="s">
        <v>280</v>
      </c>
      <c r="C65" s="31" t="s">
        <v>295</v>
      </c>
      <c r="D65" s="31" t="s">
        <v>299</v>
      </c>
      <c r="E65" s="32" t="s">
        <v>56</v>
      </c>
      <c r="F65" s="32" t="s">
        <v>57</v>
      </c>
      <c r="G65" s="32" t="s">
        <v>58</v>
      </c>
      <c r="H65" s="33" t="s">
        <v>59</v>
      </c>
      <c r="I65" s="33"/>
      <c r="J65" s="33"/>
      <c r="K65" s="33"/>
      <c r="L65" s="15" t="s">
        <v>894</v>
      </c>
      <c r="M65" s="32" t="s">
        <v>60</v>
      </c>
      <c r="N65" s="34" t="s">
        <v>61</v>
      </c>
      <c r="O65" s="32" t="s">
        <v>59</v>
      </c>
      <c r="P65" s="32"/>
      <c r="Q65" s="50" t="s">
        <v>265</v>
      </c>
      <c r="R65" s="34" t="s">
        <v>300</v>
      </c>
      <c r="S65" s="32" t="s">
        <v>301</v>
      </c>
      <c r="T65" s="30" t="s">
        <v>59</v>
      </c>
      <c r="U65" s="30"/>
      <c r="V65" s="30"/>
      <c r="W65" s="30" t="s">
        <v>65</v>
      </c>
      <c r="X65" s="30" t="s">
        <v>65</v>
      </c>
      <c r="Y65" s="30" t="s">
        <v>65</v>
      </c>
      <c r="Z65" s="30" t="s">
        <v>65</v>
      </c>
      <c r="AA65" s="30" t="s">
        <v>65</v>
      </c>
      <c r="AB65" s="30" t="s">
        <v>66</v>
      </c>
      <c r="AC65" s="30" t="s">
        <v>67</v>
      </c>
      <c r="AD65" s="30" t="s">
        <v>68</v>
      </c>
      <c r="AE65" s="30" t="s">
        <v>68</v>
      </c>
      <c r="AF65" s="30" t="s">
        <v>68</v>
      </c>
      <c r="AG65" s="48">
        <f>IF(OR(AD65="",AE65="",AF65=""),"",IFERROR(IF(COUNTIF(AD65:AF65,[7]Hoja2!$J$2)&gt;=2,3,IF(COUNTIF(AD65:AF65,[7]Hoja2!$J$3)=3,1,2)),1))</f>
        <v>1</v>
      </c>
      <c r="AH65" s="36" t="s">
        <v>285</v>
      </c>
      <c r="AI65" s="36" t="s">
        <v>280</v>
      </c>
      <c r="AJ65" s="30" t="s">
        <v>91</v>
      </c>
      <c r="AK65" s="30" t="s">
        <v>286</v>
      </c>
      <c r="AL65" s="30" t="s">
        <v>70</v>
      </c>
      <c r="AM65" s="30" t="s">
        <v>72</v>
      </c>
      <c r="AN65" s="30" t="s">
        <v>65</v>
      </c>
    </row>
    <row r="66" spans="1:40" s="51" customFormat="1" ht="382.8" x14ac:dyDescent="0.3">
      <c r="A66" s="12">
        <v>52</v>
      </c>
      <c r="B66" s="30" t="s">
        <v>302</v>
      </c>
      <c r="C66" s="30" t="s">
        <v>303</v>
      </c>
      <c r="D66" s="38" t="s">
        <v>304</v>
      </c>
      <c r="E66" s="32" t="s">
        <v>56</v>
      </c>
      <c r="F66" s="32" t="s">
        <v>57</v>
      </c>
      <c r="G66" s="32" t="s">
        <v>58</v>
      </c>
      <c r="H66" s="33"/>
      <c r="I66" s="33"/>
      <c r="J66" s="33"/>
      <c r="K66" s="33" t="s">
        <v>59</v>
      </c>
      <c r="L66" s="15" t="s">
        <v>894</v>
      </c>
      <c r="M66" s="32" t="s">
        <v>60</v>
      </c>
      <c r="N66" s="38" t="s">
        <v>61</v>
      </c>
      <c r="O66" s="32" t="s">
        <v>59</v>
      </c>
      <c r="P66" s="32"/>
      <c r="Q66" s="32" t="s">
        <v>305</v>
      </c>
      <c r="R66" s="38" t="s">
        <v>306</v>
      </c>
      <c r="S66" s="30" t="s">
        <v>307</v>
      </c>
      <c r="T66" s="30" t="s">
        <v>59</v>
      </c>
      <c r="U66" s="30"/>
      <c r="V66" s="30"/>
      <c r="W66" s="30" t="s">
        <v>65</v>
      </c>
      <c r="X66" s="30" t="s">
        <v>65</v>
      </c>
      <c r="Y66" s="30" t="s">
        <v>65</v>
      </c>
      <c r="Z66" s="30" t="s">
        <v>65</v>
      </c>
      <c r="AA66" s="30" t="s">
        <v>65</v>
      </c>
      <c r="AB66" s="30" t="s">
        <v>66</v>
      </c>
      <c r="AC66" s="30" t="s">
        <v>65</v>
      </c>
      <c r="AD66" s="30" t="s">
        <v>68</v>
      </c>
      <c r="AE66" s="30" t="s">
        <v>68</v>
      </c>
      <c r="AF66" s="30" t="s">
        <v>68</v>
      </c>
      <c r="AG66" s="48">
        <f>IF(OR(AD66="",AE66="",AF66=""),"",IFERROR(IF(COUNTIF(AD66:AF66,[5]Hoja2!$J$2)&gt;=2,3,IF(COUNTIF(AD66:AF66,[5]Hoja2!$J$3)=3,1,2)),1))</f>
        <v>1</v>
      </c>
      <c r="AH66" s="44" t="s">
        <v>308</v>
      </c>
      <c r="AI66" s="44" t="s">
        <v>309</v>
      </c>
      <c r="AJ66" s="30" t="s">
        <v>91</v>
      </c>
      <c r="AK66" s="30" t="s">
        <v>310</v>
      </c>
      <c r="AL66" s="30" t="s">
        <v>70</v>
      </c>
      <c r="AM66" s="30" t="s">
        <v>72</v>
      </c>
      <c r="AN66" s="30" t="s">
        <v>65</v>
      </c>
    </row>
    <row r="67" spans="1:40" s="51" customFormat="1" ht="278.25" customHeight="1" x14ac:dyDescent="0.3">
      <c r="A67" s="30">
        <v>53</v>
      </c>
      <c r="B67" s="30" t="s">
        <v>302</v>
      </c>
      <c r="C67" s="30" t="s">
        <v>311</v>
      </c>
      <c r="D67" s="38" t="s">
        <v>304</v>
      </c>
      <c r="E67" s="32" t="s">
        <v>312</v>
      </c>
      <c r="F67" s="32" t="s">
        <v>57</v>
      </c>
      <c r="G67" s="32" t="s">
        <v>58</v>
      </c>
      <c r="H67" s="33" t="s">
        <v>59</v>
      </c>
      <c r="I67" s="33"/>
      <c r="J67" s="33" t="s">
        <v>59</v>
      </c>
      <c r="K67" s="33" t="s">
        <v>59</v>
      </c>
      <c r="L67" s="15" t="s">
        <v>894</v>
      </c>
      <c r="M67" s="32" t="s">
        <v>60</v>
      </c>
      <c r="N67" s="38" t="s">
        <v>65</v>
      </c>
      <c r="O67" s="32" t="s">
        <v>59</v>
      </c>
      <c r="P67" s="32"/>
      <c r="Q67" s="32" t="s">
        <v>305</v>
      </c>
      <c r="R67" s="38" t="s">
        <v>313</v>
      </c>
      <c r="S67" s="30" t="s">
        <v>314</v>
      </c>
      <c r="T67" s="30" t="s">
        <v>59</v>
      </c>
      <c r="U67" s="30"/>
      <c r="V67" s="30"/>
      <c r="W67" s="30" t="s">
        <v>65</v>
      </c>
      <c r="X67" s="30" t="s">
        <v>65</v>
      </c>
      <c r="Y67" s="30" t="s">
        <v>65</v>
      </c>
      <c r="Z67" s="30" t="s">
        <v>65</v>
      </c>
      <c r="AA67" s="30" t="s">
        <v>65</v>
      </c>
      <c r="AB67" s="30" t="s">
        <v>66</v>
      </c>
      <c r="AC67" s="30" t="s">
        <v>67</v>
      </c>
      <c r="AD67" s="30" t="s">
        <v>68</v>
      </c>
      <c r="AE67" s="30" t="s">
        <v>68</v>
      </c>
      <c r="AF67" s="30" t="s">
        <v>68</v>
      </c>
      <c r="AG67" s="48">
        <v>1</v>
      </c>
      <c r="AH67" s="44" t="s">
        <v>315</v>
      </c>
      <c r="AI67" s="44" t="s">
        <v>315</v>
      </c>
      <c r="AJ67" s="30" t="s">
        <v>91</v>
      </c>
      <c r="AK67" s="30" t="s">
        <v>310</v>
      </c>
      <c r="AL67" s="30" t="s">
        <v>70</v>
      </c>
      <c r="AM67" s="30" t="s">
        <v>72</v>
      </c>
      <c r="AN67" s="30" t="s">
        <v>65</v>
      </c>
    </row>
    <row r="68" spans="1:40" s="51" customFormat="1" ht="278.25" customHeight="1" x14ac:dyDescent="0.3">
      <c r="A68" s="30">
        <v>54</v>
      </c>
      <c r="B68" s="30" t="s">
        <v>302</v>
      </c>
      <c r="C68" s="30" t="s">
        <v>316</v>
      </c>
      <c r="D68" s="38" t="s">
        <v>317</v>
      </c>
      <c r="E68" s="32" t="s">
        <v>312</v>
      </c>
      <c r="F68" s="32" t="s">
        <v>57</v>
      </c>
      <c r="G68" s="32" t="s">
        <v>58</v>
      </c>
      <c r="H68" s="33" t="s">
        <v>59</v>
      </c>
      <c r="I68" s="33"/>
      <c r="J68" s="33" t="s">
        <v>59</v>
      </c>
      <c r="K68" s="33" t="s">
        <v>59</v>
      </c>
      <c r="L68" s="15" t="s">
        <v>894</v>
      </c>
      <c r="M68" s="32" t="s">
        <v>60</v>
      </c>
      <c r="N68" s="38" t="s">
        <v>65</v>
      </c>
      <c r="O68" s="32" t="s">
        <v>59</v>
      </c>
      <c r="P68" s="32"/>
      <c r="Q68" s="32" t="s">
        <v>318</v>
      </c>
      <c r="R68" s="38" t="s">
        <v>65</v>
      </c>
      <c r="S68" s="30" t="s">
        <v>319</v>
      </c>
      <c r="T68" s="30" t="s">
        <v>59</v>
      </c>
      <c r="U68" s="30"/>
      <c r="V68" s="30"/>
      <c r="W68" s="30" t="s">
        <v>65</v>
      </c>
      <c r="X68" s="30" t="s">
        <v>65</v>
      </c>
      <c r="Y68" s="30" t="s">
        <v>65</v>
      </c>
      <c r="Z68" s="30" t="s">
        <v>65</v>
      </c>
      <c r="AA68" s="30" t="s">
        <v>65</v>
      </c>
      <c r="AB68" s="30" t="s">
        <v>66</v>
      </c>
      <c r="AC68" s="30" t="s">
        <v>65</v>
      </c>
      <c r="AD68" s="30" t="s">
        <v>68</v>
      </c>
      <c r="AE68" s="30" t="s">
        <v>68</v>
      </c>
      <c r="AF68" s="30" t="s">
        <v>68</v>
      </c>
      <c r="AG68" s="48">
        <f>IF(OR(AD68="",AE68="",AF68=""),"",IFERROR(IF(COUNTIF(AD68:AF68,[5]Hoja2!$J$2)&gt;=2,3,IF(COUNTIF(AD68:AF68,[5]Hoja2!$J$3)=3,1,2)),1))</f>
        <v>1</v>
      </c>
      <c r="AH68" s="44" t="s">
        <v>315</v>
      </c>
      <c r="AI68" s="44" t="s">
        <v>315</v>
      </c>
      <c r="AJ68" s="30" t="s">
        <v>91</v>
      </c>
      <c r="AK68" s="30" t="s">
        <v>310</v>
      </c>
      <c r="AL68" s="30" t="s">
        <v>70</v>
      </c>
      <c r="AM68" s="30" t="s">
        <v>72</v>
      </c>
      <c r="AN68" s="30" t="s">
        <v>65</v>
      </c>
    </row>
    <row r="69" spans="1:40" s="51" customFormat="1" ht="278.25" customHeight="1" x14ac:dyDescent="0.3">
      <c r="A69" s="30">
        <v>55</v>
      </c>
      <c r="B69" s="30" t="s">
        <v>302</v>
      </c>
      <c r="C69" s="38" t="s">
        <v>320</v>
      </c>
      <c r="D69" s="38" t="s">
        <v>65</v>
      </c>
      <c r="E69" s="32" t="s">
        <v>312</v>
      </c>
      <c r="F69" s="32" t="s">
        <v>57</v>
      </c>
      <c r="G69" s="32" t="s">
        <v>58</v>
      </c>
      <c r="H69" s="33" t="s">
        <v>59</v>
      </c>
      <c r="I69" s="33"/>
      <c r="J69" s="33" t="s">
        <v>59</v>
      </c>
      <c r="K69" s="33" t="s">
        <v>59</v>
      </c>
      <c r="L69" s="15" t="s">
        <v>894</v>
      </c>
      <c r="M69" s="32" t="s">
        <v>60</v>
      </c>
      <c r="N69" s="38" t="s">
        <v>65</v>
      </c>
      <c r="O69" s="32" t="s">
        <v>59</v>
      </c>
      <c r="P69" s="32"/>
      <c r="Q69" s="32" t="s">
        <v>321</v>
      </c>
      <c r="R69" s="38" t="s">
        <v>322</v>
      </c>
      <c r="S69" s="30" t="s">
        <v>323</v>
      </c>
      <c r="T69" s="30" t="s">
        <v>59</v>
      </c>
      <c r="U69" s="30"/>
      <c r="V69" s="30"/>
      <c r="W69" s="30" t="s">
        <v>65</v>
      </c>
      <c r="X69" s="30" t="s">
        <v>65</v>
      </c>
      <c r="Y69" s="30" t="s">
        <v>65</v>
      </c>
      <c r="Z69" s="30" t="s">
        <v>65</v>
      </c>
      <c r="AA69" s="30" t="s">
        <v>65</v>
      </c>
      <c r="AB69" s="30" t="s">
        <v>66</v>
      </c>
      <c r="AC69" s="30" t="s">
        <v>67</v>
      </c>
      <c r="AD69" s="30" t="s">
        <v>68</v>
      </c>
      <c r="AE69" s="30" t="s">
        <v>68</v>
      </c>
      <c r="AF69" s="30" t="s">
        <v>68</v>
      </c>
      <c r="AG69" s="48">
        <f>IF(OR(AD69="",AE69="",AF69=""),"",IFERROR(IF(COUNTIF(AD69:AF69,[8]Hoja2!$J$2)&gt;=2,3,IF(COUNTIF(AD69:AF69,[8]Hoja2!$J$3)=3,1,2)),1))</f>
        <v>1</v>
      </c>
      <c r="AH69" s="44" t="s">
        <v>315</v>
      </c>
      <c r="AI69" s="44" t="s">
        <v>315</v>
      </c>
      <c r="AJ69" s="30" t="s">
        <v>91</v>
      </c>
      <c r="AK69" s="30" t="s">
        <v>310</v>
      </c>
      <c r="AL69" s="30" t="s">
        <v>70</v>
      </c>
      <c r="AM69" s="30" t="s">
        <v>72</v>
      </c>
      <c r="AN69" s="30" t="s">
        <v>65</v>
      </c>
    </row>
    <row r="70" spans="1:40" s="51" customFormat="1" ht="278.25" customHeight="1" x14ac:dyDescent="0.3">
      <c r="A70" s="12">
        <v>56</v>
      </c>
      <c r="B70" s="30" t="s">
        <v>302</v>
      </c>
      <c r="C70" s="38" t="s">
        <v>320</v>
      </c>
      <c r="D70" s="52" t="s">
        <v>324</v>
      </c>
      <c r="E70" s="32" t="s">
        <v>312</v>
      </c>
      <c r="F70" s="32" t="s">
        <v>57</v>
      </c>
      <c r="G70" s="32" t="s">
        <v>58</v>
      </c>
      <c r="H70" s="33" t="s">
        <v>59</v>
      </c>
      <c r="I70" s="33"/>
      <c r="J70" s="33" t="s">
        <v>59</v>
      </c>
      <c r="K70" s="33" t="s">
        <v>59</v>
      </c>
      <c r="L70" s="15" t="s">
        <v>894</v>
      </c>
      <c r="M70" s="32" t="s">
        <v>60</v>
      </c>
      <c r="N70" s="38" t="s">
        <v>65</v>
      </c>
      <c r="O70" s="32" t="s">
        <v>59</v>
      </c>
      <c r="P70" s="32"/>
      <c r="Q70" s="32" t="s">
        <v>321</v>
      </c>
      <c r="R70" s="38" t="s">
        <v>325</v>
      </c>
      <c r="S70" s="30" t="s">
        <v>323</v>
      </c>
      <c r="T70" s="30" t="s">
        <v>59</v>
      </c>
      <c r="U70" s="30"/>
      <c r="V70" s="30"/>
      <c r="W70" s="30" t="s">
        <v>65</v>
      </c>
      <c r="X70" s="30" t="s">
        <v>65</v>
      </c>
      <c r="Y70" s="30" t="s">
        <v>65</v>
      </c>
      <c r="Z70" s="30" t="s">
        <v>65</v>
      </c>
      <c r="AA70" s="30" t="s">
        <v>65</v>
      </c>
      <c r="AB70" s="30" t="s">
        <v>66</v>
      </c>
      <c r="AC70" s="30" t="s">
        <v>67</v>
      </c>
      <c r="AD70" s="30" t="s">
        <v>68</v>
      </c>
      <c r="AE70" s="30" t="s">
        <v>68</v>
      </c>
      <c r="AF70" s="30" t="s">
        <v>68</v>
      </c>
      <c r="AG70" s="48">
        <f>IF(OR(AD70="",AE70="",AF70=""),"",IFERROR(IF(COUNTIF(AD70:AF70,[8]Hoja2!$J$2)&gt;=2,3,IF(COUNTIF(AD70:AF70,[8]Hoja2!$J$3)=3,1,2)),1))</f>
        <v>1</v>
      </c>
      <c r="AH70" s="44" t="s">
        <v>315</v>
      </c>
      <c r="AI70" s="44" t="s">
        <v>315</v>
      </c>
      <c r="AJ70" s="30" t="s">
        <v>91</v>
      </c>
      <c r="AK70" s="30" t="s">
        <v>310</v>
      </c>
      <c r="AL70" s="30" t="s">
        <v>70</v>
      </c>
      <c r="AM70" s="30" t="s">
        <v>326</v>
      </c>
      <c r="AN70" s="30" t="s">
        <v>65</v>
      </c>
    </row>
    <row r="71" spans="1:40" s="51" customFormat="1" ht="278.25" customHeight="1" x14ac:dyDescent="0.3">
      <c r="A71" s="12">
        <v>57</v>
      </c>
      <c r="B71" s="30" t="s">
        <v>302</v>
      </c>
      <c r="C71" s="38" t="s">
        <v>327</v>
      </c>
      <c r="D71" s="38" t="s">
        <v>328</v>
      </c>
      <c r="E71" s="32" t="s">
        <v>312</v>
      </c>
      <c r="F71" s="32" t="s">
        <v>57</v>
      </c>
      <c r="G71" s="32" t="s">
        <v>264</v>
      </c>
      <c r="H71" s="33" t="s">
        <v>59</v>
      </c>
      <c r="I71" s="33"/>
      <c r="J71" s="33" t="s">
        <v>59</v>
      </c>
      <c r="K71" s="33" t="s">
        <v>59</v>
      </c>
      <c r="L71" s="15" t="s">
        <v>894</v>
      </c>
      <c r="M71" s="32" t="s">
        <v>60</v>
      </c>
      <c r="N71" s="38" t="s">
        <v>61</v>
      </c>
      <c r="O71" s="32" t="s">
        <v>59</v>
      </c>
      <c r="P71" s="32"/>
      <c r="Q71" s="38" t="s">
        <v>329</v>
      </c>
      <c r="R71" s="38" t="s">
        <v>330</v>
      </c>
      <c r="S71" s="30" t="s">
        <v>331</v>
      </c>
      <c r="T71" s="30" t="s">
        <v>59</v>
      </c>
      <c r="U71" s="30"/>
      <c r="V71" s="30"/>
      <c r="W71" s="30" t="s">
        <v>65</v>
      </c>
      <c r="X71" s="30" t="s">
        <v>65</v>
      </c>
      <c r="Y71" s="30" t="s">
        <v>65</v>
      </c>
      <c r="Z71" s="30" t="s">
        <v>65</v>
      </c>
      <c r="AA71" s="30" t="s">
        <v>65</v>
      </c>
      <c r="AB71" s="30" t="s">
        <v>77</v>
      </c>
      <c r="AC71" s="30" t="s">
        <v>67</v>
      </c>
      <c r="AD71" s="30" t="s">
        <v>68</v>
      </c>
      <c r="AE71" s="30" t="s">
        <v>68</v>
      </c>
      <c r="AF71" s="30" t="s">
        <v>68</v>
      </c>
      <c r="AG71" s="48">
        <f>IF(OR(AD71="",AE71="",AF71=""),"",IFERROR(IF(COUNTIF(AD71:AF71,[5]Hoja2!$J$2)&gt;=2,3,IF(COUNTIF(AD71:AF71,[5]Hoja2!$J$3)=3,1,2)),1))</f>
        <v>1</v>
      </c>
      <c r="AH71" s="44" t="s">
        <v>332</v>
      </c>
      <c r="AI71" s="44" t="s">
        <v>309</v>
      </c>
      <c r="AJ71" s="30" t="s">
        <v>91</v>
      </c>
      <c r="AK71" s="30" t="s">
        <v>310</v>
      </c>
      <c r="AL71" s="30" t="s">
        <v>70</v>
      </c>
      <c r="AM71" s="30" t="s">
        <v>326</v>
      </c>
      <c r="AN71" s="30" t="s">
        <v>65</v>
      </c>
    </row>
    <row r="72" spans="1:40" s="51" customFormat="1" ht="278.25" customHeight="1" x14ac:dyDescent="0.3">
      <c r="A72" s="30">
        <v>58</v>
      </c>
      <c r="B72" s="30" t="s">
        <v>302</v>
      </c>
      <c r="C72" s="38" t="s">
        <v>333</v>
      </c>
      <c r="D72" s="38" t="s">
        <v>334</v>
      </c>
      <c r="E72" s="32" t="s">
        <v>312</v>
      </c>
      <c r="F72" s="32" t="s">
        <v>57</v>
      </c>
      <c r="G72" s="38" t="s">
        <v>106</v>
      </c>
      <c r="H72" s="33" t="s">
        <v>59</v>
      </c>
      <c r="I72" s="33"/>
      <c r="J72" s="33" t="s">
        <v>59</v>
      </c>
      <c r="K72" s="33" t="s">
        <v>59</v>
      </c>
      <c r="L72" s="15" t="s">
        <v>894</v>
      </c>
      <c r="M72" s="32" t="s">
        <v>60</v>
      </c>
      <c r="N72" s="38" t="s">
        <v>61</v>
      </c>
      <c r="O72" s="32"/>
      <c r="P72" s="32" t="s">
        <v>59</v>
      </c>
      <c r="Q72" s="38" t="s">
        <v>329</v>
      </c>
      <c r="R72" s="38" t="s">
        <v>335</v>
      </c>
      <c r="S72" s="30" t="s">
        <v>336</v>
      </c>
      <c r="T72" s="30" t="s">
        <v>59</v>
      </c>
      <c r="U72" s="30"/>
      <c r="V72" s="30"/>
      <c r="W72" s="30" t="s">
        <v>65</v>
      </c>
      <c r="X72" s="30" t="s">
        <v>65</v>
      </c>
      <c r="Y72" s="30" t="s">
        <v>65</v>
      </c>
      <c r="Z72" s="30" t="s">
        <v>65</v>
      </c>
      <c r="AA72" s="30" t="s">
        <v>65</v>
      </c>
      <c r="AB72" s="30" t="s">
        <v>77</v>
      </c>
      <c r="AC72" s="30" t="s">
        <v>78</v>
      </c>
      <c r="AD72" s="30" t="s">
        <v>68</v>
      </c>
      <c r="AE72" s="30" t="s">
        <v>68</v>
      </c>
      <c r="AF72" s="30" t="s">
        <v>68</v>
      </c>
      <c r="AG72" s="48">
        <f>IF(OR(AD72="",AE72="",AF72=""),"",IFERROR(IF(COUNTIF(AD72:AF72,[5]Hoja2!$J$2)&gt;=2,3,IF(COUNTIF(AD72:AF72,[5]Hoja2!$J$3)=3,1,2)),1))</f>
        <v>1</v>
      </c>
      <c r="AH72" s="44" t="s">
        <v>332</v>
      </c>
      <c r="AI72" s="44" t="s">
        <v>309</v>
      </c>
      <c r="AJ72" s="30" t="s">
        <v>91</v>
      </c>
      <c r="AK72" s="30" t="s">
        <v>310</v>
      </c>
      <c r="AL72" s="30" t="s">
        <v>70</v>
      </c>
      <c r="AM72" s="30" t="s">
        <v>326</v>
      </c>
      <c r="AN72" s="30" t="s">
        <v>65</v>
      </c>
    </row>
    <row r="73" spans="1:40" s="51" customFormat="1" ht="278.25" customHeight="1" x14ac:dyDescent="0.3">
      <c r="A73" s="30">
        <v>59</v>
      </c>
      <c r="B73" s="30" t="s">
        <v>302</v>
      </c>
      <c r="C73" s="38" t="s">
        <v>337</v>
      </c>
      <c r="D73" s="38" t="s">
        <v>338</v>
      </c>
      <c r="E73" s="32" t="s">
        <v>312</v>
      </c>
      <c r="F73" s="32" t="s">
        <v>57</v>
      </c>
      <c r="G73" s="32" t="s">
        <v>58</v>
      </c>
      <c r="H73" s="33" t="s">
        <v>59</v>
      </c>
      <c r="I73" s="33"/>
      <c r="J73" s="33" t="s">
        <v>59</v>
      </c>
      <c r="K73" s="33" t="s">
        <v>59</v>
      </c>
      <c r="L73" s="15" t="s">
        <v>894</v>
      </c>
      <c r="M73" s="32" t="s">
        <v>60</v>
      </c>
      <c r="N73" s="38" t="s">
        <v>61</v>
      </c>
      <c r="O73" s="32" t="s">
        <v>59</v>
      </c>
      <c r="P73" s="32"/>
      <c r="Q73" s="38" t="s">
        <v>329</v>
      </c>
      <c r="R73" s="38" t="s">
        <v>339</v>
      </c>
      <c r="S73" s="30" t="s">
        <v>340</v>
      </c>
      <c r="T73" s="30" t="s">
        <v>59</v>
      </c>
      <c r="U73" s="30"/>
      <c r="V73" s="30"/>
      <c r="W73" s="30" t="s">
        <v>65</v>
      </c>
      <c r="X73" s="30" t="s">
        <v>65</v>
      </c>
      <c r="Y73" s="30" t="s">
        <v>65</v>
      </c>
      <c r="Z73" s="30" t="s">
        <v>65</v>
      </c>
      <c r="AA73" s="30" t="s">
        <v>65</v>
      </c>
      <c r="AB73" s="30" t="s">
        <v>77</v>
      </c>
      <c r="AC73" s="30" t="s">
        <v>67</v>
      </c>
      <c r="AD73" s="30" t="s">
        <v>68</v>
      </c>
      <c r="AE73" s="30" t="s">
        <v>68</v>
      </c>
      <c r="AF73" s="30" t="s">
        <v>68</v>
      </c>
      <c r="AG73" s="48">
        <f>IF(OR(AD73="",AE73="",AF73=""),"",IFERROR(IF(COUNTIF(AD73:AF73,[5]Hoja2!$J$2)&gt;=2,3,IF(COUNTIF(AD73:AF73,[5]Hoja2!$J$3)=3,1,2)),1))</f>
        <v>1</v>
      </c>
      <c r="AH73" s="44" t="s">
        <v>332</v>
      </c>
      <c r="AI73" s="44" t="s">
        <v>309</v>
      </c>
      <c r="AJ73" s="30" t="s">
        <v>91</v>
      </c>
      <c r="AK73" s="30" t="s">
        <v>310</v>
      </c>
      <c r="AL73" s="30" t="s">
        <v>70</v>
      </c>
      <c r="AM73" s="30" t="s">
        <v>326</v>
      </c>
      <c r="AN73" s="30" t="s">
        <v>65</v>
      </c>
    </row>
    <row r="74" spans="1:40" s="51" customFormat="1" ht="278.25" customHeight="1" x14ac:dyDescent="0.3">
      <c r="A74" s="30">
        <v>60</v>
      </c>
      <c r="B74" s="30" t="s">
        <v>302</v>
      </c>
      <c r="C74" s="38" t="s">
        <v>337</v>
      </c>
      <c r="D74" s="38" t="s">
        <v>338</v>
      </c>
      <c r="E74" s="32" t="s">
        <v>312</v>
      </c>
      <c r="F74" s="32" t="s">
        <v>57</v>
      </c>
      <c r="G74" s="32" t="s">
        <v>58</v>
      </c>
      <c r="H74" s="33" t="s">
        <v>59</v>
      </c>
      <c r="I74" s="33"/>
      <c r="J74" s="33" t="s">
        <v>59</v>
      </c>
      <c r="K74" s="33" t="s">
        <v>59</v>
      </c>
      <c r="L74" s="15" t="s">
        <v>894</v>
      </c>
      <c r="M74" s="32" t="s">
        <v>60</v>
      </c>
      <c r="N74" s="38" t="s">
        <v>61</v>
      </c>
      <c r="O74" s="32" t="s">
        <v>59</v>
      </c>
      <c r="P74" s="32"/>
      <c r="Q74" s="38" t="s">
        <v>329</v>
      </c>
      <c r="R74" s="38" t="s">
        <v>341</v>
      </c>
      <c r="S74" s="30" t="s">
        <v>342</v>
      </c>
      <c r="T74" s="30" t="s">
        <v>59</v>
      </c>
      <c r="U74" s="30"/>
      <c r="V74" s="30"/>
      <c r="W74" s="30" t="s">
        <v>65</v>
      </c>
      <c r="X74" s="30" t="s">
        <v>65</v>
      </c>
      <c r="Y74" s="30" t="s">
        <v>65</v>
      </c>
      <c r="Z74" s="30" t="s">
        <v>65</v>
      </c>
      <c r="AA74" s="30" t="s">
        <v>65</v>
      </c>
      <c r="AB74" s="30" t="s">
        <v>77</v>
      </c>
      <c r="AC74" s="30" t="s">
        <v>67</v>
      </c>
      <c r="AD74" s="30" t="s">
        <v>68</v>
      </c>
      <c r="AE74" s="30" t="s">
        <v>68</v>
      </c>
      <c r="AF74" s="30" t="s">
        <v>68</v>
      </c>
      <c r="AG74" s="48">
        <f>IF(OR(AD74="",AE74="",AF74=""),"",IFERROR(IF(COUNTIF(AD74:AF74,[5]Hoja2!$J$2)&gt;=2,3,IF(COUNTIF(AD74:AF74,[5]Hoja2!$J$3)=3,1,2)),1))</f>
        <v>1</v>
      </c>
      <c r="AH74" s="44" t="s">
        <v>332</v>
      </c>
      <c r="AI74" s="44" t="s">
        <v>309</v>
      </c>
      <c r="AJ74" s="30" t="s">
        <v>91</v>
      </c>
      <c r="AK74" s="30" t="s">
        <v>310</v>
      </c>
      <c r="AL74" s="30" t="s">
        <v>70</v>
      </c>
      <c r="AM74" s="30" t="s">
        <v>326</v>
      </c>
      <c r="AN74" s="30" t="s">
        <v>65</v>
      </c>
    </row>
    <row r="75" spans="1:40" s="51" customFormat="1" ht="132" x14ac:dyDescent="0.3">
      <c r="A75" s="12">
        <v>61</v>
      </c>
      <c r="B75" s="30" t="s">
        <v>302</v>
      </c>
      <c r="C75" s="38" t="s">
        <v>343</v>
      </c>
      <c r="D75" s="38" t="s">
        <v>198</v>
      </c>
      <c r="E75" s="32" t="s">
        <v>312</v>
      </c>
      <c r="F75" s="32" t="s">
        <v>57</v>
      </c>
      <c r="G75" s="32" t="s">
        <v>58</v>
      </c>
      <c r="H75" s="33" t="s">
        <v>59</v>
      </c>
      <c r="I75" s="33"/>
      <c r="J75" s="33" t="s">
        <v>59</v>
      </c>
      <c r="K75" s="33" t="s">
        <v>59</v>
      </c>
      <c r="L75" s="15" t="s">
        <v>894</v>
      </c>
      <c r="M75" s="32" t="s">
        <v>60</v>
      </c>
      <c r="N75" s="38" t="s">
        <v>65</v>
      </c>
      <c r="O75" s="32" t="s">
        <v>59</v>
      </c>
      <c r="P75" s="32"/>
      <c r="Q75" s="32" t="s">
        <v>344</v>
      </c>
      <c r="R75" s="38" t="s">
        <v>65</v>
      </c>
      <c r="S75" s="30" t="s">
        <v>345</v>
      </c>
      <c r="T75" s="30" t="s">
        <v>59</v>
      </c>
      <c r="U75" s="30"/>
      <c r="V75" s="30"/>
      <c r="W75" s="30" t="s">
        <v>65</v>
      </c>
      <c r="X75" s="30" t="s">
        <v>65</v>
      </c>
      <c r="Y75" s="30" t="s">
        <v>65</v>
      </c>
      <c r="Z75" s="30" t="s">
        <v>65</v>
      </c>
      <c r="AA75" s="30" t="s">
        <v>65</v>
      </c>
      <c r="AB75" s="30" t="s">
        <v>66</v>
      </c>
      <c r="AC75" s="30" t="s">
        <v>65</v>
      </c>
      <c r="AD75" s="30" t="s">
        <v>68</v>
      </c>
      <c r="AE75" s="30" t="s">
        <v>68</v>
      </c>
      <c r="AF75" s="30" t="s">
        <v>68</v>
      </c>
      <c r="AG75" s="48">
        <f>IF(OR(AD75="",AE75="",AF75=""),"",IFERROR(IF(COUNTIF(AD75:AF75,[5]Hoja2!$J$2)&gt;=2,3,IF(COUNTIF(AD75:AF75,[5]Hoja2!$J$3)=3,1,2)),1))</f>
        <v>1</v>
      </c>
      <c r="AH75" s="44" t="s">
        <v>315</v>
      </c>
      <c r="AI75" s="44" t="s">
        <v>315</v>
      </c>
      <c r="AJ75" s="30" t="s">
        <v>91</v>
      </c>
      <c r="AK75" s="30" t="s">
        <v>310</v>
      </c>
      <c r="AL75" s="30" t="s">
        <v>70</v>
      </c>
      <c r="AM75" s="30" t="s">
        <v>72</v>
      </c>
      <c r="AN75" s="30" t="s">
        <v>65</v>
      </c>
    </row>
    <row r="76" spans="1:40" s="51" customFormat="1" ht="278.25" customHeight="1" x14ac:dyDescent="0.3">
      <c r="A76" s="12">
        <v>62</v>
      </c>
      <c r="B76" s="30" t="s">
        <v>302</v>
      </c>
      <c r="C76" s="38" t="s">
        <v>346</v>
      </c>
      <c r="D76" s="53" t="s">
        <v>347</v>
      </c>
      <c r="E76" s="38" t="s">
        <v>56</v>
      </c>
      <c r="F76" s="32" t="s">
        <v>57</v>
      </c>
      <c r="G76" s="32" t="s">
        <v>58</v>
      </c>
      <c r="H76" s="33" t="s">
        <v>59</v>
      </c>
      <c r="I76" s="33"/>
      <c r="J76" s="33" t="s">
        <v>59</v>
      </c>
      <c r="K76" s="33" t="s">
        <v>59</v>
      </c>
      <c r="L76" s="15" t="s">
        <v>894</v>
      </c>
      <c r="M76" s="32" t="s">
        <v>60</v>
      </c>
      <c r="N76" s="38" t="s">
        <v>65</v>
      </c>
      <c r="O76" s="32" t="s">
        <v>59</v>
      </c>
      <c r="P76" s="32"/>
      <c r="Q76" s="38" t="s">
        <v>348</v>
      </c>
      <c r="R76" s="38" t="s">
        <v>65</v>
      </c>
      <c r="S76" s="38" t="s">
        <v>349</v>
      </c>
      <c r="T76" s="30" t="s">
        <v>59</v>
      </c>
      <c r="U76" s="30"/>
      <c r="V76" s="30"/>
      <c r="W76" s="30" t="s">
        <v>65</v>
      </c>
      <c r="X76" s="30" t="s">
        <v>65</v>
      </c>
      <c r="Y76" s="30" t="s">
        <v>65</v>
      </c>
      <c r="Z76" s="30" t="s">
        <v>65</v>
      </c>
      <c r="AA76" s="30" t="s">
        <v>65</v>
      </c>
      <c r="AB76" s="30" t="s">
        <v>66</v>
      </c>
      <c r="AC76" s="30" t="s">
        <v>65</v>
      </c>
      <c r="AD76" s="30" t="s">
        <v>68</v>
      </c>
      <c r="AE76" s="30" t="s">
        <v>68</v>
      </c>
      <c r="AF76" s="30" t="s">
        <v>68</v>
      </c>
      <c r="AG76" s="48">
        <f>IF(OR(AD76="",AE76="",AF76=""),"",IFERROR(IF(COUNTIF(AD76:AF76,[5]Hoja2!$J$2)&gt;=2,3,IF(COUNTIF(AD76:AF76,[5]Hoja2!$J$3)=3,1,2)),1))</f>
        <v>1</v>
      </c>
      <c r="AH76" s="44" t="s">
        <v>350</v>
      </c>
      <c r="AI76" s="44" t="s">
        <v>351</v>
      </c>
      <c r="AJ76" s="30" t="s">
        <v>91</v>
      </c>
      <c r="AK76" s="30" t="s">
        <v>310</v>
      </c>
      <c r="AL76" s="30" t="s">
        <v>70</v>
      </c>
      <c r="AM76" s="30" t="s">
        <v>72</v>
      </c>
      <c r="AN76" s="30" t="s">
        <v>65</v>
      </c>
    </row>
    <row r="77" spans="1:40" s="51" customFormat="1" ht="278.25" customHeight="1" x14ac:dyDescent="0.3">
      <c r="A77" s="30">
        <v>63</v>
      </c>
      <c r="B77" s="30" t="s">
        <v>302</v>
      </c>
      <c r="C77" s="38" t="s">
        <v>352</v>
      </c>
      <c r="D77" s="54" t="s">
        <v>353</v>
      </c>
      <c r="E77" s="32" t="s">
        <v>312</v>
      </c>
      <c r="F77" s="32" t="s">
        <v>57</v>
      </c>
      <c r="G77" s="32" t="s">
        <v>58</v>
      </c>
      <c r="H77" s="33" t="s">
        <v>59</v>
      </c>
      <c r="I77" s="33"/>
      <c r="J77" s="33" t="s">
        <v>59</v>
      </c>
      <c r="K77" s="33" t="s">
        <v>59</v>
      </c>
      <c r="L77" s="15" t="s">
        <v>894</v>
      </c>
      <c r="M77" s="32" t="s">
        <v>60</v>
      </c>
      <c r="N77" s="38" t="s">
        <v>65</v>
      </c>
      <c r="O77" s="32" t="s">
        <v>59</v>
      </c>
      <c r="P77" s="32"/>
      <c r="Q77" s="32" t="s">
        <v>354</v>
      </c>
      <c r="R77" s="38" t="s">
        <v>65</v>
      </c>
      <c r="S77" s="30" t="s">
        <v>355</v>
      </c>
      <c r="T77" s="30" t="s">
        <v>59</v>
      </c>
      <c r="U77" s="30"/>
      <c r="V77" s="30"/>
      <c r="W77" s="30" t="s">
        <v>65</v>
      </c>
      <c r="X77" s="30" t="s">
        <v>65</v>
      </c>
      <c r="Y77" s="30" t="s">
        <v>65</v>
      </c>
      <c r="Z77" s="30" t="s">
        <v>65</v>
      </c>
      <c r="AA77" s="30" t="s">
        <v>65</v>
      </c>
      <c r="AB77" s="30" t="s">
        <v>66</v>
      </c>
      <c r="AC77" s="30" t="s">
        <v>65</v>
      </c>
      <c r="AD77" s="30" t="s">
        <v>68</v>
      </c>
      <c r="AE77" s="30" t="s">
        <v>68</v>
      </c>
      <c r="AF77" s="30" t="s">
        <v>68</v>
      </c>
      <c r="AG77" s="48">
        <f>IF(OR(AD77="",AE77="",AF77=""),"",IFERROR(IF(COUNTIF(AD77:AF77,[5]Hoja2!$J$2)&gt;=2,3,IF(COUNTIF(AD77:AF77,[5]Hoja2!$J$3)=3,1,2)),1))</f>
        <v>1</v>
      </c>
      <c r="AH77" s="44" t="s">
        <v>315</v>
      </c>
      <c r="AI77" s="44" t="s">
        <v>315</v>
      </c>
      <c r="AJ77" s="30" t="s">
        <v>91</v>
      </c>
      <c r="AK77" s="30" t="s">
        <v>310</v>
      </c>
      <c r="AL77" s="30" t="s">
        <v>70</v>
      </c>
      <c r="AM77" s="30" t="s">
        <v>72</v>
      </c>
      <c r="AN77" s="30" t="s">
        <v>65</v>
      </c>
    </row>
    <row r="78" spans="1:40" s="51" customFormat="1" ht="278.25" customHeight="1" x14ac:dyDescent="0.3">
      <c r="A78" s="30">
        <v>64</v>
      </c>
      <c r="B78" s="30" t="s">
        <v>302</v>
      </c>
      <c r="C78" s="38" t="s">
        <v>356</v>
      </c>
      <c r="D78" s="38" t="s">
        <v>198</v>
      </c>
      <c r="E78" s="32" t="s">
        <v>56</v>
      </c>
      <c r="F78" s="32" t="s">
        <v>57</v>
      </c>
      <c r="G78" s="32" t="s">
        <v>58</v>
      </c>
      <c r="H78" s="33" t="s">
        <v>59</v>
      </c>
      <c r="I78" s="33"/>
      <c r="J78" s="33" t="s">
        <v>59</v>
      </c>
      <c r="K78" s="33" t="s">
        <v>59</v>
      </c>
      <c r="L78" s="15" t="s">
        <v>894</v>
      </c>
      <c r="M78" s="32" t="s">
        <v>60</v>
      </c>
      <c r="N78" s="38" t="s">
        <v>65</v>
      </c>
      <c r="O78" s="32" t="s">
        <v>59</v>
      </c>
      <c r="P78" s="32"/>
      <c r="Q78" s="32" t="s">
        <v>234</v>
      </c>
      <c r="R78" s="38" t="s">
        <v>167</v>
      </c>
      <c r="S78" s="30" t="s">
        <v>357</v>
      </c>
      <c r="T78" s="30" t="s">
        <v>59</v>
      </c>
      <c r="U78" s="30"/>
      <c r="V78" s="30"/>
      <c r="W78" s="30" t="s">
        <v>65</v>
      </c>
      <c r="X78" s="30" t="s">
        <v>65</v>
      </c>
      <c r="Y78" s="30" t="s">
        <v>65</v>
      </c>
      <c r="Z78" s="30" t="s">
        <v>65</v>
      </c>
      <c r="AA78" s="30" t="s">
        <v>65</v>
      </c>
      <c r="AB78" s="30" t="s">
        <v>66</v>
      </c>
      <c r="AC78" s="30" t="s">
        <v>67</v>
      </c>
      <c r="AD78" s="30" t="s">
        <v>68</v>
      </c>
      <c r="AE78" s="30" t="s">
        <v>68</v>
      </c>
      <c r="AF78" s="30" t="s">
        <v>68</v>
      </c>
      <c r="AG78" s="48">
        <f>IF(OR(AD78="",AE78="",AF78=""),"",IFERROR(IF(COUNTIF(AD78:AF78,[8]Hoja2!$J$2)&gt;=2,3,IF(COUNTIF(AD78:AF78,[8]Hoja2!$J$3)=3,1,2)),1))</f>
        <v>1</v>
      </c>
      <c r="AH78" s="44" t="s">
        <v>315</v>
      </c>
      <c r="AI78" s="44" t="s">
        <v>315</v>
      </c>
      <c r="AJ78" s="30" t="s">
        <v>91</v>
      </c>
      <c r="AK78" s="30" t="s">
        <v>310</v>
      </c>
      <c r="AL78" s="30" t="s">
        <v>70</v>
      </c>
      <c r="AM78" s="30" t="s">
        <v>72</v>
      </c>
      <c r="AN78" s="30" t="s">
        <v>65</v>
      </c>
    </row>
    <row r="79" spans="1:40" s="51" customFormat="1" ht="278.25" customHeight="1" x14ac:dyDescent="0.3">
      <c r="A79" s="30">
        <v>65</v>
      </c>
      <c r="B79" s="30" t="s">
        <v>302</v>
      </c>
      <c r="C79" s="38" t="s">
        <v>358</v>
      </c>
      <c r="D79" s="38" t="s">
        <v>198</v>
      </c>
      <c r="E79" s="32" t="s">
        <v>56</v>
      </c>
      <c r="F79" s="32" t="s">
        <v>57</v>
      </c>
      <c r="G79" s="32" t="s">
        <v>58</v>
      </c>
      <c r="H79" s="33" t="s">
        <v>59</v>
      </c>
      <c r="I79" s="33"/>
      <c r="J79" s="33" t="s">
        <v>59</v>
      </c>
      <c r="K79" s="33" t="s">
        <v>59</v>
      </c>
      <c r="L79" s="15" t="s">
        <v>894</v>
      </c>
      <c r="M79" s="32" t="s">
        <v>60</v>
      </c>
      <c r="N79" s="38" t="s">
        <v>65</v>
      </c>
      <c r="O79" s="32" t="s">
        <v>59</v>
      </c>
      <c r="P79" s="32"/>
      <c r="Q79" s="32" t="s">
        <v>234</v>
      </c>
      <c r="R79" s="38" t="s">
        <v>359</v>
      </c>
      <c r="S79" s="30" t="s">
        <v>360</v>
      </c>
      <c r="T79" s="30" t="s">
        <v>59</v>
      </c>
      <c r="U79" s="30"/>
      <c r="V79" s="30"/>
      <c r="W79" s="30" t="s">
        <v>65</v>
      </c>
      <c r="X79" s="30" t="s">
        <v>65</v>
      </c>
      <c r="Y79" s="30" t="s">
        <v>65</v>
      </c>
      <c r="Z79" s="30" t="s">
        <v>65</v>
      </c>
      <c r="AA79" s="30" t="s">
        <v>65</v>
      </c>
      <c r="AB79" s="30" t="s">
        <v>66</v>
      </c>
      <c r="AC79" s="30" t="s">
        <v>67</v>
      </c>
      <c r="AD79" s="30" t="s">
        <v>68</v>
      </c>
      <c r="AE79" s="30" t="s">
        <v>68</v>
      </c>
      <c r="AF79" s="30" t="s">
        <v>68</v>
      </c>
      <c r="AG79" s="48">
        <f>IF(OR(AD79="",AE79="",AF79=""),"",IFERROR(IF(COUNTIF(AD79:AF79,[8]Hoja2!$J$2)&gt;=2,3,IF(COUNTIF(AD79:AF79,[8]Hoja2!$J$3)=3,1,2)),1))</f>
        <v>1</v>
      </c>
      <c r="AH79" s="44" t="s">
        <v>315</v>
      </c>
      <c r="AI79" s="44" t="s">
        <v>315</v>
      </c>
      <c r="AJ79" s="30" t="s">
        <v>91</v>
      </c>
      <c r="AK79" s="30" t="s">
        <v>310</v>
      </c>
      <c r="AL79" s="38" t="s">
        <v>361</v>
      </c>
      <c r="AM79" s="30" t="s">
        <v>72</v>
      </c>
      <c r="AN79" s="30" t="s">
        <v>65</v>
      </c>
    </row>
    <row r="80" spans="1:40" s="51" customFormat="1" ht="278.25" customHeight="1" x14ac:dyDescent="0.3">
      <c r="A80" s="12">
        <v>66</v>
      </c>
      <c r="B80" s="30" t="s">
        <v>302</v>
      </c>
      <c r="C80" s="38" t="s">
        <v>362</v>
      </c>
      <c r="D80" s="38" t="s">
        <v>363</v>
      </c>
      <c r="E80" s="32" t="s">
        <v>56</v>
      </c>
      <c r="F80" s="32" t="s">
        <v>57</v>
      </c>
      <c r="G80" s="32" t="s">
        <v>58</v>
      </c>
      <c r="H80" s="33" t="s">
        <v>59</v>
      </c>
      <c r="I80" s="33"/>
      <c r="J80" s="33" t="s">
        <v>59</v>
      </c>
      <c r="K80" s="33" t="s">
        <v>59</v>
      </c>
      <c r="L80" s="15" t="s">
        <v>894</v>
      </c>
      <c r="M80" s="32" t="s">
        <v>60</v>
      </c>
      <c r="N80" s="38" t="s">
        <v>65</v>
      </c>
      <c r="O80" s="32" t="s">
        <v>59</v>
      </c>
      <c r="P80" s="32"/>
      <c r="Q80" s="32" t="s">
        <v>364</v>
      </c>
      <c r="R80" s="38" t="s">
        <v>365</v>
      </c>
      <c r="S80" s="30" t="s">
        <v>366</v>
      </c>
      <c r="T80" s="30" t="s">
        <v>59</v>
      </c>
      <c r="U80" s="30"/>
      <c r="V80" s="30"/>
      <c r="W80" s="30" t="s">
        <v>65</v>
      </c>
      <c r="X80" s="30" t="s">
        <v>65</v>
      </c>
      <c r="Y80" s="30" t="s">
        <v>65</v>
      </c>
      <c r="Z80" s="30" t="s">
        <v>65</v>
      </c>
      <c r="AA80" s="30" t="s">
        <v>65</v>
      </c>
      <c r="AB80" s="30" t="s">
        <v>66</v>
      </c>
      <c r="AC80" s="30" t="s">
        <v>65</v>
      </c>
      <c r="AD80" s="30" t="s">
        <v>68</v>
      </c>
      <c r="AE80" s="30" t="s">
        <v>68</v>
      </c>
      <c r="AF80" s="30" t="s">
        <v>68</v>
      </c>
      <c r="AG80" s="48">
        <f>IF(OR(AD80="",AE80="",AF80=""),"",IFERROR(IF(COUNTIF(AD80:AF80,[5]Hoja2!$J$2)&gt;=2,3,IF(COUNTIF(AD80:AF80,[5]Hoja2!$J$3)=3,1,2)),1))</f>
        <v>1</v>
      </c>
      <c r="AH80" s="44" t="s">
        <v>350</v>
      </c>
      <c r="AI80" s="44" t="s">
        <v>351</v>
      </c>
      <c r="AJ80" s="30" t="s">
        <v>91</v>
      </c>
      <c r="AK80" s="30" t="s">
        <v>310</v>
      </c>
      <c r="AL80" s="30" t="s">
        <v>70</v>
      </c>
      <c r="AM80" s="30" t="s">
        <v>72</v>
      </c>
      <c r="AN80" s="30" t="s">
        <v>65</v>
      </c>
    </row>
    <row r="81" spans="1:40" s="51" customFormat="1" ht="278.25" customHeight="1" x14ac:dyDescent="0.3">
      <c r="A81" s="12">
        <v>67</v>
      </c>
      <c r="B81" s="30" t="s">
        <v>302</v>
      </c>
      <c r="C81" s="38" t="s">
        <v>362</v>
      </c>
      <c r="D81" s="55" t="s">
        <v>65</v>
      </c>
      <c r="E81" s="32" t="s">
        <v>56</v>
      </c>
      <c r="F81" s="32" t="s">
        <v>57</v>
      </c>
      <c r="G81" s="32" t="s">
        <v>58</v>
      </c>
      <c r="H81" s="33" t="s">
        <v>59</v>
      </c>
      <c r="I81" s="33"/>
      <c r="J81" s="33" t="s">
        <v>59</v>
      </c>
      <c r="K81" s="33" t="s">
        <v>59</v>
      </c>
      <c r="L81" s="15" t="s">
        <v>894</v>
      </c>
      <c r="M81" s="32" t="s">
        <v>60</v>
      </c>
      <c r="N81" s="38" t="s">
        <v>65</v>
      </c>
      <c r="O81" s="32" t="s">
        <v>59</v>
      </c>
      <c r="P81" s="32"/>
      <c r="Q81" s="32" t="s">
        <v>364</v>
      </c>
      <c r="R81" s="32" t="s">
        <v>367</v>
      </c>
      <c r="S81" s="30" t="s">
        <v>368</v>
      </c>
      <c r="T81" s="30" t="s">
        <v>59</v>
      </c>
      <c r="U81" s="30"/>
      <c r="V81" s="30"/>
      <c r="W81" s="30" t="s">
        <v>65</v>
      </c>
      <c r="X81" s="30" t="s">
        <v>65</v>
      </c>
      <c r="Y81" s="30" t="s">
        <v>65</v>
      </c>
      <c r="Z81" s="30" t="s">
        <v>65</v>
      </c>
      <c r="AA81" s="30" t="s">
        <v>65</v>
      </c>
      <c r="AB81" s="30" t="s">
        <v>66</v>
      </c>
      <c r="AC81" s="30" t="s">
        <v>65</v>
      </c>
      <c r="AD81" s="30" t="s">
        <v>68</v>
      </c>
      <c r="AE81" s="30" t="s">
        <v>68</v>
      </c>
      <c r="AF81" s="30" t="s">
        <v>68</v>
      </c>
      <c r="AG81" s="48">
        <f>IF(OR(AD81="",AE81="",AF81=""),"",IFERROR(IF(COUNTIF(AD81:AF81,[5]Hoja2!$J$2)&gt;=2,3,IF(COUNTIF(AD81:AF81,[5]Hoja2!$J$3)=3,1,2)),1))</f>
        <v>1</v>
      </c>
      <c r="AH81" s="44" t="s">
        <v>350</v>
      </c>
      <c r="AI81" s="44" t="s">
        <v>351</v>
      </c>
      <c r="AJ81" s="30" t="s">
        <v>91</v>
      </c>
      <c r="AK81" s="30" t="s">
        <v>310</v>
      </c>
      <c r="AL81" s="30" t="s">
        <v>70</v>
      </c>
      <c r="AM81" s="30" t="s">
        <v>72</v>
      </c>
      <c r="AN81" s="30" t="s">
        <v>65</v>
      </c>
    </row>
    <row r="82" spans="1:40" s="51" customFormat="1" ht="278.25" customHeight="1" x14ac:dyDescent="0.3">
      <c r="A82" s="30">
        <v>68</v>
      </c>
      <c r="B82" s="30" t="s">
        <v>302</v>
      </c>
      <c r="C82" s="38" t="s">
        <v>362</v>
      </c>
      <c r="D82" s="38" t="s">
        <v>369</v>
      </c>
      <c r="E82" s="32" t="s">
        <v>56</v>
      </c>
      <c r="F82" s="32" t="s">
        <v>57</v>
      </c>
      <c r="G82" s="32" t="s">
        <v>58</v>
      </c>
      <c r="H82" s="33" t="s">
        <v>59</v>
      </c>
      <c r="I82" s="33"/>
      <c r="J82" s="33" t="s">
        <v>59</v>
      </c>
      <c r="K82" s="33" t="s">
        <v>59</v>
      </c>
      <c r="L82" s="15" t="s">
        <v>894</v>
      </c>
      <c r="M82" s="32" t="s">
        <v>370</v>
      </c>
      <c r="N82" s="38" t="s">
        <v>65</v>
      </c>
      <c r="O82" s="32" t="s">
        <v>59</v>
      </c>
      <c r="P82" s="32"/>
      <c r="Q82" s="32" t="s">
        <v>364</v>
      </c>
      <c r="R82" s="32" t="s">
        <v>371</v>
      </c>
      <c r="S82" s="30" t="s">
        <v>372</v>
      </c>
      <c r="T82" s="30" t="s">
        <v>59</v>
      </c>
      <c r="U82" s="30"/>
      <c r="V82" s="30"/>
      <c r="W82" s="30" t="s">
        <v>65</v>
      </c>
      <c r="X82" s="30" t="s">
        <v>65</v>
      </c>
      <c r="Y82" s="30" t="s">
        <v>65</v>
      </c>
      <c r="Z82" s="30" t="s">
        <v>65</v>
      </c>
      <c r="AA82" s="30" t="s">
        <v>65</v>
      </c>
      <c r="AB82" s="30" t="s">
        <v>66</v>
      </c>
      <c r="AC82" s="30" t="s">
        <v>65</v>
      </c>
      <c r="AD82" s="30" t="s">
        <v>68</v>
      </c>
      <c r="AE82" s="30" t="s">
        <v>68</v>
      </c>
      <c r="AF82" s="30" t="s">
        <v>68</v>
      </c>
      <c r="AG82" s="48">
        <f>IF(OR(AD82="",AE82="",AF82=""),"",IFERROR(IF(COUNTIF(AD82:AF82,[5]Hoja2!$J$2)&gt;=2,3,IF(COUNTIF(AD82:AF82,[5]Hoja2!$J$3)=3,1,2)),1))</f>
        <v>1</v>
      </c>
      <c r="AH82" s="44" t="s">
        <v>350</v>
      </c>
      <c r="AI82" s="44" t="s">
        <v>351</v>
      </c>
      <c r="AJ82" s="30" t="s">
        <v>91</v>
      </c>
      <c r="AK82" s="30" t="s">
        <v>310</v>
      </c>
      <c r="AL82" s="30" t="s">
        <v>70</v>
      </c>
      <c r="AM82" s="30" t="s">
        <v>72</v>
      </c>
      <c r="AN82" s="30" t="s">
        <v>65</v>
      </c>
    </row>
    <row r="83" spans="1:40" s="51" customFormat="1" ht="278.25" customHeight="1" x14ac:dyDescent="0.3">
      <c r="A83" s="30">
        <v>69</v>
      </c>
      <c r="B83" s="30" t="s">
        <v>302</v>
      </c>
      <c r="C83" s="38" t="s">
        <v>362</v>
      </c>
      <c r="D83" s="38" t="s">
        <v>369</v>
      </c>
      <c r="E83" s="32" t="s">
        <v>56</v>
      </c>
      <c r="F83" s="32" t="s">
        <v>57</v>
      </c>
      <c r="G83" s="32" t="s">
        <v>58</v>
      </c>
      <c r="H83" s="33" t="s">
        <v>59</v>
      </c>
      <c r="I83" s="33"/>
      <c r="J83" s="33" t="s">
        <v>59</v>
      </c>
      <c r="K83" s="33" t="s">
        <v>59</v>
      </c>
      <c r="L83" s="15" t="s">
        <v>894</v>
      </c>
      <c r="M83" s="32" t="s">
        <v>370</v>
      </c>
      <c r="N83" s="38" t="s">
        <v>65</v>
      </c>
      <c r="O83" s="32" t="s">
        <v>59</v>
      </c>
      <c r="P83" s="32"/>
      <c r="Q83" s="32" t="s">
        <v>364</v>
      </c>
      <c r="R83" s="32" t="s">
        <v>373</v>
      </c>
      <c r="S83" s="30" t="s">
        <v>374</v>
      </c>
      <c r="T83" s="30" t="s">
        <v>59</v>
      </c>
      <c r="U83" s="30"/>
      <c r="V83" s="30"/>
      <c r="W83" s="30" t="s">
        <v>65</v>
      </c>
      <c r="X83" s="30" t="s">
        <v>65</v>
      </c>
      <c r="Y83" s="30" t="s">
        <v>65</v>
      </c>
      <c r="Z83" s="30" t="s">
        <v>65</v>
      </c>
      <c r="AA83" s="30" t="s">
        <v>65</v>
      </c>
      <c r="AB83" s="30" t="s">
        <v>66</v>
      </c>
      <c r="AC83" s="30" t="s">
        <v>65</v>
      </c>
      <c r="AD83" s="30" t="s">
        <v>68</v>
      </c>
      <c r="AE83" s="30" t="s">
        <v>68</v>
      </c>
      <c r="AF83" s="30" t="s">
        <v>68</v>
      </c>
      <c r="AG83" s="48">
        <f>IF(OR(AD83="",AE83="",AF83=""),"",IFERROR(IF(COUNTIF(AD83:AF83,[5]Hoja2!$J$2)&gt;=2,3,IF(COUNTIF(AD83:AF83,[5]Hoja2!$J$3)=3,1,2)),1))</f>
        <v>1</v>
      </c>
      <c r="AH83" s="44" t="s">
        <v>350</v>
      </c>
      <c r="AI83" s="44" t="s">
        <v>351</v>
      </c>
      <c r="AJ83" s="30" t="s">
        <v>91</v>
      </c>
      <c r="AK83" s="30" t="s">
        <v>310</v>
      </c>
      <c r="AL83" s="30" t="s">
        <v>70</v>
      </c>
      <c r="AM83" s="30" t="s">
        <v>72</v>
      </c>
      <c r="AN83" s="30" t="s">
        <v>65</v>
      </c>
    </row>
    <row r="84" spans="1:40" s="51" customFormat="1" ht="278.25" customHeight="1" x14ac:dyDescent="0.3">
      <c r="A84" s="30">
        <v>70</v>
      </c>
      <c r="B84" s="30" t="s">
        <v>302</v>
      </c>
      <c r="C84" s="38" t="s">
        <v>362</v>
      </c>
      <c r="D84" s="38" t="s">
        <v>363</v>
      </c>
      <c r="E84" s="32" t="s">
        <v>56</v>
      </c>
      <c r="F84" s="32" t="s">
        <v>57</v>
      </c>
      <c r="G84" s="32" t="s">
        <v>58</v>
      </c>
      <c r="H84" s="33" t="s">
        <v>59</v>
      </c>
      <c r="I84" s="33"/>
      <c r="J84" s="33" t="s">
        <v>59</v>
      </c>
      <c r="K84" s="33" t="s">
        <v>59</v>
      </c>
      <c r="L84" s="15" t="s">
        <v>894</v>
      </c>
      <c r="M84" s="32" t="s">
        <v>136</v>
      </c>
      <c r="N84" s="38" t="s">
        <v>65</v>
      </c>
      <c r="O84" s="32" t="s">
        <v>59</v>
      </c>
      <c r="P84" s="32"/>
      <c r="Q84" s="32" t="s">
        <v>375</v>
      </c>
      <c r="R84" s="38" t="s">
        <v>179</v>
      </c>
      <c r="S84" s="32" t="s">
        <v>376</v>
      </c>
      <c r="T84" s="30" t="s">
        <v>59</v>
      </c>
      <c r="U84" s="30"/>
      <c r="V84" s="30"/>
      <c r="W84" s="30" t="s">
        <v>65</v>
      </c>
      <c r="X84" s="30" t="s">
        <v>65</v>
      </c>
      <c r="Y84" s="30" t="s">
        <v>65</v>
      </c>
      <c r="Z84" s="30" t="s">
        <v>65</v>
      </c>
      <c r="AA84" s="30" t="s">
        <v>65</v>
      </c>
      <c r="AB84" s="30" t="s">
        <v>66</v>
      </c>
      <c r="AC84" s="30" t="s">
        <v>65</v>
      </c>
      <c r="AD84" s="30" t="s">
        <v>68</v>
      </c>
      <c r="AE84" s="30" t="s">
        <v>68</v>
      </c>
      <c r="AF84" s="30" t="s">
        <v>68</v>
      </c>
      <c r="AG84" s="48">
        <f>IF(OR(AD84="",AE84="",AF84=""),"",IFERROR(IF(COUNTIF(AD84:AF84,[5]Hoja2!$J$2)&gt;=2,3,IF(COUNTIF(AD84:AF84,[5]Hoja2!$J$3)=3,1,2)),1))</f>
        <v>1</v>
      </c>
      <c r="AH84" s="44" t="s">
        <v>350</v>
      </c>
      <c r="AI84" s="44" t="s">
        <v>351</v>
      </c>
      <c r="AJ84" s="30" t="s">
        <v>91</v>
      </c>
      <c r="AK84" s="30" t="s">
        <v>310</v>
      </c>
      <c r="AL84" s="30" t="s">
        <v>70</v>
      </c>
      <c r="AM84" s="30" t="s">
        <v>72</v>
      </c>
      <c r="AN84" s="30" t="s">
        <v>65</v>
      </c>
    </row>
    <row r="85" spans="1:40" s="51" customFormat="1" ht="278.25" customHeight="1" x14ac:dyDescent="0.3">
      <c r="A85" s="12">
        <v>71</v>
      </c>
      <c r="B85" s="30" t="s">
        <v>302</v>
      </c>
      <c r="C85" s="38" t="s">
        <v>377</v>
      </c>
      <c r="D85" s="38" t="s">
        <v>378</v>
      </c>
      <c r="E85" s="32" t="s">
        <v>56</v>
      </c>
      <c r="F85" s="32" t="s">
        <v>57</v>
      </c>
      <c r="G85" s="32" t="s">
        <v>58</v>
      </c>
      <c r="H85" s="33" t="s">
        <v>59</v>
      </c>
      <c r="I85" s="33"/>
      <c r="J85" s="33" t="s">
        <v>59</v>
      </c>
      <c r="K85" s="33" t="s">
        <v>59</v>
      </c>
      <c r="L85" s="15" t="s">
        <v>894</v>
      </c>
      <c r="M85" s="32" t="s">
        <v>60</v>
      </c>
      <c r="N85" s="38" t="s">
        <v>61</v>
      </c>
      <c r="O85" s="32" t="s">
        <v>59</v>
      </c>
      <c r="P85" s="32"/>
      <c r="Q85" s="32" t="s">
        <v>379</v>
      </c>
      <c r="R85" s="32" t="s">
        <v>380</v>
      </c>
      <c r="S85" s="30" t="s">
        <v>381</v>
      </c>
      <c r="T85" s="30" t="s">
        <v>59</v>
      </c>
      <c r="U85" s="30"/>
      <c r="V85" s="30"/>
      <c r="W85" s="30" t="s">
        <v>65</v>
      </c>
      <c r="X85" s="30" t="s">
        <v>65</v>
      </c>
      <c r="Y85" s="30" t="s">
        <v>65</v>
      </c>
      <c r="Z85" s="30" t="s">
        <v>65</v>
      </c>
      <c r="AA85" s="30" t="s">
        <v>65</v>
      </c>
      <c r="AB85" s="30" t="s">
        <v>66</v>
      </c>
      <c r="AC85" s="30" t="s">
        <v>65</v>
      </c>
      <c r="AD85" s="30" t="s">
        <v>68</v>
      </c>
      <c r="AE85" s="30" t="s">
        <v>68</v>
      </c>
      <c r="AF85" s="30" t="s">
        <v>68</v>
      </c>
      <c r="AG85" s="48">
        <f>IF(OR(AD85="",AE85="",AF85=""),"",IFERROR(IF(COUNTIF(AD85:AF85,[5]Hoja2!$J$2)&gt;=2,3,IF(COUNTIF(AD85:AF85,[5]Hoja2!$J$3)=3,1,2)),1))</f>
        <v>1</v>
      </c>
      <c r="AH85" s="44" t="s">
        <v>332</v>
      </c>
      <c r="AI85" s="44" t="s">
        <v>309</v>
      </c>
      <c r="AJ85" s="30" t="s">
        <v>91</v>
      </c>
      <c r="AK85" s="30" t="s">
        <v>310</v>
      </c>
      <c r="AL85" s="30" t="s">
        <v>70</v>
      </c>
      <c r="AM85" s="30" t="s">
        <v>326</v>
      </c>
      <c r="AN85" s="30" t="s">
        <v>65</v>
      </c>
    </row>
    <row r="86" spans="1:40" s="51" customFormat="1" ht="278.25" customHeight="1" x14ac:dyDescent="0.3">
      <c r="A86" s="12">
        <v>72</v>
      </c>
      <c r="B86" s="30" t="s">
        <v>302</v>
      </c>
      <c r="C86" s="38" t="s">
        <v>382</v>
      </c>
      <c r="D86" s="38" t="s">
        <v>198</v>
      </c>
      <c r="E86" s="32" t="s">
        <v>312</v>
      </c>
      <c r="F86" s="32" t="s">
        <v>57</v>
      </c>
      <c r="G86" s="32" t="s">
        <v>58</v>
      </c>
      <c r="H86" s="33" t="s">
        <v>59</v>
      </c>
      <c r="I86" s="33"/>
      <c r="J86" s="33" t="s">
        <v>59</v>
      </c>
      <c r="K86" s="33" t="s">
        <v>59</v>
      </c>
      <c r="L86" s="15" t="s">
        <v>894</v>
      </c>
      <c r="M86" s="32" t="s">
        <v>60</v>
      </c>
      <c r="N86" s="38" t="s">
        <v>65</v>
      </c>
      <c r="O86" s="32" t="s">
        <v>59</v>
      </c>
      <c r="P86" s="32"/>
      <c r="Q86" s="32" t="s">
        <v>383</v>
      </c>
      <c r="R86" s="32" t="s">
        <v>384</v>
      </c>
      <c r="S86" s="30" t="s">
        <v>385</v>
      </c>
      <c r="T86" s="30" t="s">
        <v>59</v>
      </c>
      <c r="U86" s="30"/>
      <c r="V86" s="30"/>
      <c r="W86" s="30" t="s">
        <v>65</v>
      </c>
      <c r="X86" s="30" t="s">
        <v>65</v>
      </c>
      <c r="Y86" s="30" t="s">
        <v>65</v>
      </c>
      <c r="Z86" s="30" t="s">
        <v>65</v>
      </c>
      <c r="AA86" s="30" t="s">
        <v>65</v>
      </c>
      <c r="AB86" s="30" t="s">
        <v>66</v>
      </c>
      <c r="AC86" s="30" t="s">
        <v>67</v>
      </c>
      <c r="AD86" s="30" t="s">
        <v>68</v>
      </c>
      <c r="AE86" s="30" t="s">
        <v>68</v>
      </c>
      <c r="AF86" s="30" t="s">
        <v>68</v>
      </c>
      <c r="AG86" s="48">
        <f>IF(OR(AD86="",AE86="",AF86=""),"",IFERROR(IF(COUNTIF(AD86:AF86,[8]Hoja2!$J$2)&gt;=2,3,IF(COUNTIF(AD86:AF86,[8]Hoja2!$J$3)=3,1,2)),1))</f>
        <v>1</v>
      </c>
      <c r="AH86" s="44" t="s">
        <v>315</v>
      </c>
      <c r="AI86" s="44" t="s">
        <v>315</v>
      </c>
      <c r="AJ86" s="30" t="s">
        <v>91</v>
      </c>
      <c r="AK86" s="30" t="s">
        <v>310</v>
      </c>
      <c r="AL86" s="30" t="s">
        <v>70</v>
      </c>
      <c r="AM86" s="30" t="s">
        <v>72</v>
      </c>
      <c r="AN86" s="30" t="s">
        <v>65</v>
      </c>
    </row>
    <row r="87" spans="1:40" s="51" customFormat="1" ht="278.25" customHeight="1" x14ac:dyDescent="0.3">
      <c r="A87" s="30">
        <v>73</v>
      </c>
      <c r="B87" s="30" t="s">
        <v>302</v>
      </c>
      <c r="C87" s="38" t="s">
        <v>343</v>
      </c>
      <c r="D87" s="38" t="s">
        <v>198</v>
      </c>
      <c r="E87" s="32" t="s">
        <v>312</v>
      </c>
      <c r="F87" s="32" t="s">
        <v>57</v>
      </c>
      <c r="G87" s="32" t="s">
        <v>58</v>
      </c>
      <c r="H87" s="33" t="s">
        <v>59</v>
      </c>
      <c r="I87" s="33"/>
      <c r="J87" s="33" t="s">
        <v>59</v>
      </c>
      <c r="K87" s="33" t="s">
        <v>59</v>
      </c>
      <c r="L87" s="15" t="s">
        <v>894</v>
      </c>
      <c r="M87" s="32" t="s">
        <v>60</v>
      </c>
      <c r="N87" s="38" t="s">
        <v>65</v>
      </c>
      <c r="O87" s="32" t="s">
        <v>59</v>
      </c>
      <c r="P87" s="32"/>
      <c r="Q87" s="32" t="s">
        <v>383</v>
      </c>
      <c r="R87" s="32" t="s">
        <v>386</v>
      </c>
      <c r="S87" s="30" t="s">
        <v>387</v>
      </c>
      <c r="T87" s="30" t="s">
        <v>59</v>
      </c>
      <c r="U87" s="30"/>
      <c r="V87" s="30"/>
      <c r="W87" s="30" t="s">
        <v>65</v>
      </c>
      <c r="X87" s="30" t="s">
        <v>65</v>
      </c>
      <c r="Y87" s="30" t="s">
        <v>65</v>
      </c>
      <c r="Z87" s="30" t="s">
        <v>65</v>
      </c>
      <c r="AA87" s="30" t="s">
        <v>65</v>
      </c>
      <c r="AB87" s="30" t="s">
        <v>66</v>
      </c>
      <c r="AC87" s="30" t="s">
        <v>67</v>
      </c>
      <c r="AD87" s="30" t="s">
        <v>68</v>
      </c>
      <c r="AE87" s="30" t="s">
        <v>68</v>
      </c>
      <c r="AF87" s="30" t="s">
        <v>68</v>
      </c>
      <c r="AG87" s="48">
        <f>IF(OR(AD87="",AE87="",AF87=""),"",IFERROR(IF(COUNTIF(AD87:AF87,[8]Hoja2!$J$2)&gt;=2,3,IF(COUNTIF(AD87:AF87,[8]Hoja2!$J$3)=3,1,2)),1))</f>
        <v>1</v>
      </c>
      <c r="AH87" s="44" t="s">
        <v>315</v>
      </c>
      <c r="AI87" s="44" t="s">
        <v>315</v>
      </c>
      <c r="AJ87" s="30" t="s">
        <v>91</v>
      </c>
      <c r="AK87" s="30" t="s">
        <v>310</v>
      </c>
      <c r="AL87" s="30" t="s">
        <v>70</v>
      </c>
      <c r="AM87" s="30" t="s">
        <v>72</v>
      </c>
      <c r="AN87" s="30" t="s">
        <v>65</v>
      </c>
    </row>
    <row r="88" spans="1:40" s="51" customFormat="1" ht="278.25" customHeight="1" x14ac:dyDescent="0.3">
      <c r="A88" s="30">
        <v>74</v>
      </c>
      <c r="B88" s="30" t="s">
        <v>302</v>
      </c>
      <c r="C88" s="38" t="s">
        <v>343</v>
      </c>
      <c r="D88" s="38" t="s">
        <v>198</v>
      </c>
      <c r="E88" s="32" t="s">
        <v>312</v>
      </c>
      <c r="F88" s="32" t="s">
        <v>57</v>
      </c>
      <c r="G88" s="32" t="s">
        <v>58</v>
      </c>
      <c r="H88" s="33" t="s">
        <v>59</v>
      </c>
      <c r="I88" s="33"/>
      <c r="J88" s="33" t="s">
        <v>59</v>
      </c>
      <c r="K88" s="33" t="s">
        <v>59</v>
      </c>
      <c r="L88" s="15" t="s">
        <v>894</v>
      </c>
      <c r="M88" s="32" t="s">
        <v>60</v>
      </c>
      <c r="N88" s="38" t="s">
        <v>65</v>
      </c>
      <c r="O88" s="32" t="s">
        <v>59</v>
      </c>
      <c r="P88" s="32"/>
      <c r="Q88" s="32" t="s">
        <v>383</v>
      </c>
      <c r="R88" s="32" t="s">
        <v>388</v>
      </c>
      <c r="S88" s="30" t="s">
        <v>389</v>
      </c>
      <c r="T88" s="30" t="s">
        <v>59</v>
      </c>
      <c r="U88" s="30"/>
      <c r="V88" s="30"/>
      <c r="W88" s="30" t="s">
        <v>65</v>
      </c>
      <c r="X88" s="30" t="s">
        <v>65</v>
      </c>
      <c r="Y88" s="30" t="s">
        <v>65</v>
      </c>
      <c r="Z88" s="30" t="s">
        <v>65</v>
      </c>
      <c r="AA88" s="30" t="s">
        <v>65</v>
      </c>
      <c r="AB88" s="30" t="s">
        <v>66</v>
      </c>
      <c r="AC88" s="30" t="s">
        <v>67</v>
      </c>
      <c r="AD88" s="30" t="s">
        <v>68</v>
      </c>
      <c r="AE88" s="30" t="s">
        <v>68</v>
      </c>
      <c r="AF88" s="30" t="s">
        <v>68</v>
      </c>
      <c r="AG88" s="48">
        <f>IF(OR(AD88="",AE88="",AF88=""),"",IFERROR(IF(COUNTIF(AD88:AF88,[8]Hoja2!$J$2)&gt;=2,3,IF(COUNTIF(AD88:AF88,[8]Hoja2!$J$3)=3,1,2)),1))</f>
        <v>1</v>
      </c>
      <c r="AH88" s="44" t="s">
        <v>315</v>
      </c>
      <c r="AI88" s="44" t="s">
        <v>315</v>
      </c>
      <c r="AJ88" s="30" t="s">
        <v>91</v>
      </c>
      <c r="AK88" s="30" t="s">
        <v>310</v>
      </c>
      <c r="AL88" s="30" t="s">
        <v>70</v>
      </c>
      <c r="AM88" s="30" t="s">
        <v>72</v>
      </c>
      <c r="AN88" s="30" t="s">
        <v>65</v>
      </c>
    </row>
    <row r="89" spans="1:40" s="51" customFormat="1" ht="278.25" customHeight="1" x14ac:dyDescent="0.3">
      <c r="A89" s="30">
        <v>75</v>
      </c>
      <c r="B89" s="30" t="s">
        <v>302</v>
      </c>
      <c r="C89" s="38" t="s">
        <v>390</v>
      </c>
      <c r="D89" s="38" t="s">
        <v>391</v>
      </c>
      <c r="E89" s="32" t="s">
        <v>312</v>
      </c>
      <c r="F89" s="32" t="s">
        <v>57</v>
      </c>
      <c r="G89" s="38" t="s">
        <v>106</v>
      </c>
      <c r="H89" s="33" t="s">
        <v>59</v>
      </c>
      <c r="I89" s="33"/>
      <c r="J89" s="33" t="s">
        <v>59</v>
      </c>
      <c r="K89" s="33" t="s">
        <v>59</v>
      </c>
      <c r="L89" s="15" t="s">
        <v>894</v>
      </c>
      <c r="M89" s="32" t="s">
        <v>60</v>
      </c>
      <c r="N89" s="38" t="s">
        <v>65</v>
      </c>
      <c r="O89" s="32" t="s">
        <v>59</v>
      </c>
      <c r="P89" s="32" t="s">
        <v>59</v>
      </c>
      <c r="Q89" s="32" t="s">
        <v>392</v>
      </c>
      <c r="R89" s="32" t="s">
        <v>65</v>
      </c>
      <c r="S89" s="30" t="s">
        <v>393</v>
      </c>
      <c r="T89" s="30" t="s">
        <v>59</v>
      </c>
      <c r="U89" s="30"/>
      <c r="V89" s="30"/>
      <c r="W89" s="30" t="s">
        <v>65</v>
      </c>
      <c r="X89" s="30" t="s">
        <v>65</v>
      </c>
      <c r="Y89" s="30" t="s">
        <v>65</v>
      </c>
      <c r="Z89" s="30" t="s">
        <v>65</v>
      </c>
      <c r="AA89" s="30" t="s">
        <v>65</v>
      </c>
      <c r="AB89" s="30" t="s">
        <v>66</v>
      </c>
      <c r="AC89" s="30" t="s">
        <v>65</v>
      </c>
      <c r="AD89" s="30" t="s">
        <v>68</v>
      </c>
      <c r="AE89" s="30" t="s">
        <v>68</v>
      </c>
      <c r="AF89" s="30" t="s">
        <v>68</v>
      </c>
      <c r="AG89" s="48">
        <f>IF(OR(AD89="",AE89="",AF89=""),"",IFERROR(IF(COUNTIF(AD89:AF89,[5]Hoja2!$J$2)&gt;=2,3,IF(COUNTIF(AD89:AF89,[5]Hoja2!$J$3)=3,1,2)),1))</f>
        <v>1</v>
      </c>
      <c r="AH89" s="44" t="s">
        <v>315</v>
      </c>
      <c r="AI89" s="44" t="s">
        <v>315</v>
      </c>
      <c r="AJ89" s="30" t="s">
        <v>91</v>
      </c>
      <c r="AK89" s="30" t="s">
        <v>310</v>
      </c>
      <c r="AL89" s="30" t="s">
        <v>70</v>
      </c>
      <c r="AM89" s="30" t="s">
        <v>72</v>
      </c>
      <c r="AN89" s="30" t="s">
        <v>65</v>
      </c>
    </row>
    <row r="90" spans="1:40" s="51" customFormat="1" ht="278.25" customHeight="1" x14ac:dyDescent="0.3">
      <c r="A90" s="12">
        <v>76</v>
      </c>
      <c r="B90" s="30" t="s">
        <v>252</v>
      </c>
      <c r="C90" s="38" t="s">
        <v>394</v>
      </c>
      <c r="D90" s="54" t="s">
        <v>395</v>
      </c>
      <c r="E90" s="32" t="s">
        <v>312</v>
      </c>
      <c r="F90" s="38" t="s">
        <v>396</v>
      </c>
      <c r="G90" s="38" t="s">
        <v>58</v>
      </c>
      <c r="H90" s="33" t="s">
        <v>59</v>
      </c>
      <c r="I90" s="33"/>
      <c r="J90" s="33" t="s">
        <v>59</v>
      </c>
      <c r="K90" s="33" t="s">
        <v>59</v>
      </c>
      <c r="L90" s="15" t="s">
        <v>894</v>
      </c>
      <c r="M90" s="32" t="s">
        <v>60</v>
      </c>
      <c r="N90" s="38" t="s">
        <v>61</v>
      </c>
      <c r="O90" s="32" t="s">
        <v>59</v>
      </c>
      <c r="P90" s="32" t="s">
        <v>59</v>
      </c>
      <c r="Q90" s="32" t="s">
        <v>265</v>
      </c>
      <c r="R90" s="38" t="s">
        <v>397</v>
      </c>
      <c r="S90" s="30" t="s">
        <v>398</v>
      </c>
      <c r="T90" s="30" t="s">
        <v>59</v>
      </c>
      <c r="U90" s="30"/>
      <c r="V90" s="30"/>
      <c r="W90" s="30" t="s">
        <v>65</v>
      </c>
      <c r="X90" s="30" t="s">
        <v>65</v>
      </c>
      <c r="Y90" s="30" t="s">
        <v>65</v>
      </c>
      <c r="Z90" s="30" t="s">
        <v>65</v>
      </c>
      <c r="AA90" s="30" t="s">
        <v>65</v>
      </c>
      <c r="AB90" s="38" t="s">
        <v>66</v>
      </c>
      <c r="AC90" s="38" t="s">
        <v>65</v>
      </c>
      <c r="AD90" s="30" t="s">
        <v>68</v>
      </c>
      <c r="AE90" s="30" t="s">
        <v>68</v>
      </c>
      <c r="AF90" s="30" t="s">
        <v>68</v>
      </c>
      <c r="AG90" s="48">
        <f>IF(OR(AD90="",AE90="",AF90=""),"",IFERROR(IF(COUNTIF(AD90:AF90,[5]Hoja2!$J$2)&gt;=2,3,IF(COUNTIF(AD90:AF90,[5]Hoja2!$J$3)=3,1,2)),1))</f>
        <v>1</v>
      </c>
      <c r="AH90" s="44" t="s">
        <v>332</v>
      </c>
      <c r="AI90" s="44" t="s">
        <v>309</v>
      </c>
      <c r="AJ90" s="30" t="s">
        <v>91</v>
      </c>
      <c r="AK90" s="30" t="s">
        <v>310</v>
      </c>
      <c r="AL90" s="30" t="s">
        <v>70</v>
      </c>
      <c r="AM90" s="30" t="s">
        <v>326</v>
      </c>
      <c r="AN90" s="38" t="s">
        <v>399</v>
      </c>
    </row>
    <row r="91" spans="1:40" s="51" customFormat="1" ht="278.25" customHeight="1" x14ac:dyDescent="0.3">
      <c r="A91" s="12">
        <v>77</v>
      </c>
      <c r="B91" s="30" t="s">
        <v>302</v>
      </c>
      <c r="C91" s="38" t="s">
        <v>362</v>
      </c>
      <c r="D91" s="38" t="s">
        <v>179</v>
      </c>
      <c r="E91" s="32" t="s">
        <v>312</v>
      </c>
      <c r="F91" s="32" t="s">
        <v>57</v>
      </c>
      <c r="G91" s="32" t="s">
        <v>58</v>
      </c>
      <c r="H91" s="33" t="s">
        <v>59</v>
      </c>
      <c r="I91" s="33"/>
      <c r="J91" s="33" t="s">
        <v>59</v>
      </c>
      <c r="K91" s="33" t="s">
        <v>59</v>
      </c>
      <c r="L91" s="15" t="s">
        <v>894</v>
      </c>
      <c r="M91" s="32" t="s">
        <v>60</v>
      </c>
      <c r="N91" s="38" t="s">
        <v>65</v>
      </c>
      <c r="O91" s="32" t="s">
        <v>59</v>
      </c>
      <c r="P91" s="32"/>
      <c r="Q91" s="32" t="s">
        <v>265</v>
      </c>
      <c r="R91" s="38" t="s">
        <v>400</v>
      </c>
      <c r="S91" s="30" t="s">
        <v>401</v>
      </c>
      <c r="T91" s="30" t="s">
        <v>59</v>
      </c>
      <c r="U91" s="30"/>
      <c r="V91" s="30"/>
      <c r="W91" s="30" t="s">
        <v>65</v>
      </c>
      <c r="X91" s="30" t="s">
        <v>65</v>
      </c>
      <c r="Y91" s="30" t="s">
        <v>65</v>
      </c>
      <c r="Z91" s="30" t="s">
        <v>65</v>
      </c>
      <c r="AA91" s="30" t="s">
        <v>65</v>
      </c>
      <c r="AB91" s="30" t="s">
        <v>66</v>
      </c>
      <c r="AC91" s="30" t="s">
        <v>65</v>
      </c>
      <c r="AD91" s="30" t="s">
        <v>68</v>
      </c>
      <c r="AE91" s="30" t="s">
        <v>68</v>
      </c>
      <c r="AF91" s="30" t="s">
        <v>68</v>
      </c>
      <c r="AG91" s="48">
        <f>IF(OR(AD91="",AE91="",AF91=""),"",IFERROR(IF(COUNTIF(AD91:AF91,[5]Hoja2!$J$2)&gt;=2,3,IF(COUNTIF(AD91:AF91,[5]Hoja2!$J$3)=3,1,2)),1))</f>
        <v>1</v>
      </c>
      <c r="AH91" s="44" t="s">
        <v>350</v>
      </c>
      <c r="AI91" s="44" t="s">
        <v>351</v>
      </c>
      <c r="AJ91" s="30" t="s">
        <v>91</v>
      </c>
      <c r="AK91" s="30" t="s">
        <v>310</v>
      </c>
      <c r="AL91" s="30" t="s">
        <v>70</v>
      </c>
      <c r="AM91" s="30" t="s">
        <v>72</v>
      </c>
      <c r="AN91" s="30" t="s">
        <v>65</v>
      </c>
    </row>
    <row r="92" spans="1:40" s="51" customFormat="1" ht="278.25" customHeight="1" x14ac:dyDescent="0.3">
      <c r="A92" s="30">
        <v>78</v>
      </c>
      <c r="B92" s="30" t="s">
        <v>302</v>
      </c>
      <c r="C92" s="30" t="s">
        <v>362</v>
      </c>
      <c r="D92" s="30" t="s">
        <v>179</v>
      </c>
      <c r="E92" s="32" t="s">
        <v>56</v>
      </c>
      <c r="F92" s="32" t="s">
        <v>57</v>
      </c>
      <c r="G92" s="32" t="s">
        <v>58</v>
      </c>
      <c r="H92" s="33" t="s">
        <v>59</v>
      </c>
      <c r="I92" s="33"/>
      <c r="J92" s="33" t="s">
        <v>59</v>
      </c>
      <c r="K92" s="33" t="s">
        <v>59</v>
      </c>
      <c r="L92" s="15" t="s">
        <v>894</v>
      </c>
      <c r="M92" s="32" t="s">
        <v>136</v>
      </c>
      <c r="N92" s="38" t="s">
        <v>65</v>
      </c>
      <c r="O92" s="32" t="s">
        <v>59</v>
      </c>
      <c r="P92" s="32"/>
      <c r="Q92" s="32" t="s">
        <v>269</v>
      </c>
      <c r="R92" s="32" t="s">
        <v>402</v>
      </c>
      <c r="S92" s="30" t="s">
        <v>403</v>
      </c>
      <c r="T92" s="30" t="s">
        <v>59</v>
      </c>
      <c r="U92" s="30"/>
      <c r="V92" s="30"/>
      <c r="W92" s="30" t="s">
        <v>65</v>
      </c>
      <c r="X92" s="30" t="s">
        <v>65</v>
      </c>
      <c r="Y92" s="30" t="s">
        <v>65</v>
      </c>
      <c r="Z92" s="30" t="s">
        <v>65</v>
      </c>
      <c r="AA92" s="30" t="s">
        <v>65</v>
      </c>
      <c r="AB92" s="30" t="s">
        <v>66</v>
      </c>
      <c r="AC92" s="30" t="s">
        <v>65</v>
      </c>
      <c r="AD92" s="30" t="s">
        <v>68</v>
      </c>
      <c r="AE92" s="30" t="s">
        <v>68</v>
      </c>
      <c r="AF92" s="30" t="s">
        <v>68</v>
      </c>
      <c r="AG92" s="48">
        <f>IF(OR(AD92="",AE92="",AF92=""),"",IFERROR(IF(COUNTIF(AD92:AF92,[5]Hoja2!$J$2)&gt;=2,3,IF(COUNTIF(AD92:AF92,[5]Hoja2!$J$3)=3,1,2)),1))</f>
        <v>1</v>
      </c>
      <c r="AH92" s="44" t="s">
        <v>350</v>
      </c>
      <c r="AI92" s="44" t="s">
        <v>351</v>
      </c>
      <c r="AJ92" s="30" t="s">
        <v>91</v>
      </c>
      <c r="AK92" s="30" t="s">
        <v>310</v>
      </c>
      <c r="AL92" s="30" t="s">
        <v>70</v>
      </c>
      <c r="AM92" s="30" t="s">
        <v>72</v>
      </c>
      <c r="AN92" s="30" t="s">
        <v>65</v>
      </c>
    </row>
    <row r="93" spans="1:40" s="51" customFormat="1" ht="278.25" customHeight="1" x14ac:dyDescent="0.3">
      <c r="A93" s="30">
        <v>79</v>
      </c>
      <c r="B93" s="30" t="s">
        <v>302</v>
      </c>
      <c r="C93" s="30" t="s">
        <v>362</v>
      </c>
      <c r="D93" s="38" t="s">
        <v>198</v>
      </c>
      <c r="E93" s="32" t="s">
        <v>56</v>
      </c>
      <c r="F93" s="32" t="s">
        <v>57</v>
      </c>
      <c r="G93" s="32" t="s">
        <v>58</v>
      </c>
      <c r="H93" s="33" t="s">
        <v>59</v>
      </c>
      <c r="I93" s="33"/>
      <c r="J93" s="33" t="s">
        <v>59</v>
      </c>
      <c r="K93" s="33" t="s">
        <v>59</v>
      </c>
      <c r="L93" s="15" t="s">
        <v>894</v>
      </c>
      <c r="M93" s="32" t="s">
        <v>136</v>
      </c>
      <c r="N93" s="38" t="s">
        <v>65</v>
      </c>
      <c r="O93" s="32" t="s">
        <v>59</v>
      </c>
      <c r="P93" s="32"/>
      <c r="Q93" s="32" t="s">
        <v>269</v>
      </c>
      <c r="R93" s="38" t="s">
        <v>404</v>
      </c>
      <c r="S93" s="38" t="s">
        <v>405</v>
      </c>
      <c r="T93" s="30" t="s">
        <v>59</v>
      </c>
      <c r="U93" s="30"/>
      <c r="V93" s="30"/>
      <c r="W93" s="30" t="s">
        <v>65</v>
      </c>
      <c r="X93" s="30" t="s">
        <v>65</v>
      </c>
      <c r="Y93" s="30" t="s">
        <v>65</v>
      </c>
      <c r="Z93" s="30" t="s">
        <v>65</v>
      </c>
      <c r="AA93" s="30" t="s">
        <v>65</v>
      </c>
      <c r="AB93" s="30" t="s">
        <v>66</v>
      </c>
      <c r="AC93" s="30" t="s">
        <v>65</v>
      </c>
      <c r="AD93" s="30" t="s">
        <v>68</v>
      </c>
      <c r="AE93" s="30" t="s">
        <v>68</v>
      </c>
      <c r="AF93" s="30" t="s">
        <v>68</v>
      </c>
      <c r="AG93" s="48">
        <f>IF(OR(AD93="",AE93="",AF93=""),"",IFERROR(IF(COUNTIF(AD93:AF93,[5]Hoja2!$J$2)&gt;=2,3,IF(COUNTIF(AD93:AF93,[5]Hoja2!$J$3)=3,1,2)),1))</f>
        <v>1</v>
      </c>
      <c r="AH93" s="44" t="s">
        <v>350</v>
      </c>
      <c r="AI93" s="44" t="s">
        <v>351</v>
      </c>
      <c r="AJ93" s="30" t="s">
        <v>91</v>
      </c>
      <c r="AK93" s="30" t="s">
        <v>310</v>
      </c>
      <c r="AL93" s="30" t="s">
        <v>70</v>
      </c>
      <c r="AM93" s="30" t="s">
        <v>72</v>
      </c>
      <c r="AN93" s="30" t="s">
        <v>65</v>
      </c>
    </row>
    <row r="94" spans="1:40" s="51" customFormat="1" ht="278.25" customHeight="1" x14ac:dyDescent="0.3">
      <c r="A94" s="30">
        <v>80</v>
      </c>
      <c r="B94" s="30" t="s">
        <v>302</v>
      </c>
      <c r="C94" s="38" t="s">
        <v>390</v>
      </c>
      <c r="D94" s="38" t="s">
        <v>406</v>
      </c>
      <c r="E94" s="32" t="s">
        <v>56</v>
      </c>
      <c r="F94" s="32" t="s">
        <v>57</v>
      </c>
      <c r="G94" s="32" t="s">
        <v>58</v>
      </c>
      <c r="H94" s="33" t="s">
        <v>59</v>
      </c>
      <c r="I94" s="33"/>
      <c r="J94" s="33" t="s">
        <v>59</v>
      </c>
      <c r="K94" s="33" t="s">
        <v>59</v>
      </c>
      <c r="L94" s="15" t="s">
        <v>894</v>
      </c>
      <c r="M94" s="32" t="s">
        <v>60</v>
      </c>
      <c r="N94" s="38" t="s">
        <v>65</v>
      </c>
      <c r="O94" s="32" t="s">
        <v>59</v>
      </c>
      <c r="P94" s="32"/>
      <c r="Q94" s="32" t="s">
        <v>269</v>
      </c>
      <c r="R94" s="38" t="s">
        <v>407</v>
      </c>
      <c r="S94" s="30" t="s">
        <v>408</v>
      </c>
      <c r="T94" s="30" t="s">
        <v>59</v>
      </c>
      <c r="U94" s="30"/>
      <c r="V94" s="30"/>
      <c r="W94" s="30" t="s">
        <v>65</v>
      </c>
      <c r="X94" s="30" t="s">
        <v>65</v>
      </c>
      <c r="Y94" s="30" t="s">
        <v>65</v>
      </c>
      <c r="Z94" s="30" t="s">
        <v>65</v>
      </c>
      <c r="AA94" s="30" t="s">
        <v>65</v>
      </c>
      <c r="AB94" s="30" t="s">
        <v>66</v>
      </c>
      <c r="AC94" s="30" t="s">
        <v>67</v>
      </c>
      <c r="AD94" s="30" t="s">
        <v>68</v>
      </c>
      <c r="AE94" s="30" t="s">
        <v>68</v>
      </c>
      <c r="AF94" s="30" t="s">
        <v>68</v>
      </c>
      <c r="AG94" s="48">
        <f>IF(OR(AD94="",AE94="",AF94=""),"",IFERROR(IF(COUNTIF(AD94:AF94,[8]Hoja2!$J$2)&gt;=2,3,IF(COUNTIF(AD94:AF94,[8]Hoja2!$J$3)=3,1,2)),1))</f>
        <v>1</v>
      </c>
      <c r="AH94" s="44" t="s">
        <v>315</v>
      </c>
      <c r="AI94" s="44" t="s">
        <v>315</v>
      </c>
      <c r="AJ94" s="30" t="s">
        <v>91</v>
      </c>
      <c r="AK94" s="30" t="s">
        <v>310</v>
      </c>
      <c r="AL94" s="30" t="s">
        <v>70</v>
      </c>
      <c r="AM94" s="30" t="s">
        <v>72</v>
      </c>
      <c r="AN94" s="30" t="s">
        <v>65</v>
      </c>
    </row>
    <row r="95" spans="1:40" s="51" customFormat="1" ht="278.25" customHeight="1" x14ac:dyDescent="0.3">
      <c r="A95" s="12">
        <v>81</v>
      </c>
      <c r="B95" s="30" t="s">
        <v>302</v>
      </c>
      <c r="C95" s="38" t="s">
        <v>352</v>
      </c>
      <c r="D95" s="54" t="s">
        <v>409</v>
      </c>
      <c r="E95" s="32" t="s">
        <v>56</v>
      </c>
      <c r="F95" s="32" t="s">
        <v>57</v>
      </c>
      <c r="G95" s="32" t="s">
        <v>58</v>
      </c>
      <c r="H95" s="33" t="s">
        <v>59</v>
      </c>
      <c r="I95" s="33"/>
      <c r="J95" s="33" t="s">
        <v>59</v>
      </c>
      <c r="K95" s="33" t="s">
        <v>59</v>
      </c>
      <c r="L95" s="15" t="s">
        <v>894</v>
      </c>
      <c r="M95" s="32" t="s">
        <v>60</v>
      </c>
      <c r="N95" s="38" t="s">
        <v>65</v>
      </c>
      <c r="O95" s="32" t="s">
        <v>59</v>
      </c>
      <c r="P95" s="32"/>
      <c r="Q95" s="32" t="s">
        <v>269</v>
      </c>
      <c r="R95" s="32" t="s">
        <v>410</v>
      </c>
      <c r="S95" s="30" t="s">
        <v>411</v>
      </c>
      <c r="T95" s="30" t="s">
        <v>59</v>
      </c>
      <c r="U95" s="30"/>
      <c r="V95" s="30"/>
      <c r="W95" s="30" t="s">
        <v>65</v>
      </c>
      <c r="X95" s="30" t="s">
        <v>65</v>
      </c>
      <c r="Y95" s="30" t="s">
        <v>65</v>
      </c>
      <c r="Z95" s="30" t="s">
        <v>65</v>
      </c>
      <c r="AA95" s="30" t="s">
        <v>65</v>
      </c>
      <c r="AB95" s="30" t="s">
        <v>66</v>
      </c>
      <c r="AC95" s="30" t="s">
        <v>65</v>
      </c>
      <c r="AD95" s="30" t="s">
        <v>68</v>
      </c>
      <c r="AE95" s="30" t="s">
        <v>68</v>
      </c>
      <c r="AF95" s="30" t="s">
        <v>68</v>
      </c>
      <c r="AG95" s="48">
        <f>IF(OR(AD95="",AE95="",AF95=""),"",IFERROR(IF(COUNTIF(AD95:AF95,[5]Hoja2!$J$2)&gt;=2,3,IF(COUNTIF(AD95:AF95,[5]Hoja2!$J$3)=3,1,2)),1))</f>
        <v>1</v>
      </c>
      <c r="AH95" s="44" t="s">
        <v>332</v>
      </c>
      <c r="AI95" s="44" t="s">
        <v>332</v>
      </c>
      <c r="AJ95" s="30" t="s">
        <v>91</v>
      </c>
      <c r="AK95" s="30" t="s">
        <v>310</v>
      </c>
      <c r="AL95" s="30" t="s">
        <v>70</v>
      </c>
      <c r="AM95" s="30" t="s">
        <v>326</v>
      </c>
      <c r="AN95" s="30" t="s">
        <v>65</v>
      </c>
    </row>
    <row r="96" spans="1:40" s="51" customFormat="1" ht="278.25" customHeight="1" x14ac:dyDescent="0.3">
      <c r="A96" s="12">
        <v>82</v>
      </c>
      <c r="B96" s="30" t="s">
        <v>302</v>
      </c>
      <c r="C96" s="38" t="s">
        <v>346</v>
      </c>
      <c r="D96" s="54" t="s">
        <v>347</v>
      </c>
      <c r="E96" s="32" t="s">
        <v>56</v>
      </c>
      <c r="F96" s="32" t="s">
        <v>57</v>
      </c>
      <c r="G96" s="32" t="s">
        <v>58</v>
      </c>
      <c r="H96" s="33" t="s">
        <v>59</v>
      </c>
      <c r="I96" s="33"/>
      <c r="J96" s="33" t="s">
        <v>59</v>
      </c>
      <c r="K96" s="33" t="s">
        <v>59</v>
      </c>
      <c r="L96" s="15" t="s">
        <v>894</v>
      </c>
      <c r="M96" s="32" t="s">
        <v>60</v>
      </c>
      <c r="N96" s="38" t="s">
        <v>65</v>
      </c>
      <c r="O96" s="32" t="s">
        <v>59</v>
      </c>
      <c r="P96" s="32"/>
      <c r="Q96" s="32" t="s">
        <v>412</v>
      </c>
      <c r="R96" s="38" t="s">
        <v>413</v>
      </c>
      <c r="S96" s="30" t="s">
        <v>349</v>
      </c>
      <c r="T96" s="30" t="s">
        <v>59</v>
      </c>
      <c r="U96" s="30"/>
      <c r="V96" s="30"/>
      <c r="W96" s="30" t="s">
        <v>65</v>
      </c>
      <c r="X96" s="30" t="s">
        <v>65</v>
      </c>
      <c r="Y96" s="30" t="s">
        <v>65</v>
      </c>
      <c r="Z96" s="30" t="s">
        <v>65</v>
      </c>
      <c r="AA96" s="30" t="s">
        <v>65</v>
      </c>
      <c r="AB96" s="30" t="s">
        <v>66</v>
      </c>
      <c r="AC96" s="30" t="s">
        <v>65</v>
      </c>
      <c r="AD96" s="30" t="s">
        <v>68</v>
      </c>
      <c r="AE96" s="30" t="s">
        <v>68</v>
      </c>
      <c r="AF96" s="30" t="s">
        <v>68</v>
      </c>
      <c r="AG96" s="48">
        <f>IF(OR(AD96="",AE96="",AF96=""),"",IFERROR(IF(COUNTIF(AD96:AF96,[5]Hoja2!$J$2)&gt;=2,3,IF(COUNTIF(AD96:AF96,[5]Hoja2!$J$3)=3,1,2)),1))</f>
        <v>1</v>
      </c>
      <c r="AH96" s="44" t="s">
        <v>350</v>
      </c>
      <c r="AI96" s="44" t="s">
        <v>351</v>
      </c>
      <c r="AJ96" s="30" t="s">
        <v>91</v>
      </c>
      <c r="AK96" s="30" t="s">
        <v>310</v>
      </c>
      <c r="AL96" s="30" t="s">
        <v>70</v>
      </c>
      <c r="AM96" s="30" t="s">
        <v>72</v>
      </c>
      <c r="AN96" s="30" t="s">
        <v>65</v>
      </c>
    </row>
    <row r="97" spans="1:40" s="51" customFormat="1" ht="278.25" customHeight="1" x14ac:dyDescent="0.3">
      <c r="A97" s="30">
        <v>83</v>
      </c>
      <c r="B97" s="30" t="s">
        <v>302</v>
      </c>
      <c r="C97" s="38" t="s">
        <v>346</v>
      </c>
      <c r="D97" s="54" t="s">
        <v>347</v>
      </c>
      <c r="E97" s="32" t="s">
        <v>56</v>
      </c>
      <c r="F97" s="32" t="s">
        <v>57</v>
      </c>
      <c r="G97" s="32" t="s">
        <v>58</v>
      </c>
      <c r="H97" s="33" t="s">
        <v>59</v>
      </c>
      <c r="I97" s="33"/>
      <c r="J97" s="33" t="s">
        <v>59</v>
      </c>
      <c r="K97" s="33" t="s">
        <v>59</v>
      </c>
      <c r="L97" s="15" t="s">
        <v>894</v>
      </c>
      <c r="M97" s="32" t="s">
        <v>60</v>
      </c>
      <c r="N97" s="38" t="s">
        <v>65</v>
      </c>
      <c r="O97" s="32" t="s">
        <v>59</v>
      </c>
      <c r="P97" s="32"/>
      <c r="Q97" s="32" t="s">
        <v>412</v>
      </c>
      <c r="R97" s="38" t="s">
        <v>414</v>
      </c>
      <c r="S97" s="30" t="s">
        <v>415</v>
      </c>
      <c r="T97" s="30" t="s">
        <v>59</v>
      </c>
      <c r="U97" s="30"/>
      <c r="V97" s="30"/>
      <c r="W97" s="30" t="s">
        <v>65</v>
      </c>
      <c r="X97" s="30" t="s">
        <v>65</v>
      </c>
      <c r="Y97" s="30" t="s">
        <v>65</v>
      </c>
      <c r="Z97" s="30" t="s">
        <v>65</v>
      </c>
      <c r="AA97" s="30" t="s">
        <v>65</v>
      </c>
      <c r="AB97" s="30" t="s">
        <v>66</v>
      </c>
      <c r="AC97" s="30" t="s">
        <v>65</v>
      </c>
      <c r="AD97" s="30" t="s">
        <v>68</v>
      </c>
      <c r="AE97" s="30" t="s">
        <v>68</v>
      </c>
      <c r="AF97" s="30" t="s">
        <v>68</v>
      </c>
      <c r="AG97" s="48">
        <f>IF(OR(AD97="",AE97="",AF97=""),"",IFERROR(IF(COUNTIF(AD97:AF97,[5]Hoja2!$J$2)&gt;=2,3,IF(COUNTIF(AD97:AF97,[5]Hoja2!$J$3)=3,1,2)),1))</f>
        <v>1</v>
      </c>
      <c r="AH97" s="44" t="s">
        <v>350</v>
      </c>
      <c r="AI97" s="44" t="s">
        <v>351</v>
      </c>
      <c r="AJ97" s="30" t="s">
        <v>91</v>
      </c>
      <c r="AK97" s="30" t="s">
        <v>310</v>
      </c>
      <c r="AL97" s="30" t="s">
        <v>70</v>
      </c>
      <c r="AM97" s="30" t="s">
        <v>72</v>
      </c>
      <c r="AN97" s="30" t="s">
        <v>65</v>
      </c>
    </row>
    <row r="98" spans="1:40" s="51" customFormat="1" ht="278.25" customHeight="1" x14ac:dyDescent="0.3">
      <c r="A98" s="30">
        <v>84</v>
      </c>
      <c r="B98" s="30" t="s">
        <v>302</v>
      </c>
      <c r="C98" s="38" t="s">
        <v>346</v>
      </c>
      <c r="D98" s="54" t="s">
        <v>347</v>
      </c>
      <c r="E98" s="32" t="s">
        <v>56</v>
      </c>
      <c r="F98" s="32" t="s">
        <v>57</v>
      </c>
      <c r="G98" s="32" t="s">
        <v>58</v>
      </c>
      <c r="H98" s="33" t="s">
        <v>59</v>
      </c>
      <c r="I98" s="33"/>
      <c r="J98" s="33" t="s">
        <v>59</v>
      </c>
      <c r="K98" s="33" t="s">
        <v>59</v>
      </c>
      <c r="L98" s="15" t="s">
        <v>894</v>
      </c>
      <c r="M98" s="32" t="s">
        <v>60</v>
      </c>
      <c r="N98" s="38" t="s">
        <v>65</v>
      </c>
      <c r="O98" s="32" t="s">
        <v>59</v>
      </c>
      <c r="P98" s="32"/>
      <c r="Q98" s="32" t="s">
        <v>412</v>
      </c>
      <c r="R98" s="38" t="s">
        <v>416</v>
      </c>
      <c r="S98" s="30" t="s">
        <v>417</v>
      </c>
      <c r="T98" s="30" t="s">
        <v>59</v>
      </c>
      <c r="U98" s="30"/>
      <c r="V98" s="30"/>
      <c r="W98" s="30" t="s">
        <v>65</v>
      </c>
      <c r="X98" s="30" t="s">
        <v>65</v>
      </c>
      <c r="Y98" s="30" t="s">
        <v>65</v>
      </c>
      <c r="Z98" s="30" t="s">
        <v>65</v>
      </c>
      <c r="AA98" s="30" t="s">
        <v>65</v>
      </c>
      <c r="AB98" s="30" t="s">
        <v>66</v>
      </c>
      <c r="AC98" s="30" t="s">
        <v>65</v>
      </c>
      <c r="AD98" s="30" t="s">
        <v>68</v>
      </c>
      <c r="AE98" s="30" t="s">
        <v>68</v>
      </c>
      <c r="AF98" s="30" t="s">
        <v>68</v>
      </c>
      <c r="AG98" s="48">
        <f>IF(OR(AD98="",AE98="",AF98=""),"",IFERROR(IF(COUNTIF(AD98:AF98,[5]Hoja2!$J$2)&gt;=2,3,IF(COUNTIF(AD98:AF98,[5]Hoja2!$J$3)=3,1,2)),1))</f>
        <v>1</v>
      </c>
      <c r="AH98" s="44" t="s">
        <v>350</v>
      </c>
      <c r="AI98" s="44" t="s">
        <v>351</v>
      </c>
      <c r="AJ98" s="30" t="s">
        <v>91</v>
      </c>
      <c r="AK98" s="30" t="s">
        <v>310</v>
      </c>
      <c r="AL98" s="30" t="s">
        <v>70</v>
      </c>
      <c r="AM98" s="30" t="s">
        <v>72</v>
      </c>
      <c r="AN98" s="30" t="s">
        <v>65</v>
      </c>
    </row>
    <row r="99" spans="1:40" s="49" customFormat="1" ht="409.6" x14ac:dyDescent="0.3">
      <c r="A99" s="30">
        <v>85</v>
      </c>
      <c r="B99" s="30" t="s">
        <v>418</v>
      </c>
      <c r="C99" s="30" t="s">
        <v>419</v>
      </c>
      <c r="D99" s="38" t="s">
        <v>420</v>
      </c>
      <c r="E99" s="32" t="s">
        <v>56</v>
      </c>
      <c r="F99" s="32" t="s">
        <v>57</v>
      </c>
      <c r="G99" s="32" t="s">
        <v>264</v>
      </c>
      <c r="H99" s="33" t="s">
        <v>59</v>
      </c>
      <c r="I99" s="33"/>
      <c r="J99" s="33" t="s">
        <v>59</v>
      </c>
      <c r="K99" s="33" t="s">
        <v>59</v>
      </c>
      <c r="L99" s="15" t="s">
        <v>894</v>
      </c>
      <c r="M99" s="32" t="s">
        <v>60</v>
      </c>
      <c r="N99" s="38" t="s">
        <v>61</v>
      </c>
      <c r="O99" s="32" t="s">
        <v>59</v>
      </c>
      <c r="P99" s="32" t="s">
        <v>59</v>
      </c>
      <c r="Q99" s="32" t="s">
        <v>101</v>
      </c>
      <c r="R99" s="38" t="s">
        <v>421</v>
      </c>
      <c r="S99" s="32" t="s">
        <v>422</v>
      </c>
      <c r="T99" s="30" t="s">
        <v>59</v>
      </c>
      <c r="U99" s="30"/>
      <c r="V99" s="30"/>
      <c r="W99" s="30" t="s">
        <v>65</v>
      </c>
      <c r="X99" s="30" t="s">
        <v>65</v>
      </c>
      <c r="Y99" s="30" t="s">
        <v>65</v>
      </c>
      <c r="Z99" s="30" t="s">
        <v>65</v>
      </c>
      <c r="AA99" s="30" t="s">
        <v>65</v>
      </c>
      <c r="AB99" s="30" t="s">
        <v>66</v>
      </c>
      <c r="AC99" s="30" t="s">
        <v>67</v>
      </c>
      <c r="AD99" s="30" t="s">
        <v>68</v>
      </c>
      <c r="AE99" s="30" t="s">
        <v>68</v>
      </c>
      <c r="AF99" s="30" t="s">
        <v>68</v>
      </c>
      <c r="AG99" s="48">
        <f>IF(OR(AD99="",AE99="",AF99=""),"",IFERROR(IF(COUNTIF(AD99:AF99,[9]Hoja2!$J$2)&gt;=2,3,IF(COUNTIF(AD99:AF99,[9]Hoja2!$J$3)=3,1,2)),1))</f>
        <v>1</v>
      </c>
      <c r="AH99" s="30" t="s">
        <v>423</v>
      </c>
      <c r="AI99" s="30" t="s">
        <v>418</v>
      </c>
      <c r="AJ99" s="30" t="s">
        <v>424</v>
      </c>
      <c r="AK99" s="30" t="s">
        <v>425</v>
      </c>
      <c r="AL99" s="30" t="s">
        <v>426</v>
      </c>
      <c r="AM99" s="30" t="s">
        <v>427</v>
      </c>
      <c r="AN99" s="30" t="s">
        <v>65</v>
      </c>
    </row>
    <row r="100" spans="1:40" s="49" customFormat="1" ht="409.6" x14ac:dyDescent="0.3">
      <c r="A100" s="12">
        <v>86</v>
      </c>
      <c r="B100" s="30" t="s">
        <v>418</v>
      </c>
      <c r="C100" s="30" t="s">
        <v>428</v>
      </c>
      <c r="D100" s="38" t="s">
        <v>429</v>
      </c>
      <c r="E100" s="32" t="s">
        <v>56</v>
      </c>
      <c r="F100" s="32" t="s">
        <v>57</v>
      </c>
      <c r="G100" s="32" t="s">
        <v>264</v>
      </c>
      <c r="H100" s="33" t="s">
        <v>59</v>
      </c>
      <c r="I100" s="33"/>
      <c r="J100" s="33" t="s">
        <v>59</v>
      </c>
      <c r="K100" s="33" t="s">
        <v>59</v>
      </c>
      <c r="L100" s="15" t="s">
        <v>894</v>
      </c>
      <c r="M100" s="32" t="s">
        <v>60</v>
      </c>
      <c r="N100" s="38" t="s">
        <v>61</v>
      </c>
      <c r="O100" s="32" t="s">
        <v>59</v>
      </c>
      <c r="P100" s="32" t="s">
        <v>59</v>
      </c>
      <c r="Q100" s="32" t="s">
        <v>430</v>
      </c>
      <c r="R100" s="32" t="s">
        <v>55</v>
      </c>
      <c r="S100" s="32" t="s">
        <v>431</v>
      </c>
      <c r="T100" s="30" t="s">
        <v>59</v>
      </c>
      <c r="U100" s="30"/>
      <c r="V100" s="30"/>
      <c r="W100" s="30" t="s">
        <v>65</v>
      </c>
      <c r="X100" s="30" t="s">
        <v>65</v>
      </c>
      <c r="Y100" s="30" t="s">
        <v>65</v>
      </c>
      <c r="Z100" s="30" t="s">
        <v>65</v>
      </c>
      <c r="AA100" s="30" t="s">
        <v>65</v>
      </c>
      <c r="AB100" s="30" t="s">
        <v>66</v>
      </c>
      <c r="AC100" s="30" t="s">
        <v>67</v>
      </c>
      <c r="AD100" s="30" t="s">
        <v>68</v>
      </c>
      <c r="AE100" s="30" t="s">
        <v>68</v>
      </c>
      <c r="AF100" s="30" t="s">
        <v>68</v>
      </c>
      <c r="AG100" s="48">
        <f>IF(OR(AD100="",AE100="",AF100=""),"",IFERROR(IF(COUNTIF(AD100:AF100,[9]Hoja2!$J$2)&gt;=2,3,IF(COUNTIF(AD100:AF100,[9]Hoja2!$J$3)=3,1,2)),1))</f>
        <v>1</v>
      </c>
      <c r="AH100" s="30" t="s">
        <v>423</v>
      </c>
      <c r="AI100" s="30" t="s">
        <v>418</v>
      </c>
      <c r="AJ100" s="30" t="s">
        <v>424</v>
      </c>
      <c r="AK100" s="30" t="s">
        <v>425</v>
      </c>
      <c r="AL100" s="30" t="s">
        <v>426</v>
      </c>
      <c r="AM100" s="30" t="s">
        <v>427</v>
      </c>
      <c r="AN100" s="30" t="s">
        <v>65</v>
      </c>
    </row>
    <row r="101" spans="1:40" s="49" customFormat="1" ht="144.75" customHeight="1" x14ac:dyDescent="0.3">
      <c r="A101" s="12">
        <v>87</v>
      </c>
      <c r="B101" s="30" t="s">
        <v>418</v>
      </c>
      <c r="C101" s="30" t="s">
        <v>428</v>
      </c>
      <c r="D101" s="38" t="s">
        <v>432</v>
      </c>
      <c r="E101" s="32" t="s">
        <v>56</v>
      </c>
      <c r="F101" s="32" t="s">
        <v>57</v>
      </c>
      <c r="G101" s="32" t="s">
        <v>58</v>
      </c>
      <c r="H101" s="33" t="s">
        <v>59</v>
      </c>
      <c r="I101" s="33"/>
      <c r="J101" s="33" t="s">
        <v>59</v>
      </c>
      <c r="K101" s="33" t="s">
        <v>59</v>
      </c>
      <c r="L101" s="15" t="s">
        <v>894</v>
      </c>
      <c r="M101" s="32" t="s">
        <v>60</v>
      </c>
      <c r="N101" s="38" t="s">
        <v>61</v>
      </c>
      <c r="O101" s="32" t="s">
        <v>59</v>
      </c>
      <c r="P101" s="32"/>
      <c r="Q101" s="32" t="s">
        <v>183</v>
      </c>
      <c r="R101" s="32" t="s">
        <v>433</v>
      </c>
      <c r="S101" s="32" t="s">
        <v>434</v>
      </c>
      <c r="T101" s="30" t="s">
        <v>59</v>
      </c>
      <c r="U101" s="30"/>
      <c r="V101" s="30"/>
      <c r="W101" s="30" t="s">
        <v>65</v>
      </c>
      <c r="X101" s="30" t="s">
        <v>65</v>
      </c>
      <c r="Y101" s="30" t="s">
        <v>65</v>
      </c>
      <c r="Z101" s="30" t="s">
        <v>65</v>
      </c>
      <c r="AA101" s="30" t="s">
        <v>65</v>
      </c>
      <c r="AB101" s="30" t="s">
        <v>66</v>
      </c>
      <c r="AC101" s="30" t="s">
        <v>67</v>
      </c>
      <c r="AD101" s="30" t="s">
        <v>68</v>
      </c>
      <c r="AE101" s="30" t="s">
        <v>68</v>
      </c>
      <c r="AF101" s="30" t="s">
        <v>68</v>
      </c>
      <c r="AG101" s="48">
        <f>IF(OR(AD101="",AE101="",AF101=""),"",IFERROR(IF(COUNTIF(AD101:AF101,[9]Hoja2!$J$2)&gt;=2,3,IF(COUNTIF(AD101:AF101,[9]Hoja2!$J$3)=3,1,2)),1))</f>
        <v>1</v>
      </c>
      <c r="AH101" s="30" t="s">
        <v>423</v>
      </c>
      <c r="AI101" s="30" t="s">
        <v>418</v>
      </c>
      <c r="AJ101" s="30" t="s">
        <v>424</v>
      </c>
      <c r="AK101" s="30" t="s">
        <v>425</v>
      </c>
      <c r="AL101" s="30" t="s">
        <v>426</v>
      </c>
      <c r="AM101" s="30" t="s">
        <v>427</v>
      </c>
      <c r="AN101" s="30" t="s">
        <v>65</v>
      </c>
    </row>
    <row r="102" spans="1:40" s="60" customFormat="1" ht="198" x14ac:dyDescent="0.25">
      <c r="A102" s="30">
        <v>88</v>
      </c>
      <c r="B102" s="30" t="s">
        <v>435</v>
      </c>
      <c r="C102" s="56" t="s">
        <v>436</v>
      </c>
      <c r="D102" s="56" t="s">
        <v>65</v>
      </c>
      <c r="E102" s="32" t="s">
        <v>56</v>
      </c>
      <c r="F102" s="32" t="s">
        <v>57</v>
      </c>
      <c r="G102" s="32" t="s">
        <v>58</v>
      </c>
      <c r="H102" s="57" t="s">
        <v>59</v>
      </c>
      <c r="I102" s="57"/>
      <c r="J102" s="57"/>
      <c r="K102" s="57" t="s">
        <v>59</v>
      </c>
      <c r="L102" s="15" t="s">
        <v>894</v>
      </c>
      <c r="M102" s="32" t="s">
        <v>60</v>
      </c>
      <c r="N102" s="38" t="s">
        <v>65</v>
      </c>
      <c r="O102" s="32" t="s">
        <v>59</v>
      </c>
      <c r="P102" s="32"/>
      <c r="Q102" s="32" t="s">
        <v>437</v>
      </c>
      <c r="R102" s="38" t="s">
        <v>438</v>
      </c>
      <c r="S102" s="58" t="s">
        <v>439</v>
      </c>
      <c r="T102" s="30" t="s">
        <v>59</v>
      </c>
      <c r="U102" s="59"/>
      <c r="V102" s="59"/>
      <c r="W102" s="30" t="s">
        <v>65</v>
      </c>
      <c r="X102" s="30" t="s">
        <v>65</v>
      </c>
      <c r="Y102" s="30" t="s">
        <v>65</v>
      </c>
      <c r="Z102" s="30" t="s">
        <v>65</v>
      </c>
      <c r="AA102" s="30" t="s">
        <v>65</v>
      </c>
      <c r="AB102" s="30" t="s">
        <v>77</v>
      </c>
      <c r="AC102" s="30" t="s">
        <v>67</v>
      </c>
      <c r="AD102" s="30" t="s">
        <v>68</v>
      </c>
      <c r="AE102" s="30" t="s">
        <v>68</v>
      </c>
      <c r="AF102" s="30" t="s">
        <v>68</v>
      </c>
      <c r="AG102" s="35">
        <f>IF(OR(AD102="",AE102="",AF102=""),"",IFERROR(IF(COUNTIF(AD102:AF102,[10]Hoja2!$J$2)&gt;=2,3,IF(COUNTIF(AD102:AF102,[10]Hoja2!$J$3)=3,1,2)),1))</f>
        <v>1</v>
      </c>
      <c r="AH102" s="44" t="s">
        <v>440</v>
      </c>
      <c r="AI102" s="44" t="s">
        <v>441</v>
      </c>
      <c r="AJ102" s="30" t="s">
        <v>91</v>
      </c>
      <c r="AK102" s="30" t="s">
        <v>442</v>
      </c>
      <c r="AL102" s="30" t="s">
        <v>70</v>
      </c>
      <c r="AM102" s="30" t="s">
        <v>72</v>
      </c>
      <c r="AN102" s="30" t="s">
        <v>65</v>
      </c>
    </row>
    <row r="103" spans="1:40" s="60" customFormat="1" ht="184.8" x14ac:dyDescent="0.25">
      <c r="A103" s="30">
        <v>89</v>
      </c>
      <c r="B103" s="30" t="s">
        <v>435</v>
      </c>
      <c r="C103" s="56" t="s">
        <v>436</v>
      </c>
      <c r="D103" s="56" t="s">
        <v>65</v>
      </c>
      <c r="E103" s="32" t="s">
        <v>56</v>
      </c>
      <c r="F103" s="32" t="s">
        <v>57</v>
      </c>
      <c r="G103" s="32" t="s">
        <v>58</v>
      </c>
      <c r="H103" s="57" t="s">
        <v>59</v>
      </c>
      <c r="I103" s="57"/>
      <c r="J103" s="57"/>
      <c r="K103" s="57"/>
      <c r="L103" s="15" t="s">
        <v>894</v>
      </c>
      <c r="M103" s="32" t="s">
        <v>60</v>
      </c>
      <c r="N103" s="38" t="s">
        <v>65</v>
      </c>
      <c r="O103" s="32" t="s">
        <v>59</v>
      </c>
      <c r="P103" s="32"/>
      <c r="Q103" s="32" t="s">
        <v>437</v>
      </c>
      <c r="R103" s="38" t="s">
        <v>443</v>
      </c>
      <c r="S103" s="58" t="s">
        <v>444</v>
      </c>
      <c r="T103" s="30"/>
      <c r="U103" s="30" t="s">
        <v>59</v>
      </c>
      <c r="V103" s="59"/>
      <c r="W103" s="30" t="s">
        <v>65</v>
      </c>
      <c r="X103" s="30" t="s">
        <v>65</v>
      </c>
      <c r="Y103" s="30" t="s">
        <v>65</v>
      </c>
      <c r="Z103" s="30" t="s">
        <v>65</v>
      </c>
      <c r="AA103" s="30" t="s">
        <v>65</v>
      </c>
      <c r="AB103" s="30" t="s">
        <v>65</v>
      </c>
      <c r="AC103" s="30" t="s">
        <v>65</v>
      </c>
      <c r="AD103" s="30" t="s">
        <v>112</v>
      </c>
      <c r="AE103" s="30" t="s">
        <v>112</v>
      </c>
      <c r="AF103" s="30" t="s">
        <v>112</v>
      </c>
      <c r="AG103" s="35">
        <f>IF(OR(AD103="",AE103="",AF103=""),"",IFERROR(IF(COUNTIF(AD103:AF103,[10]Hoja2!$J$2)&gt;=2,3,IF(COUNTIF(AD103:AF103,[10]Hoja2!$J$3)=3,1,2)),1))</f>
        <v>2</v>
      </c>
      <c r="AH103" s="44" t="s">
        <v>440</v>
      </c>
      <c r="AI103" s="44" t="s">
        <v>441</v>
      </c>
      <c r="AJ103" s="30" t="s">
        <v>91</v>
      </c>
      <c r="AK103" s="30" t="s">
        <v>442</v>
      </c>
      <c r="AL103" s="30" t="s">
        <v>70</v>
      </c>
      <c r="AM103" s="30" t="s">
        <v>72</v>
      </c>
      <c r="AN103" s="30" t="s">
        <v>65</v>
      </c>
    </row>
    <row r="104" spans="1:40" s="60" customFormat="1" ht="184.8" x14ac:dyDescent="0.25">
      <c r="A104" s="30">
        <v>90</v>
      </c>
      <c r="B104" s="30" t="s">
        <v>435</v>
      </c>
      <c r="C104" s="56" t="s">
        <v>436</v>
      </c>
      <c r="D104" s="56" t="s">
        <v>65</v>
      </c>
      <c r="E104" s="32" t="s">
        <v>56</v>
      </c>
      <c r="F104" s="32" t="s">
        <v>57</v>
      </c>
      <c r="G104" s="32" t="s">
        <v>58</v>
      </c>
      <c r="H104" s="57" t="s">
        <v>59</v>
      </c>
      <c r="I104" s="57"/>
      <c r="J104" s="57" t="s">
        <v>59</v>
      </c>
      <c r="K104" s="57" t="s">
        <v>59</v>
      </c>
      <c r="L104" s="15" t="s">
        <v>894</v>
      </c>
      <c r="M104" s="32" t="s">
        <v>60</v>
      </c>
      <c r="N104" s="38" t="s">
        <v>65</v>
      </c>
      <c r="O104" s="32" t="s">
        <v>59</v>
      </c>
      <c r="P104" s="32"/>
      <c r="Q104" s="32" t="s">
        <v>437</v>
      </c>
      <c r="R104" s="38" t="s">
        <v>445</v>
      </c>
      <c r="S104" s="58" t="s">
        <v>446</v>
      </c>
      <c r="T104" s="30" t="s">
        <v>59</v>
      </c>
      <c r="U104" s="59"/>
      <c r="V104" s="59"/>
      <c r="W104" s="30" t="s">
        <v>65</v>
      </c>
      <c r="X104" s="30" t="s">
        <v>65</v>
      </c>
      <c r="Y104" s="30" t="s">
        <v>65</v>
      </c>
      <c r="Z104" s="30" t="s">
        <v>65</v>
      </c>
      <c r="AA104" s="30" t="s">
        <v>65</v>
      </c>
      <c r="AB104" s="56" t="s">
        <v>65</v>
      </c>
      <c r="AC104" s="56" t="s">
        <v>65</v>
      </c>
      <c r="AD104" s="30" t="s">
        <v>68</v>
      </c>
      <c r="AE104" s="30" t="s">
        <v>68</v>
      </c>
      <c r="AF104" s="30" t="s">
        <v>68</v>
      </c>
      <c r="AG104" s="35">
        <f>IF(OR(AD104="",AE104="",AF104=""),"",IFERROR(IF(COUNTIF(AD104:AF104,[10]Hoja2!$J$2)&gt;=2,3,IF(COUNTIF(AD104:AF104,[10]Hoja2!$J$3)=3,1,2)),1))</f>
        <v>1</v>
      </c>
      <c r="AH104" s="32" t="s">
        <v>440</v>
      </c>
      <c r="AI104" s="32" t="s">
        <v>441</v>
      </c>
      <c r="AJ104" s="32" t="s">
        <v>91</v>
      </c>
      <c r="AK104" s="30" t="s">
        <v>442</v>
      </c>
      <c r="AL104" s="30" t="s">
        <v>70</v>
      </c>
      <c r="AM104" s="30" t="s">
        <v>72</v>
      </c>
      <c r="AN104" s="30" t="s">
        <v>65</v>
      </c>
    </row>
    <row r="105" spans="1:40" s="60" customFormat="1" ht="184.8" x14ac:dyDescent="0.25">
      <c r="A105" s="12">
        <v>91</v>
      </c>
      <c r="B105" s="30" t="s">
        <v>435</v>
      </c>
      <c r="C105" s="56" t="s">
        <v>436</v>
      </c>
      <c r="D105" s="56" t="s">
        <v>65</v>
      </c>
      <c r="E105" s="32" t="s">
        <v>56</v>
      </c>
      <c r="F105" s="32" t="s">
        <v>57</v>
      </c>
      <c r="G105" s="32" t="s">
        <v>58</v>
      </c>
      <c r="H105" s="57" t="s">
        <v>59</v>
      </c>
      <c r="I105" s="57"/>
      <c r="J105" s="57" t="s">
        <v>59</v>
      </c>
      <c r="K105" s="57" t="s">
        <v>59</v>
      </c>
      <c r="L105" s="15" t="s">
        <v>894</v>
      </c>
      <c r="M105" s="32" t="s">
        <v>60</v>
      </c>
      <c r="N105" s="38" t="s">
        <v>65</v>
      </c>
      <c r="O105" s="32" t="s">
        <v>59</v>
      </c>
      <c r="P105" s="32"/>
      <c r="Q105" s="32" t="s">
        <v>437</v>
      </c>
      <c r="R105" s="38" t="s">
        <v>447</v>
      </c>
      <c r="S105" s="58" t="s">
        <v>448</v>
      </c>
      <c r="T105" s="30" t="s">
        <v>59</v>
      </c>
      <c r="U105" s="59"/>
      <c r="V105" s="59"/>
      <c r="W105" s="30" t="s">
        <v>65</v>
      </c>
      <c r="X105" s="30" t="s">
        <v>65</v>
      </c>
      <c r="Y105" s="30" t="s">
        <v>65</v>
      </c>
      <c r="Z105" s="30" t="s">
        <v>65</v>
      </c>
      <c r="AA105" s="30" t="s">
        <v>65</v>
      </c>
      <c r="AB105" s="30" t="s">
        <v>65</v>
      </c>
      <c r="AC105" s="30" t="s">
        <v>65</v>
      </c>
      <c r="AD105" s="30" t="s">
        <v>68</v>
      </c>
      <c r="AE105" s="30" t="s">
        <v>68</v>
      </c>
      <c r="AF105" s="30" t="s">
        <v>68</v>
      </c>
      <c r="AG105" s="35">
        <v>1</v>
      </c>
      <c r="AH105" s="44" t="s">
        <v>440</v>
      </c>
      <c r="AI105" s="44" t="s">
        <v>441</v>
      </c>
      <c r="AJ105" s="30" t="s">
        <v>91</v>
      </c>
      <c r="AK105" s="30" t="s">
        <v>442</v>
      </c>
      <c r="AL105" s="30" t="s">
        <v>70</v>
      </c>
      <c r="AM105" s="30" t="s">
        <v>72</v>
      </c>
      <c r="AN105" s="30" t="s">
        <v>65</v>
      </c>
    </row>
    <row r="106" spans="1:40" s="60" customFormat="1" ht="184.8" x14ac:dyDescent="0.25">
      <c r="A106" s="12">
        <v>92</v>
      </c>
      <c r="B106" s="30" t="s">
        <v>435</v>
      </c>
      <c r="C106" s="56" t="s">
        <v>436</v>
      </c>
      <c r="D106" s="56" t="s">
        <v>449</v>
      </c>
      <c r="E106" s="32" t="s">
        <v>56</v>
      </c>
      <c r="F106" s="32" t="s">
        <v>57</v>
      </c>
      <c r="G106" s="32" t="s">
        <v>264</v>
      </c>
      <c r="H106" s="57" t="s">
        <v>59</v>
      </c>
      <c r="I106" s="57"/>
      <c r="J106" s="57"/>
      <c r="K106" s="57"/>
      <c r="L106" s="15" t="s">
        <v>894</v>
      </c>
      <c r="M106" s="32" t="s">
        <v>60</v>
      </c>
      <c r="N106" s="38" t="s">
        <v>248</v>
      </c>
      <c r="O106" s="32" t="s">
        <v>59</v>
      </c>
      <c r="P106" s="32" t="s">
        <v>59</v>
      </c>
      <c r="Q106" s="32" t="s">
        <v>450</v>
      </c>
      <c r="R106" s="38" t="s">
        <v>65</v>
      </c>
      <c r="S106" s="58" t="s">
        <v>451</v>
      </c>
      <c r="T106" s="30"/>
      <c r="U106" s="59"/>
      <c r="V106" s="30" t="s">
        <v>59</v>
      </c>
      <c r="W106" s="30" t="s">
        <v>452</v>
      </c>
      <c r="X106" s="30" t="s">
        <v>453</v>
      </c>
      <c r="Y106" s="30" t="s">
        <v>454</v>
      </c>
      <c r="Z106" s="30" t="s">
        <v>455</v>
      </c>
      <c r="AA106" s="30" t="s">
        <v>65</v>
      </c>
      <c r="AB106" s="30" t="s">
        <v>77</v>
      </c>
      <c r="AC106" s="30" t="s">
        <v>78</v>
      </c>
      <c r="AD106" s="30" t="s">
        <v>150</v>
      </c>
      <c r="AE106" s="30" t="s">
        <v>150</v>
      </c>
      <c r="AF106" s="30" t="s">
        <v>150</v>
      </c>
      <c r="AG106" s="35">
        <f>IF(OR(AD106="",AE106="",AF106=""),"",IFERROR(IF(COUNTIF(AD106:AF106,[10]Hoja2!$J$2)&gt;=2,3,IF(COUNTIF(AD106:AF106,[10]Hoja2!$J$3)=3,1,2)),1))</f>
        <v>3</v>
      </c>
      <c r="AH106" s="32" t="s">
        <v>440</v>
      </c>
      <c r="AI106" s="32" t="s">
        <v>441</v>
      </c>
      <c r="AJ106" s="32" t="s">
        <v>91</v>
      </c>
      <c r="AK106" s="30" t="s">
        <v>456</v>
      </c>
      <c r="AL106" s="30" t="s">
        <v>70</v>
      </c>
      <c r="AM106" s="30" t="s">
        <v>72</v>
      </c>
      <c r="AN106" s="30" t="s">
        <v>65</v>
      </c>
    </row>
    <row r="107" spans="1:40" s="60" customFormat="1" ht="184.8" x14ac:dyDescent="0.25">
      <c r="A107" s="30">
        <v>93</v>
      </c>
      <c r="B107" s="30" t="s">
        <v>435</v>
      </c>
      <c r="C107" s="56" t="s">
        <v>436</v>
      </c>
      <c r="D107" s="56" t="s">
        <v>457</v>
      </c>
      <c r="E107" s="32" t="s">
        <v>56</v>
      </c>
      <c r="F107" s="32" t="s">
        <v>57</v>
      </c>
      <c r="G107" s="32" t="s">
        <v>58</v>
      </c>
      <c r="H107" s="57" t="s">
        <v>59</v>
      </c>
      <c r="I107" s="57"/>
      <c r="J107" s="57" t="s">
        <v>59</v>
      </c>
      <c r="K107" s="57"/>
      <c r="L107" s="15" t="s">
        <v>894</v>
      </c>
      <c r="M107" s="32" t="s">
        <v>60</v>
      </c>
      <c r="N107" s="38" t="s">
        <v>65</v>
      </c>
      <c r="O107" s="32" t="s">
        <v>59</v>
      </c>
      <c r="P107" s="32"/>
      <c r="Q107" s="32" t="s">
        <v>234</v>
      </c>
      <c r="R107" s="38" t="s">
        <v>458</v>
      </c>
      <c r="S107" s="58" t="s">
        <v>459</v>
      </c>
      <c r="T107" s="30" t="s">
        <v>59</v>
      </c>
      <c r="U107" s="59"/>
      <c r="V107" s="59"/>
      <c r="W107" s="30" t="s">
        <v>65</v>
      </c>
      <c r="X107" s="30" t="s">
        <v>65</v>
      </c>
      <c r="Y107" s="30" t="s">
        <v>65</v>
      </c>
      <c r="Z107" s="30" t="s">
        <v>65</v>
      </c>
      <c r="AA107" s="30" t="s">
        <v>65</v>
      </c>
      <c r="AB107" s="56" t="s">
        <v>65</v>
      </c>
      <c r="AC107" s="56" t="s">
        <v>65</v>
      </c>
      <c r="AD107" s="30" t="s">
        <v>68</v>
      </c>
      <c r="AE107" s="30" t="s">
        <v>68</v>
      </c>
      <c r="AF107" s="30" t="s">
        <v>68</v>
      </c>
      <c r="AG107" s="35">
        <f>IF(OR(AD107="",AE107="",AF107=""),"",IFERROR(IF(COUNTIF(AD107:AF107,[10]Hoja2!$J$2)&gt;=2,3,IF(COUNTIF(AD107:AF107,[10]Hoja2!$J$3)=3,1,2)),1))</f>
        <v>1</v>
      </c>
      <c r="AH107" s="32" t="s">
        <v>440</v>
      </c>
      <c r="AI107" s="32" t="s">
        <v>441</v>
      </c>
      <c r="AJ107" s="32" t="s">
        <v>91</v>
      </c>
      <c r="AK107" s="30" t="s">
        <v>442</v>
      </c>
      <c r="AL107" s="30" t="s">
        <v>70</v>
      </c>
      <c r="AM107" s="30" t="s">
        <v>72</v>
      </c>
      <c r="AN107" s="30" t="s">
        <v>65</v>
      </c>
    </row>
    <row r="108" spans="1:40" s="60" customFormat="1" ht="343.2" x14ac:dyDescent="0.25">
      <c r="A108" s="30">
        <v>94</v>
      </c>
      <c r="B108" s="30" t="s">
        <v>435</v>
      </c>
      <c r="C108" s="56" t="s">
        <v>436</v>
      </c>
      <c r="D108" s="56" t="s">
        <v>65</v>
      </c>
      <c r="E108" s="32" t="s">
        <v>56</v>
      </c>
      <c r="F108" s="32" t="s">
        <v>57</v>
      </c>
      <c r="G108" s="32" t="s">
        <v>58</v>
      </c>
      <c r="H108" s="57" t="s">
        <v>59</v>
      </c>
      <c r="I108" s="57"/>
      <c r="J108" s="57" t="s">
        <v>59</v>
      </c>
      <c r="K108" s="57" t="s">
        <v>59</v>
      </c>
      <c r="L108" s="15" t="s">
        <v>894</v>
      </c>
      <c r="M108" s="32" t="s">
        <v>60</v>
      </c>
      <c r="N108" s="38" t="s">
        <v>65</v>
      </c>
      <c r="O108" s="32" t="s">
        <v>59</v>
      </c>
      <c r="P108" s="32"/>
      <c r="Q108" s="32" t="s">
        <v>460</v>
      </c>
      <c r="R108" s="38" t="s">
        <v>461</v>
      </c>
      <c r="S108" s="58" t="s">
        <v>462</v>
      </c>
      <c r="T108" s="30" t="s">
        <v>59</v>
      </c>
      <c r="U108" s="59"/>
      <c r="V108" s="59"/>
      <c r="W108" s="30" t="s">
        <v>65</v>
      </c>
      <c r="X108" s="30" t="s">
        <v>65</v>
      </c>
      <c r="Y108" s="30" t="s">
        <v>65</v>
      </c>
      <c r="Z108" s="30" t="s">
        <v>65</v>
      </c>
      <c r="AA108" s="30" t="s">
        <v>65</v>
      </c>
      <c r="AB108" s="56" t="s">
        <v>65</v>
      </c>
      <c r="AC108" s="56" t="s">
        <v>65</v>
      </c>
      <c r="AD108" s="30" t="s">
        <v>68</v>
      </c>
      <c r="AE108" s="30" t="s">
        <v>68</v>
      </c>
      <c r="AF108" s="30" t="s">
        <v>68</v>
      </c>
      <c r="AG108" s="35">
        <f>IF(OR(AD108="",AE108="",AF108=""),"",IFERROR(IF(COUNTIF(AD108:AF108,[10]Hoja2!$J$2)&gt;=2,3,IF(COUNTIF(AD108:AF108,[10]Hoja2!$J$3)=3,1,2)),1))</f>
        <v>1</v>
      </c>
      <c r="AH108" s="32" t="s">
        <v>440</v>
      </c>
      <c r="AI108" s="32" t="s">
        <v>441</v>
      </c>
      <c r="AJ108" s="32" t="s">
        <v>91</v>
      </c>
      <c r="AK108" s="30" t="s">
        <v>442</v>
      </c>
      <c r="AL108" s="30" t="s">
        <v>70</v>
      </c>
      <c r="AM108" s="30" t="s">
        <v>72</v>
      </c>
      <c r="AN108" s="30" t="s">
        <v>65</v>
      </c>
    </row>
    <row r="109" spans="1:40" s="60" customFormat="1" ht="184.8" x14ac:dyDescent="0.25">
      <c r="A109" s="30">
        <v>95</v>
      </c>
      <c r="B109" s="30" t="s">
        <v>435</v>
      </c>
      <c r="C109" s="56" t="s">
        <v>436</v>
      </c>
      <c r="D109" s="56" t="s">
        <v>65</v>
      </c>
      <c r="E109" s="32" t="s">
        <v>56</v>
      </c>
      <c r="F109" s="32" t="s">
        <v>57</v>
      </c>
      <c r="G109" s="32" t="s">
        <v>264</v>
      </c>
      <c r="H109" s="57"/>
      <c r="I109" s="57"/>
      <c r="J109" s="57"/>
      <c r="K109" s="57"/>
      <c r="L109" s="15" t="s">
        <v>894</v>
      </c>
      <c r="M109" s="32" t="s">
        <v>60</v>
      </c>
      <c r="N109" s="38" t="s">
        <v>65</v>
      </c>
      <c r="O109" s="32" t="s">
        <v>59</v>
      </c>
      <c r="P109" s="32" t="s">
        <v>59</v>
      </c>
      <c r="Q109" s="32" t="s">
        <v>463</v>
      </c>
      <c r="R109" s="38" t="s">
        <v>65</v>
      </c>
      <c r="S109" s="58" t="s">
        <v>464</v>
      </c>
      <c r="T109" s="30" t="s">
        <v>59</v>
      </c>
      <c r="U109" s="59"/>
      <c r="V109" s="59"/>
      <c r="W109" s="30" t="s">
        <v>452</v>
      </c>
      <c r="X109" s="30" t="s">
        <v>453</v>
      </c>
      <c r="Y109" s="30" t="s">
        <v>454</v>
      </c>
      <c r="Z109" s="30" t="s">
        <v>110</v>
      </c>
      <c r="AA109" s="30" t="s">
        <v>65</v>
      </c>
      <c r="AB109" s="56" t="s">
        <v>77</v>
      </c>
      <c r="AC109" s="56" t="s">
        <v>78</v>
      </c>
      <c r="AD109" s="30" t="s">
        <v>68</v>
      </c>
      <c r="AE109" s="30" t="s">
        <v>68</v>
      </c>
      <c r="AF109" s="30" t="s">
        <v>68</v>
      </c>
      <c r="AG109" s="35">
        <f>IF(OR(AD109="",AE109="",AF109=""),"",IFERROR(IF(COUNTIF(AD109:AF109,[10]Hoja2!$J$2)&gt;=2,3,IF(COUNTIF(AD109:AF109,[10]Hoja2!$J$3)=3,1,2)),1))</f>
        <v>1</v>
      </c>
      <c r="AH109" s="32" t="s">
        <v>440</v>
      </c>
      <c r="AI109" s="32" t="s">
        <v>441</v>
      </c>
      <c r="AJ109" s="32" t="s">
        <v>91</v>
      </c>
      <c r="AK109" s="30" t="s">
        <v>442</v>
      </c>
      <c r="AL109" s="30" t="s">
        <v>70</v>
      </c>
      <c r="AM109" s="30" t="s">
        <v>72</v>
      </c>
      <c r="AN109" s="30" t="s">
        <v>65</v>
      </c>
    </row>
    <row r="110" spans="1:40" s="60" customFormat="1" ht="184.8" x14ac:dyDescent="0.25">
      <c r="A110" s="12">
        <v>96</v>
      </c>
      <c r="B110" s="30" t="s">
        <v>435</v>
      </c>
      <c r="C110" s="56" t="s">
        <v>436</v>
      </c>
      <c r="D110" s="56" t="s">
        <v>465</v>
      </c>
      <c r="E110" s="32" t="s">
        <v>56</v>
      </c>
      <c r="F110" s="32" t="s">
        <v>57</v>
      </c>
      <c r="G110" s="32" t="s">
        <v>58</v>
      </c>
      <c r="H110" s="57" t="s">
        <v>59</v>
      </c>
      <c r="I110" s="57"/>
      <c r="J110" s="57" t="s">
        <v>59</v>
      </c>
      <c r="K110" s="57" t="s">
        <v>59</v>
      </c>
      <c r="L110" s="15" t="s">
        <v>894</v>
      </c>
      <c r="M110" s="32" t="s">
        <v>60</v>
      </c>
      <c r="N110" s="38" t="s">
        <v>65</v>
      </c>
      <c r="O110" s="32" t="s">
        <v>59</v>
      </c>
      <c r="P110" s="32"/>
      <c r="Q110" s="32" t="s">
        <v>183</v>
      </c>
      <c r="R110" s="38" t="s">
        <v>466</v>
      </c>
      <c r="S110" s="58" t="s">
        <v>467</v>
      </c>
      <c r="T110" s="30" t="s">
        <v>59</v>
      </c>
      <c r="U110" s="59"/>
      <c r="V110" s="59"/>
      <c r="W110" s="30" t="s">
        <v>65</v>
      </c>
      <c r="X110" s="30" t="s">
        <v>65</v>
      </c>
      <c r="Y110" s="30" t="s">
        <v>65</v>
      </c>
      <c r="Z110" s="30" t="s">
        <v>65</v>
      </c>
      <c r="AA110" s="30" t="s">
        <v>65</v>
      </c>
      <c r="AB110" s="56" t="s">
        <v>65</v>
      </c>
      <c r="AC110" s="56" t="s">
        <v>65</v>
      </c>
      <c r="AD110" s="30" t="s">
        <v>68</v>
      </c>
      <c r="AE110" s="30" t="s">
        <v>68</v>
      </c>
      <c r="AF110" s="30" t="s">
        <v>68</v>
      </c>
      <c r="AG110" s="35">
        <v>1</v>
      </c>
      <c r="AH110" s="32" t="s">
        <v>440</v>
      </c>
      <c r="AI110" s="32" t="s">
        <v>441</v>
      </c>
      <c r="AJ110" s="32" t="s">
        <v>91</v>
      </c>
      <c r="AK110" s="30" t="s">
        <v>442</v>
      </c>
      <c r="AL110" s="30" t="s">
        <v>70</v>
      </c>
      <c r="AM110" s="30" t="s">
        <v>72</v>
      </c>
      <c r="AN110" s="30" t="s">
        <v>65</v>
      </c>
    </row>
    <row r="111" spans="1:40" s="60" customFormat="1" ht="184.8" x14ac:dyDescent="0.25">
      <c r="A111" s="12">
        <v>97</v>
      </c>
      <c r="B111" s="30" t="s">
        <v>435</v>
      </c>
      <c r="C111" s="56" t="s">
        <v>436</v>
      </c>
      <c r="D111" s="56" t="s">
        <v>468</v>
      </c>
      <c r="E111" s="32" t="s">
        <v>56</v>
      </c>
      <c r="F111" s="32" t="s">
        <v>57</v>
      </c>
      <c r="G111" s="32" t="s">
        <v>264</v>
      </c>
      <c r="H111" s="57" t="s">
        <v>59</v>
      </c>
      <c r="I111" s="57"/>
      <c r="J111" s="57" t="s">
        <v>59</v>
      </c>
      <c r="K111" s="57" t="s">
        <v>59</v>
      </c>
      <c r="L111" s="15" t="s">
        <v>894</v>
      </c>
      <c r="M111" s="32" t="s">
        <v>60</v>
      </c>
      <c r="N111" s="38" t="s">
        <v>65</v>
      </c>
      <c r="O111" s="32" t="s">
        <v>59</v>
      </c>
      <c r="P111" s="32" t="s">
        <v>59</v>
      </c>
      <c r="Q111" s="32" t="s">
        <v>183</v>
      </c>
      <c r="R111" s="38" t="s">
        <v>469</v>
      </c>
      <c r="S111" s="58" t="s">
        <v>470</v>
      </c>
      <c r="T111" s="30" t="s">
        <v>59</v>
      </c>
      <c r="U111" s="59"/>
      <c r="V111" s="59"/>
      <c r="W111" s="30" t="s">
        <v>65</v>
      </c>
      <c r="X111" s="30" t="s">
        <v>65</v>
      </c>
      <c r="Y111" s="30" t="s">
        <v>65</v>
      </c>
      <c r="Z111" s="30" t="s">
        <v>65</v>
      </c>
      <c r="AA111" s="30" t="s">
        <v>65</v>
      </c>
      <c r="AB111" s="56" t="s">
        <v>65</v>
      </c>
      <c r="AC111" s="56" t="s">
        <v>65</v>
      </c>
      <c r="AD111" s="30" t="s">
        <v>68</v>
      </c>
      <c r="AE111" s="30" t="s">
        <v>68</v>
      </c>
      <c r="AF111" s="30" t="s">
        <v>68</v>
      </c>
      <c r="AG111" s="35">
        <f>IF(OR(AD111="",AE111="",AF111=""),"",IFERROR(IF(COUNTIF(AD111:AF111,[10]Hoja2!$J$2)&gt;=2,3,IF(COUNTIF(AD111:AF111,[10]Hoja2!$J$3)=3,1,2)),1))</f>
        <v>1</v>
      </c>
      <c r="AH111" s="32" t="s">
        <v>440</v>
      </c>
      <c r="AI111" s="32" t="s">
        <v>441</v>
      </c>
      <c r="AJ111" s="32" t="s">
        <v>91</v>
      </c>
      <c r="AK111" s="30" t="s">
        <v>442</v>
      </c>
      <c r="AL111" s="30" t="s">
        <v>70</v>
      </c>
      <c r="AM111" s="30" t="s">
        <v>72</v>
      </c>
      <c r="AN111" s="30" t="s">
        <v>65</v>
      </c>
    </row>
    <row r="112" spans="1:40" s="60" customFormat="1" ht="211.2" x14ac:dyDescent="0.25">
      <c r="A112" s="30">
        <v>98</v>
      </c>
      <c r="B112" s="30" t="s">
        <v>435</v>
      </c>
      <c r="C112" s="56" t="s">
        <v>436</v>
      </c>
      <c r="D112" s="56" t="s">
        <v>179</v>
      </c>
      <c r="E112" s="32" t="s">
        <v>56</v>
      </c>
      <c r="F112" s="32" t="s">
        <v>57</v>
      </c>
      <c r="G112" s="32" t="s">
        <v>58</v>
      </c>
      <c r="H112" s="57" t="s">
        <v>59</v>
      </c>
      <c r="I112" s="57"/>
      <c r="J112" s="57" t="s">
        <v>59</v>
      </c>
      <c r="K112" s="57" t="s">
        <v>59</v>
      </c>
      <c r="L112" s="15" t="s">
        <v>894</v>
      </c>
      <c r="M112" s="32" t="s">
        <v>60</v>
      </c>
      <c r="N112" s="38" t="s">
        <v>65</v>
      </c>
      <c r="O112" s="32" t="s">
        <v>59</v>
      </c>
      <c r="P112" s="32"/>
      <c r="Q112" s="32" t="s">
        <v>183</v>
      </c>
      <c r="R112" s="38" t="s">
        <v>471</v>
      </c>
      <c r="S112" s="58" t="s">
        <v>472</v>
      </c>
      <c r="T112" s="30" t="s">
        <v>59</v>
      </c>
      <c r="U112" s="59"/>
      <c r="V112" s="59"/>
      <c r="W112" s="30" t="s">
        <v>65</v>
      </c>
      <c r="X112" s="30" t="s">
        <v>65</v>
      </c>
      <c r="Y112" s="30" t="s">
        <v>65</v>
      </c>
      <c r="Z112" s="30" t="s">
        <v>65</v>
      </c>
      <c r="AA112" s="30" t="s">
        <v>65</v>
      </c>
      <c r="AB112" s="56" t="s">
        <v>65</v>
      </c>
      <c r="AC112" s="56" t="s">
        <v>65</v>
      </c>
      <c r="AD112" s="30" t="s">
        <v>68</v>
      </c>
      <c r="AE112" s="30" t="s">
        <v>68</v>
      </c>
      <c r="AF112" s="30" t="s">
        <v>68</v>
      </c>
      <c r="AG112" s="35">
        <f>IF(OR(AD112="",AE112="",AF112=""),"",IFERROR(IF(COUNTIF(AD112:AF112,[10]Hoja2!$J$2)&gt;=2,3,IF(COUNTIF(AD112:AF112,[10]Hoja2!$J$3)=3,1,2)),1))</f>
        <v>1</v>
      </c>
      <c r="AH112" s="32" t="s">
        <v>440</v>
      </c>
      <c r="AI112" s="32" t="s">
        <v>441</v>
      </c>
      <c r="AJ112" s="32" t="s">
        <v>91</v>
      </c>
      <c r="AK112" s="30" t="s">
        <v>442</v>
      </c>
      <c r="AL112" s="30" t="s">
        <v>70</v>
      </c>
      <c r="AM112" s="30" t="s">
        <v>72</v>
      </c>
      <c r="AN112" s="30" t="s">
        <v>65</v>
      </c>
    </row>
    <row r="113" spans="1:40" s="60" customFormat="1" ht="184.8" x14ac:dyDescent="0.25">
      <c r="A113" s="30">
        <v>99</v>
      </c>
      <c r="B113" s="30" t="s">
        <v>435</v>
      </c>
      <c r="C113" s="56" t="s">
        <v>436</v>
      </c>
      <c r="D113" s="56" t="s">
        <v>473</v>
      </c>
      <c r="E113" s="32" t="s">
        <v>56</v>
      </c>
      <c r="F113" s="32" t="s">
        <v>57</v>
      </c>
      <c r="G113" s="32" t="s">
        <v>58</v>
      </c>
      <c r="H113" s="57" t="s">
        <v>59</v>
      </c>
      <c r="I113" s="57"/>
      <c r="J113" s="57" t="s">
        <v>59</v>
      </c>
      <c r="K113" s="57" t="s">
        <v>59</v>
      </c>
      <c r="L113" s="15" t="s">
        <v>894</v>
      </c>
      <c r="M113" s="32" t="s">
        <v>60</v>
      </c>
      <c r="N113" s="38" t="s">
        <v>65</v>
      </c>
      <c r="O113" s="32" t="s">
        <v>59</v>
      </c>
      <c r="P113" s="32"/>
      <c r="Q113" s="32" t="s">
        <v>183</v>
      </c>
      <c r="R113" s="38" t="s">
        <v>474</v>
      </c>
      <c r="S113" s="58" t="s">
        <v>475</v>
      </c>
      <c r="T113" s="30" t="s">
        <v>59</v>
      </c>
      <c r="U113" s="59"/>
      <c r="V113" s="59"/>
      <c r="W113" s="30" t="s">
        <v>65</v>
      </c>
      <c r="X113" s="30" t="s">
        <v>65</v>
      </c>
      <c r="Y113" s="30" t="s">
        <v>65</v>
      </c>
      <c r="Z113" s="30" t="s">
        <v>65</v>
      </c>
      <c r="AA113" s="30" t="s">
        <v>65</v>
      </c>
      <c r="AB113" s="56" t="s">
        <v>65</v>
      </c>
      <c r="AC113" s="56" t="s">
        <v>65</v>
      </c>
      <c r="AD113" s="30" t="s">
        <v>68</v>
      </c>
      <c r="AE113" s="30" t="s">
        <v>68</v>
      </c>
      <c r="AF113" s="30" t="s">
        <v>68</v>
      </c>
      <c r="AG113" s="35">
        <f>IF(OR(AD113="",AE113="",AF113=""),"",IFERROR(IF(COUNTIF(AD113:AF113,[10]Hoja2!$J$2)&gt;=2,3,IF(COUNTIF(AD113:AF113,[10]Hoja2!$J$3)=3,1,2)),1))</f>
        <v>1</v>
      </c>
      <c r="AH113" s="32" t="s">
        <v>440</v>
      </c>
      <c r="AI113" s="32" t="s">
        <v>441</v>
      </c>
      <c r="AJ113" s="32" t="s">
        <v>91</v>
      </c>
      <c r="AK113" s="30" t="s">
        <v>442</v>
      </c>
      <c r="AL113" s="30" t="s">
        <v>70</v>
      </c>
      <c r="AM113" s="30" t="s">
        <v>72</v>
      </c>
      <c r="AN113" s="30" t="s">
        <v>65</v>
      </c>
    </row>
    <row r="114" spans="1:40" s="60" customFormat="1" ht="264" x14ac:dyDescent="0.25">
      <c r="A114" s="30">
        <v>100</v>
      </c>
      <c r="B114" s="30" t="s">
        <v>435</v>
      </c>
      <c r="C114" s="56" t="s">
        <v>436</v>
      </c>
      <c r="D114" s="56" t="s">
        <v>476</v>
      </c>
      <c r="E114" s="32" t="s">
        <v>56</v>
      </c>
      <c r="F114" s="32" t="s">
        <v>57</v>
      </c>
      <c r="G114" s="32" t="s">
        <v>58</v>
      </c>
      <c r="H114" s="57" t="s">
        <v>59</v>
      </c>
      <c r="I114" s="57"/>
      <c r="J114" s="57" t="s">
        <v>59</v>
      </c>
      <c r="K114" s="57" t="s">
        <v>59</v>
      </c>
      <c r="L114" s="15" t="s">
        <v>894</v>
      </c>
      <c r="M114" s="32" t="s">
        <v>60</v>
      </c>
      <c r="N114" s="38" t="s">
        <v>65</v>
      </c>
      <c r="O114" s="32" t="s">
        <v>59</v>
      </c>
      <c r="P114" s="32"/>
      <c r="Q114" s="32" t="s">
        <v>183</v>
      </c>
      <c r="R114" s="38" t="s">
        <v>477</v>
      </c>
      <c r="S114" s="58" t="s">
        <v>478</v>
      </c>
      <c r="T114" s="30" t="s">
        <v>59</v>
      </c>
      <c r="U114" s="59"/>
      <c r="V114" s="59"/>
      <c r="W114" s="30" t="s">
        <v>65</v>
      </c>
      <c r="X114" s="30" t="s">
        <v>65</v>
      </c>
      <c r="Y114" s="30" t="s">
        <v>65</v>
      </c>
      <c r="Z114" s="30" t="s">
        <v>65</v>
      </c>
      <c r="AA114" s="30" t="s">
        <v>65</v>
      </c>
      <c r="AB114" s="56" t="s">
        <v>65</v>
      </c>
      <c r="AC114" s="56" t="s">
        <v>65</v>
      </c>
      <c r="AD114" s="30" t="s">
        <v>68</v>
      </c>
      <c r="AE114" s="30" t="s">
        <v>68</v>
      </c>
      <c r="AF114" s="30" t="s">
        <v>68</v>
      </c>
      <c r="AG114" s="35">
        <f>IF(OR(AD114="",AE114="",AF114=""),"",IFERROR(IF(COUNTIF(AD114:AF114,[10]Hoja2!$J$2)&gt;=2,3,IF(COUNTIF(AD114:AF114,[10]Hoja2!$J$3)=3,1,2)),1))</f>
        <v>1</v>
      </c>
      <c r="AH114" s="32" t="s">
        <v>440</v>
      </c>
      <c r="AI114" s="32" t="s">
        <v>441</v>
      </c>
      <c r="AJ114" s="32" t="s">
        <v>91</v>
      </c>
      <c r="AK114" s="30" t="s">
        <v>442</v>
      </c>
      <c r="AL114" s="30" t="s">
        <v>70</v>
      </c>
      <c r="AM114" s="30" t="s">
        <v>72</v>
      </c>
      <c r="AN114" s="30" t="s">
        <v>65</v>
      </c>
    </row>
    <row r="115" spans="1:40" s="60" customFormat="1" ht="184.8" x14ac:dyDescent="0.25">
      <c r="A115" s="12">
        <v>101</v>
      </c>
      <c r="B115" s="30" t="s">
        <v>435</v>
      </c>
      <c r="C115" s="56" t="s">
        <v>436</v>
      </c>
      <c r="D115" s="56" t="s">
        <v>65</v>
      </c>
      <c r="E115" s="32" t="s">
        <v>56</v>
      </c>
      <c r="F115" s="32" t="s">
        <v>57</v>
      </c>
      <c r="G115" s="32" t="s">
        <v>58</v>
      </c>
      <c r="H115" s="57" t="s">
        <v>59</v>
      </c>
      <c r="I115" s="57"/>
      <c r="J115" s="57" t="s">
        <v>59</v>
      </c>
      <c r="K115" s="57" t="s">
        <v>59</v>
      </c>
      <c r="L115" s="15" t="s">
        <v>894</v>
      </c>
      <c r="M115" s="32" t="s">
        <v>60</v>
      </c>
      <c r="N115" s="38" t="s">
        <v>65</v>
      </c>
      <c r="O115" s="32" t="s">
        <v>59</v>
      </c>
      <c r="P115" s="32"/>
      <c r="Q115" s="32" t="s">
        <v>479</v>
      </c>
      <c r="R115" s="38" t="s">
        <v>65</v>
      </c>
      <c r="S115" s="58" t="s">
        <v>480</v>
      </c>
      <c r="T115" s="30" t="s">
        <v>59</v>
      </c>
      <c r="U115" s="59"/>
      <c r="V115" s="59"/>
      <c r="W115" s="30" t="s">
        <v>65</v>
      </c>
      <c r="X115" s="30" t="s">
        <v>65</v>
      </c>
      <c r="Y115" s="30" t="s">
        <v>65</v>
      </c>
      <c r="Z115" s="30" t="s">
        <v>65</v>
      </c>
      <c r="AA115" s="30" t="s">
        <v>65</v>
      </c>
      <c r="AB115" s="56" t="s">
        <v>65</v>
      </c>
      <c r="AC115" s="56" t="s">
        <v>65</v>
      </c>
      <c r="AD115" s="30" t="s">
        <v>68</v>
      </c>
      <c r="AE115" s="30" t="s">
        <v>68</v>
      </c>
      <c r="AF115" s="30" t="s">
        <v>68</v>
      </c>
      <c r="AG115" s="35">
        <f>IF(OR(AD115="",AE115="",AF115=""),"",IFERROR(IF(COUNTIF(AD115:AF115,[10]Hoja2!$J$2)&gt;=2,3,IF(COUNTIF(AD115:AF115,[10]Hoja2!$J$3)=3,1,2)),1))</f>
        <v>1</v>
      </c>
      <c r="AH115" s="32" t="s">
        <v>440</v>
      </c>
      <c r="AI115" s="32" t="s">
        <v>441</v>
      </c>
      <c r="AJ115" s="32" t="s">
        <v>91</v>
      </c>
      <c r="AK115" s="30" t="s">
        <v>442</v>
      </c>
      <c r="AL115" s="30" t="s">
        <v>70</v>
      </c>
      <c r="AM115" s="30" t="s">
        <v>72</v>
      </c>
      <c r="AN115" s="30" t="s">
        <v>65</v>
      </c>
    </row>
    <row r="116" spans="1:40" s="60" customFormat="1" ht="224.4" x14ac:dyDescent="0.25">
      <c r="A116" s="12">
        <v>102</v>
      </c>
      <c r="B116" s="30" t="s">
        <v>435</v>
      </c>
      <c r="C116" s="56" t="s">
        <v>436</v>
      </c>
      <c r="D116" s="56" t="s">
        <v>65</v>
      </c>
      <c r="E116" s="32" t="s">
        <v>56</v>
      </c>
      <c r="F116" s="32" t="s">
        <v>57</v>
      </c>
      <c r="G116" s="32" t="s">
        <v>264</v>
      </c>
      <c r="H116" s="57" t="s">
        <v>59</v>
      </c>
      <c r="I116" s="57"/>
      <c r="J116" s="57"/>
      <c r="K116" s="57"/>
      <c r="L116" s="15" t="s">
        <v>894</v>
      </c>
      <c r="M116" s="32" t="s">
        <v>60</v>
      </c>
      <c r="N116" s="38" t="s">
        <v>65</v>
      </c>
      <c r="O116" s="32" t="s">
        <v>59</v>
      </c>
      <c r="P116" s="32" t="s">
        <v>59</v>
      </c>
      <c r="Q116" s="32" t="s">
        <v>481</v>
      </c>
      <c r="R116" s="38" t="s">
        <v>482</v>
      </c>
      <c r="S116" s="58" t="s">
        <v>483</v>
      </c>
      <c r="T116" s="30" t="s">
        <v>59</v>
      </c>
      <c r="U116" s="59"/>
      <c r="V116" s="59"/>
      <c r="W116" s="30" t="s">
        <v>65</v>
      </c>
      <c r="X116" s="30" t="s">
        <v>65</v>
      </c>
      <c r="Y116" s="30" t="s">
        <v>65</v>
      </c>
      <c r="Z116" s="30" t="s">
        <v>65</v>
      </c>
      <c r="AA116" s="30" t="s">
        <v>65</v>
      </c>
      <c r="AB116" s="56" t="s">
        <v>65</v>
      </c>
      <c r="AC116" s="56" t="s">
        <v>65</v>
      </c>
      <c r="AD116" s="30" t="s">
        <v>68</v>
      </c>
      <c r="AE116" s="30" t="s">
        <v>68</v>
      </c>
      <c r="AF116" s="30" t="s">
        <v>68</v>
      </c>
      <c r="AG116" s="35">
        <f>IF(OR(AD116="",AE116="",AF116=""),"",IFERROR(IF(COUNTIF(AD116:AF116,[10]Hoja2!$J$2)&gt;=2,3,IF(COUNTIF(AD116:AF116,[10]Hoja2!$J$3)=3,1,2)),1))</f>
        <v>1</v>
      </c>
      <c r="AH116" s="32" t="s">
        <v>440</v>
      </c>
      <c r="AI116" s="32" t="s">
        <v>441</v>
      </c>
      <c r="AJ116" s="32" t="s">
        <v>91</v>
      </c>
      <c r="AK116" s="30" t="s">
        <v>442</v>
      </c>
      <c r="AL116" s="30" t="s">
        <v>70</v>
      </c>
      <c r="AM116" s="30" t="s">
        <v>72</v>
      </c>
      <c r="AN116" s="30" t="s">
        <v>65</v>
      </c>
    </row>
    <row r="117" spans="1:40" s="60" customFormat="1" ht="184.8" x14ac:dyDescent="0.25">
      <c r="A117" s="30">
        <v>103</v>
      </c>
      <c r="B117" s="30" t="s">
        <v>435</v>
      </c>
      <c r="C117" s="56" t="s">
        <v>436</v>
      </c>
      <c r="D117" s="56" t="s">
        <v>484</v>
      </c>
      <c r="E117" s="32" t="s">
        <v>56</v>
      </c>
      <c r="F117" s="32" t="s">
        <v>57</v>
      </c>
      <c r="G117" s="32" t="s">
        <v>58</v>
      </c>
      <c r="H117" s="57" t="s">
        <v>59</v>
      </c>
      <c r="I117" s="57"/>
      <c r="J117" s="57" t="s">
        <v>59</v>
      </c>
      <c r="K117" s="57" t="s">
        <v>59</v>
      </c>
      <c r="L117" s="15" t="s">
        <v>894</v>
      </c>
      <c r="M117" s="32" t="s">
        <v>60</v>
      </c>
      <c r="N117" s="38" t="s">
        <v>65</v>
      </c>
      <c r="O117" s="32" t="s">
        <v>59</v>
      </c>
      <c r="P117" s="32"/>
      <c r="Q117" s="32" t="s">
        <v>485</v>
      </c>
      <c r="R117" s="38" t="s">
        <v>65</v>
      </c>
      <c r="S117" s="58" t="s">
        <v>486</v>
      </c>
      <c r="T117" s="30" t="s">
        <v>59</v>
      </c>
      <c r="U117" s="59"/>
      <c r="V117" s="59"/>
      <c r="W117" s="30" t="s">
        <v>65</v>
      </c>
      <c r="X117" s="30" t="s">
        <v>65</v>
      </c>
      <c r="Y117" s="30" t="s">
        <v>65</v>
      </c>
      <c r="Z117" s="30" t="s">
        <v>65</v>
      </c>
      <c r="AA117" s="30" t="s">
        <v>65</v>
      </c>
      <c r="AB117" s="56" t="s">
        <v>65</v>
      </c>
      <c r="AC117" s="56" t="s">
        <v>65</v>
      </c>
      <c r="AD117" s="30" t="s">
        <v>68</v>
      </c>
      <c r="AE117" s="30" t="s">
        <v>68</v>
      </c>
      <c r="AF117" s="30" t="s">
        <v>68</v>
      </c>
      <c r="AG117" s="35">
        <f>IF(OR(AD117="",AE117="",AF117=""),"",IFERROR(IF(COUNTIF(AD117:AF117,[10]Hoja2!$J$2)&gt;=2,3,IF(COUNTIF(AD117:AF117,[10]Hoja2!$J$3)=3,1,2)),1))</f>
        <v>1</v>
      </c>
      <c r="AH117" s="32" t="s">
        <v>440</v>
      </c>
      <c r="AI117" s="32" t="s">
        <v>441</v>
      </c>
      <c r="AJ117" s="32" t="s">
        <v>91</v>
      </c>
      <c r="AK117" s="30" t="s">
        <v>442</v>
      </c>
      <c r="AL117" s="30" t="s">
        <v>70</v>
      </c>
      <c r="AM117" s="30" t="s">
        <v>72</v>
      </c>
      <c r="AN117" s="30" t="s">
        <v>65</v>
      </c>
    </row>
    <row r="118" spans="1:40" s="61" customFormat="1" ht="306.75" customHeight="1" x14ac:dyDescent="0.25">
      <c r="A118" s="30">
        <v>104</v>
      </c>
      <c r="B118" s="12" t="s">
        <v>487</v>
      </c>
      <c r="C118" s="12" t="s">
        <v>488</v>
      </c>
      <c r="D118" s="15" t="s">
        <v>65</v>
      </c>
      <c r="E118" s="32" t="s">
        <v>56</v>
      </c>
      <c r="F118" s="32" t="s">
        <v>57</v>
      </c>
      <c r="G118" s="32" t="s">
        <v>58</v>
      </c>
      <c r="H118" s="57" t="s">
        <v>59</v>
      </c>
      <c r="I118" s="57"/>
      <c r="J118" s="57"/>
      <c r="K118" s="57" t="s">
        <v>59</v>
      </c>
      <c r="L118" s="15" t="s">
        <v>894</v>
      </c>
      <c r="M118" s="32" t="s">
        <v>60</v>
      </c>
      <c r="N118" s="38" t="s">
        <v>65</v>
      </c>
      <c r="O118" s="32" t="s">
        <v>59</v>
      </c>
      <c r="P118" s="32"/>
      <c r="Q118" s="32" t="s">
        <v>305</v>
      </c>
      <c r="R118" s="38" t="s">
        <v>489</v>
      </c>
      <c r="S118" s="58" t="s">
        <v>490</v>
      </c>
      <c r="T118" s="30" t="s">
        <v>59</v>
      </c>
      <c r="U118" s="30"/>
      <c r="V118" s="59"/>
      <c r="W118" s="30" t="s">
        <v>65</v>
      </c>
      <c r="X118" s="30" t="s">
        <v>65</v>
      </c>
      <c r="Y118" s="30" t="s">
        <v>65</v>
      </c>
      <c r="Z118" s="30" t="s">
        <v>65</v>
      </c>
      <c r="AA118" s="30" t="s">
        <v>65</v>
      </c>
      <c r="AB118" s="30" t="s">
        <v>66</v>
      </c>
      <c r="AC118" s="30" t="s">
        <v>65</v>
      </c>
      <c r="AD118" s="12" t="s">
        <v>68</v>
      </c>
      <c r="AE118" s="12" t="s">
        <v>68</v>
      </c>
      <c r="AF118" s="12" t="s">
        <v>68</v>
      </c>
      <c r="AG118" s="41">
        <f>IF(OR(AD118="",AE118="",AF118=""),"",IFERROR(IF(COUNTIF(AD118:AF118,[11]Hoja2!$J$4)&gt;=2,3,IF(COUNTIF(AD118:AF118,[11]Hoja2!J$2)=3,1,2)),1))</f>
        <v>1</v>
      </c>
      <c r="AH118" s="12" t="s">
        <v>487</v>
      </c>
      <c r="AI118" s="12" t="s">
        <v>491</v>
      </c>
      <c r="AJ118" s="12" t="s">
        <v>91</v>
      </c>
      <c r="AK118" s="12" t="s">
        <v>492</v>
      </c>
      <c r="AL118" s="30" t="s">
        <v>70</v>
      </c>
      <c r="AM118" s="30" t="s">
        <v>72</v>
      </c>
      <c r="AN118" s="30" t="s">
        <v>55</v>
      </c>
    </row>
    <row r="119" spans="1:40" s="61" customFormat="1" ht="306.75" customHeight="1" x14ac:dyDescent="0.25">
      <c r="A119" s="30">
        <v>105</v>
      </c>
      <c r="B119" s="12" t="s">
        <v>487</v>
      </c>
      <c r="C119" s="12" t="s">
        <v>488</v>
      </c>
      <c r="D119" s="15" t="s">
        <v>65</v>
      </c>
      <c r="E119" s="32" t="s">
        <v>56</v>
      </c>
      <c r="F119" s="32" t="s">
        <v>57</v>
      </c>
      <c r="G119" s="32" t="s">
        <v>264</v>
      </c>
      <c r="H119" s="57" t="s">
        <v>59</v>
      </c>
      <c r="I119" s="57"/>
      <c r="J119" s="57" t="s">
        <v>59</v>
      </c>
      <c r="K119" s="57" t="s">
        <v>59</v>
      </c>
      <c r="L119" s="15" t="s">
        <v>894</v>
      </c>
      <c r="M119" s="32" t="s">
        <v>60</v>
      </c>
      <c r="N119" s="38" t="s">
        <v>61</v>
      </c>
      <c r="O119" s="32" t="s">
        <v>59</v>
      </c>
      <c r="P119" s="32"/>
      <c r="Q119" s="32" t="s">
        <v>493</v>
      </c>
      <c r="R119" s="38" t="s">
        <v>65</v>
      </c>
      <c r="S119" s="58" t="s">
        <v>494</v>
      </c>
      <c r="T119" s="30" t="s">
        <v>59</v>
      </c>
      <c r="U119" s="30"/>
      <c r="V119" s="59"/>
      <c r="W119" s="30" t="s">
        <v>65</v>
      </c>
      <c r="X119" s="30" t="s">
        <v>65</v>
      </c>
      <c r="Y119" s="30" t="s">
        <v>65</v>
      </c>
      <c r="Z119" s="30" t="s">
        <v>65</v>
      </c>
      <c r="AA119" s="30" t="s">
        <v>65</v>
      </c>
      <c r="AB119" s="30" t="s">
        <v>66</v>
      </c>
      <c r="AC119" s="30" t="s">
        <v>65</v>
      </c>
      <c r="AD119" s="12" t="s">
        <v>68</v>
      </c>
      <c r="AE119" s="12" t="s">
        <v>68</v>
      </c>
      <c r="AF119" s="12" t="s">
        <v>68</v>
      </c>
      <c r="AG119" s="41">
        <f>IF(OR(AD119="",AE119="",AF119=""),"",IFERROR(IF(COUNTIF(AD119:AF119,[11]Hoja2!$J$4)&gt;=2,3,IF(COUNTIF(AD119:AF119,[11]Hoja2!J$2)=3,1,2)),1))</f>
        <v>1</v>
      </c>
      <c r="AH119" s="12" t="s">
        <v>487</v>
      </c>
      <c r="AI119" s="12" t="s">
        <v>491</v>
      </c>
      <c r="AJ119" s="12" t="s">
        <v>91</v>
      </c>
      <c r="AK119" s="12" t="s">
        <v>492</v>
      </c>
      <c r="AL119" s="30" t="s">
        <v>70</v>
      </c>
      <c r="AM119" s="30" t="s">
        <v>72</v>
      </c>
      <c r="AN119" s="30" t="s">
        <v>55</v>
      </c>
    </row>
    <row r="120" spans="1:40" s="61" customFormat="1" ht="306.75" customHeight="1" x14ac:dyDescent="0.25">
      <c r="A120" s="12">
        <v>106</v>
      </c>
      <c r="B120" s="12" t="s">
        <v>487</v>
      </c>
      <c r="C120" s="12" t="s">
        <v>488</v>
      </c>
      <c r="D120" s="15" t="s">
        <v>495</v>
      </c>
      <c r="E120" s="32" t="s">
        <v>56</v>
      </c>
      <c r="F120" s="32" t="s">
        <v>57</v>
      </c>
      <c r="G120" s="32" t="s">
        <v>58</v>
      </c>
      <c r="H120" s="57"/>
      <c r="I120" s="57"/>
      <c r="J120" s="57"/>
      <c r="K120" s="57" t="s">
        <v>59</v>
      </c>
      <c r="L120" s="15" t="s">
        <v>894</v>
      </c>
      <c r="M120" s="32"/>
      <c r="N120" s="38" t="s">
        <v>61</v>
      </c>
      <c r="O120" s="32" t="s">
        <v>59</v>
      </c>
      <c r="P120" s="32"/>
      <c r="Q120" s="32" t="s">
        <v>113</v>
      </c>
      <c r="R120" s="38" t="s">
        <v>167</v>
      </c>
      <c r="S120" s="59" t="s">
        <v>496</v>
      </c>
      <c r="T120" s="30" t="s">
        <v>59</v>
      </c>
      <c r="U120" s="30"/>
      <c r="V120" s="59"/>
      <c r="W120" s="30" t="s">
        <v>65</v>
      </c>
      <c r="X120" s="30" t="s">
        <v>65</v>
      </c>
      <c r="Y120" s="30" t="s">
        <v>65</v>
      </c>
      <c r="Z120" s="30" t="s">
        <v>65</v>
      </c>
      <c r="AA120" s="30" t="s">
        <v>65</v>
      </c>
      <c r="AB120" s="30" t="s">
        <v>66</v>
      </c>
      <c r="AC120" s="30" t="s">
        <v>65</v>
      </c>
      <c r="AD120" s="12" t="s">
        <v>68</v>
      </c>
      <c r="AE120" s="12" t="s">
        <v>68</v>
      </c>
      <c r="AF120" s="12" t="s">
        <v>68</v>
      </c>
      <c r="AG120" s="41">
        <f>IF(OR(AD120="",AE120="",AF120=""),"",IFERROR(IF(COUNTIF(AD120:AF120,[11]Hoja2!$J$4)&gt;=2,3,IF(COUNTIF(AD120:AF120,[11]Hoja2!J$2)=3,1,2)),1))</f>
        <v>1</v>
      </c>
      <c r="AH120" s="12" t="s">
        <v>487</v>
      </c>
      <c r="AI120" s="12" t="s">
        <v>491</v>
      </c>
      <c r="AJ120" s="12" t="s">
        <v>91</v>
      </c>
      <c r="AK120" s="12" t="s">
        <v>492</v>
      </c>
      <c r="AL120" s="30" t="s">
        <v>70</v>
      </c>
      <c r="AM120" s="30" t="s">
        <v>72</v>
      </c>
      <c r="AN120" s="30" t="s">
        <v>55</v>
      </c>
    </row>
    <row r="121" spans="1:40" s="62" customFormat="1" ht="306.75" customHeight="1" x14ac:dyDescent="0.25">
      <c r="A121" s="12">
        <v>107</v>
      </c>
      <c r="B121" s="12" t="s">
        <v>487</v>
      </c>
      <c r="C121" s="12" t="s">
        <v>488</v>
      </c>
      <c r="D121" s="15" t="s">
        <v>65</v>
      </c>
      <c r="E121" s="32" t="s">
        <v>56</v>
      </c>
      <c r="F121" s="32" t="s">
        <v>57</v>
      </c>
      <c r="G121" s="32" t="s">
        <v>58</v>
      </c>
      <c r="H121" s="57" t="s">
        <v>59</v>
      </c>
      <c r="I121" s="57"/>
      <c r="J121" s="57" t="s">
        <v>59</v>
      </c>
      <c r="K121" s="57" t="s">
        <v>59</v>
      </c>
      <c r="L121" s="15" t="s">
        <v>894</v>
      </c>
      <c r="M121" s="32" t="s">
        <v>60</v>
      </c>
      <c r="N121" s="38" t="s">
        <v>65</v>
      </c>
      <c r="O121" s="32" t="s">
        <v>59</v>
      </c>
      <c r="P121" s="32"/>
      <c r="Q121" s="32" t="s">
        <v>113</v>
      </c>
      <c r="R121" s="38" t="s">
        <v>497</v>
      </c>
      <c r="S121" s="59" t="s">
        <v>360</v>
      </c>
      <c r="T121" s="30" t="s">
        <v>59</v>
      </c>
      <c r="U121" s="30"/>
      <c r="V121" s="59"/>
      <c r="W121" s="30" t="s">
        <v>65</v>
      </c>
      <c r="X121" s="30" t="s">
        <v>65</v>
      </c>
      <c r="Y121" s="30" t="s">
        <v>65</v>
      </c>
      <c r="Z121" s="30" t="s">
        <v>65</v>
      </c>
      <c r="AA121" s="30" t="s">
        <v>65</v>
      </c>
      <c r="AB121" s="30" t="s">
        <v>66</v>
      </c>
      <c r="AC121" s="30" t="s">
        <v>65</v>
      </c>
      <c r="AD121" s="12" t="s">
        <v>68</v>
      </c>
      <c r="AE121" s="12" t="s">
        <v>68</v>
      </c>
      <c r="AF121" s="12" t="s">
        <v>68</v>
      </c>
      <c r="AG121" s="41">
        <f>IF(OR(AD121="",AE121="",AF121=""),"",IFERROR(IF(COUNTIF(AD121:AF121,[11]Hoja2!$J$4)&gt;=2,3,IF(COUNTIF(AD121:AF121,[11]Hoja2!J$2)=3,1,2)),1))</f>
        <v>1</v>
      </c>
      <c r="AH121" s="12" t="s">
        <v>487</v>
      </c>
      <c r="AI121" s="12" t="s">
        <v>491</v>
      </c>
      <c r="AJ121" s="12" t="s">
        <v>91</v>
      </c>
      <c r="AK121" s="12" t="s">
        <v>492</v>
      </c>
      <c r="AL121" s="30" t="s">
        <v>70</v>
      </c>
      <c r="AM121" s="30" t="s">
        <v>72</v>
      </c>
      <c r="AN121" s="30" t="s">
        <v>55</v>
      </c>
    </row>
    <row r="122" spans="1:40" s="61" customFormat="1" ht="306.75" customHeight="1" x14ac:dyDescent="0.25">
      <c r="A122" s="30">
        <v>108</v>
      </c>
      <c r="B122" s="12" t="s">
        <v>487</v>
      </c>
      <c r="C122" s="12" t="s">
        <v>488</v>
      </c>
      <c r="D122" s="15" t="s">
        <v>65</v>
      </c>
      <c r="E122" s="32" t="s">
        <v>56</v>
      </c>
      <c r="F122" s="32" t="s">
        <v>57</v>
      </c>
      <c r="G122" s="32" t="s">
        <v>58</v>
      </c>
      <c r="H122" s="57" t="s">
        <v>59</v>
      </c>
      <c r="I122" s="57"/>
      <c r="J122" s="57" t="s">
        <v>59</v>
      </c>
      <c r="K122" s="57" t="s">
        <v>59</v>
      </c>
      <c r="L122" s="15" t="s">
        <v>894</v>
      </c>
      <c r="M122" s="32" t="s">
        <v>60</v>
      </c>
      <c r="N122" s="38" t="s">
        <v>65</v>
      </c>
      <c r="O122" s="32" t="s">
        <v>59</v>
      </c>
      <c r="P122" s="32"/>
      <c r="Q122" s="32" t="s">
        <v>113</v>
      </c>
      <c r="R122" s="38" t="s">
        <v>498</v>
      </c>
      <c r="S122" s="38" t="s">
        <v>499</v>
      </c>
      <c r="T122" s="30"/>
      <c r="U122" s="30" t="s">
        <v>59</v>
      </c>
      <c r="V122" s="59"/>
      <c r="W122" s="30" t="s">
        <v>500</v>
      </c>
      <c r="X122" s="30" t="s">
        <v>65</v>
      </c>
      <c r="Y122" s="30" t="s">
        <v>65</v>
      </c>
      <c r="Z122" s="30" t="s">
        <v>65</v>
      </c>
      <c r="AA122" s="30" t="s">
        <v>65</v>
      </c>
      <c r="AB122" s="30" t="s">
        <v>77</v>
      </c>
      <c r="AC122" s="30" t="s">
        <v>212</v>
      </c>
      <c r="AD122" s="12" t="s">
        <v>112</v>
      </c>
      <c r="AE122" s="12" t="s">
        <v>112</v>
      </c>
      <c r="AF122" s="12" t="s">
        <v>112</v>
      </c>
      <c r="AG122" s="41">
        <f>IF(OR(AD122="",AE122="",AF122=""),"",IFERROR(IF(COUNTIF(AD122:AF122,[11]Hoja2!$J$4)&gt;=2,3,IF(COUNTIF(AD122:AF122,[11]Hoja2!J$2)=3,1,2)),1))</f>
        <v>2</v>
      </c>
      <c r="AH122" s="12" t="s">
        <v>487</v>
      </c>
      <c r="AI122" s="12" t="s">
        <v>491</v>
      </c>
      <c r="AJ122" s="12" t="s">
        <v>91</v>
      </c>
      <c r="AK122" s="12" t="s">
        <v>492</v>
      </c>
      <c r="AL122" s="30" t="s">
        <v>70</v>
      </c>
      <c r="AM122" s="30" t="s">
        <v>72</v>
      </c>
      <c r="AN122" s="30" t="s">
        <v>55</v>
      </c>
    </row>
    <row r="123" spans="1:40" s="61" customFormat="1" ht="306.75" customHeight="1" x14ac:dyDescent="0.25">
      <c r="A123" s="30">
        <v>109</v>
      </c>
      <c r="B123" s="12" t="s">
        <v>487</v>
      </c>
      <c r="C123" s="12" t="s">
        <v>488</v>
      </c>
      <c r="D123" s="15" t="s">
        <v>65</v>
      </c>
      <c r="E123" s="32" t="s">
        <v>56</v>
      </c>
      <c r="F123" s="32" t="s">
        <v>57</v>
      </c>
      <c r="G123" s="32" t="s">
        <v>58</v>
      </c>
      <c r="H123" s="57" t="s">
        <v>59</v>
      </c>
      <c r="I123" s="57"/>
      <c r="J123" s="57" t="s">
        <v>59</v>
      </c>
      <c r="K123" s="57" t="s">
        <v>59</v>
      </c>
      <c r="L123" s="15" t="s">
        <v>894</v>
      </c>
      <c r="M123" s="32" t="s">
        <v>60</v>
      </c>
      <c r="N123" s="38" t="s">
        <v>65</v>
      </c>
      <c r="O123" s="32" t="s">
        <v>59</v>
      </c>
      <c r="P123" s="32"/>
      <c r="Q123" s="32" t="s">
        <v>113</v>
      </c>
      <c r="R123" s="38" t="s">
        <v>114</v>
      </c>
      <c r="S123" s="59" t="s">
        <v>501</v>
      </c>
      <c r="T123" s="30" t="s">
        <v>59</v>
      </c>
      <c r="U123" s="30"/>
      <c r="V123" s="59"/>
      <c r="W123" s="30" t="s">
        <v>65</v>
      </c>
      <c r="X123" s="30" t="s">
        <v>65</v>
      </c>
      <c r="Y123" s="30" t="s">
        <v>65</v>
      </c>
      <c r="Z123" s="30" t="s">
        <v>65</v>
      </c>
      <c r="AA123" s="30" t="s">
        <v>65</v>
      </c>
      <c r="AB123" s="30" t="s">
        <v>66</v>
      </c>
      <c r="AC123" s="30" t="s">
        <v>65</v>
      </c>
      <c r="AD123" s="12" t="s">
        <v>68</v>
      </c>
      <c r="AE123" s="12" t="s">
        <v>68</v>
      </c>
      <c r="AF123" s="12" t="s">
        <v>68</v>
      </c>
      <c r="AG123" s="41">
        <f>IF(OR(AD123="",AE123="",AF123=""),"",IFERROR(IF(COUNTIF(AD123:AF123,[11]Hoja2!$J$4)&gt;=2,3,IF(COUNTIF(AD123:AF123,[11]Hoja2!J$2)=3,1,2)),1))</f>
        <v>1</v>
      </c>
      <c r="AH123" s="12" t="s">
        <v>487</v>
      </c>
      <c r="AI123" s="12" t="s">
        <v>491</v>
      </c>
      <c r="AJ123" s="12" t="s">
        <v>91</v>
      </c>
      <c r="AK123" s="12" t="s">
        <v>492</v>
      </c>
      <c r="AL123" s="30" t="s">
        <v>70</v>
      </c>
      <c r="AM123" s="30" t="s">
        <v>72</v>
      </c>
      <c r="AN123" s="30" t="s">
        <v>55</v>
      </c>
    </row>
    <row r="124" spans="1:40" s="61" customFormat="1" ht="306.75" customHeight="1" x14ac:dyDescent="0.25">
      <c r="A124" s="30">
        <v>110</v>
      </c>
      <c r="B124" s="12" t="s">
        <v>487</v>
      </c>
      <c r="C124" s="12" t="s">
        <v>488</v>
      </c>
      <c r="D124" s="15" t="s">
        <v>65</v>
      </c>
      <c r="E124" s="32" t="s">
        <v>56</v>
      </c>
      <c r="F124" s="32" t="s">
        <v>57</v>
      </c>
      <c r="G124" s="32" t="s">
        <v>58</v>
      </c>
      <c r="H124" s="57" t="s">
        <v>59</v>
      </c>
      <c r="I124" s="57"/>
      <c r="J124" s="57" t="s">
        <v>59</v>
      </c>
      <c r="K124" s="57" t="s">
        <v>59</v>
      </c>
      <c r="L124" s="15" t="s">
        <v>894</v>
      </c>
      <c r="M124" s="32" t="s">
        <v>60</v>
      </c>
      <c r="N124" s="38" t="s">
        <v>65</v>
      </c>
      <c r="O124" s="32" t="s">
        <v>59</v>
      </c>
      <c r="P124" s="32"/>
      <c r="Q124" s="32" t="s">
        <v>113</v>
      </c>
      <c r="R124" s="38" t="s">
        <v>502</v>
      </c>
      <c r="S124" s="58" t="s">
        <v>503</v>
      </c>
      <c r="T124" s="30" t="s">
        <v>59</v>
      </c>
      <c r="U124" s="30"/>
      <c r="V124" s="59"/>
      <c r="W124" s="30" t="s">
        <v>65</v>
      </c>
      <c r="X124" s="30" t="s">
        <v>65</v>
      </c>
      <c r="Y124" s="30" t="s">
        <v>65</v>
      </c>
      <c r="Z124" s="30" t="s">
        <v>65</v>
      </c>
      <c r="AA124" s="30" t="s">
        <v>65</v>
      </c>
      <c r="AB124" s="30" t="s">
        <v>66</v>
      </c>
      <c r="AC124" s="30" t="s">
        <v>65</v>
      </c>
      <c r="AD124" s="12" t="s">
        <v>68</v>
      </c>
      <c r="AE124" s="12" t="s">
        <v>68</v>
      </c>
      <c r="AF124" s="12" t="s">
        <v>68</v>
      </c>
      <c r="AG124" s="41">
        <f>IF(OR(AD124="",AE124="",AF124=""),"",IFERROR(IF(COUNTIF(AD124:AF124,[11]Hoja2!$J$4)&gt;=2,3,IF(COUNTIF(AD124:AF124,[11]Hoja2!J$2)=3,1,2)),1))</f>
        <v>1</v>
      </c>
      <c r="AH124" s="12" t="s">
        <v>487</v>
      </c>
      <c r="AI124" s="12" t="s">
        <v>491</v>
      </c>
      <c r="AJ124" s="12" t="s">
        <v>91</v>
      </c>
      <c r="AK124" s="12" t="s">
        <v>492</v>
      </c>
      <c r="AL124" s="30" t="s">
        <v>70</v>
      </c>
      <c r="AM124" s="30" t="s">
        <v>72</v>
      </c>
      <c r="AN124" s="30" t="s">
        <v>55</v>
      </c>
    </row>
    <row r="125" spans="1:40" s="61" customFormat="1" ht="324.75" customHeight="1" x14ac:dyDescent="0.25">
      <c r="A125" s="12">
        <v>111</v>
      </c>
      <c r="B125" s="12" t="s">
        <v>487</v>
      </c>
      <c r="C125" s="12" t="s">
        <v>488</v>
      </c>
      <c r="D125" s="15" t="s">
        <v>65</v>
      </c>
      <c r="E125" s="32" t="s">
        <v>56</v>
      </c>
      <c r="F125" s="32" t="s">
        <v>57</v>
      </c>
      <c r="G125" s="32" t="s">
        <v>155</v>
      </c>
      <c r="H125" s="57"/>
      <c r="I125" s="57"/>
      <c r="J125" s="57"/>
      <c r="K125" s="57" t="s">
        <v>59</v>
      </c>
      <c r="L125" s="15" t="s">
        <v>894</v>
      </c>
      <c r="M125" s="32" t="s">
        <v>504</v>
      </c>
      <c r="N125" s="38" t="s">
        <v>370</v>
      </c>
      <c r="O125" s="32" t="s">
        <v>59</v>
      </c>
      <c r="P125" s="32" t="s">
        <v>59</v>
      </c>
      <c r="Q125" s="32" t="s">
        <v>505</v>
      </c>
      <c r="R125" s="38" t="s">
        <v>506</v>
      </c>
      <c r="S125" s="58" t="s">
        <v>507</v>
      </c>
      <c r="T125" s="30"/>
      <c r="U125" s="30" t="s">
        <v>59</v>
      </c>
      <c r="V125" s="59"/>
      <c r="W125" s="30" t="s">
        <v>500</v>
      </c>
      <c r="X125" s="30" t="s">
        <v>65</v>
      </c>
      <c r="Y125" s="30" t="s">
        <v>65</v>
      </c>
      <c r="Z125" s="30" t="s">
        <v>65</v>
      </c>
      <c r="AA125" s="30" t="s">
        <v>65</v>
      </c>
      <c r="AB125" s="30" t="s">
        <v>77</v>
      </c>
      <c r="AC125" s="30" t="s">
        <v>78</v>
      </c>
      <c r="AD125" s="12" t="s">
        <v>112</v>
      </c>
      <c r="AE125" s="12" t="s">
        <v>112</v>
      </c>
      <c r="AF125" s="12" t="s">
        <v>112</v>
      </c>
      <c r="AG125" s="41">
        <f>IF(OR(AD125="",AE125="",AF125=""),"",IFERROR(IF(COUNTIF(AD125:AF125,[11]Hoja2!$J$4)&gt;=2,3,IF(COUNTIF(AD125:AF125,[11]Hoja2!J$2)=3,1,2)),1))</f>
        <v>2</v>
      </c>
      <c r="AH125" s="12" t="s">
        <v>487</v>
      </c>
      <c r="AI125" s="12" t="s">
        <v>491</v>
      </c>
      <c r="AJ125" s="12" t="s">
        <v>91</v>
      </c>
      <c r="AK125" s="12" t="s">
        <v>492</v>
      </c>
      <c r="AL125" s="30" t="s">
        <v>55</v>
      </c>
      <c r="AM125" s="30" t="s">
        <v>72</v>
      </c>
      <c r="AN125" s="30" t="s">
        <v>55</v>
      </c>
    </row>
    <row r="126" spans="1:40" s="61" customFormat="1" ht="306.75" customHeight="1" x14ac:dyDescent="0.25">
      <c r="A126" s="12">
        <v>112</v>
      </c>
      <c r="B126" s="12" t="s">
        <v>487</v>
      </c>
      <c r="C126" s="12" t="s">
        <v>508</v>
      </c>
      <c r="D126" s="15" t="s">
        <v>509</v>
      </c>
      <c r="E126" s="32" t="s">
        <v>56</v>
      </c>
      <c r="F126" s="32" t="s">
        <v>57</v>
      </c>
      <c r="G126" s="32" t="s">
        <v>155</v>
      </c>
      <c r="H126" s="57" t="s">
        <v>59</v>
      </c>
      <c r="I126" s="57"/>
      <c r="J126" s="57" t="s">
        <v>59</v>
      </c>
      <c r="K126" s="57" t="s">
        <v>59</v>
      </c>
      <c r="L126" s="15" t="s">
        <v>894</v>
      </c>
      <c r="M126" s="32" t="s">
        <v>60</v>
      </c>
      <c r="N126" s="38" t="s">
        <v>65</v>
      </c>
      <c r="O126" s="32" t="s">
        <v>59</v>
      </c>
      <c r="P126" s="32" t="s">
        <v>59</v>
      </c>
      <c r="Q126" s="32" t="s">
        <v>510</v>
      </c>
      <c r="R126" s="38" t="s">
        <v>65</v>
      </c>
      <c r="S126" s="58" t="s">
        <v>511</v>
      </c>
      <c r="T126" s="30" t="s">
        <v>59</v>
      </c>
      <c r="U126" s="30"/>
      <c r="V126" s="59"/>
      <c r="W126" s="30" t="s">
        <v>65</v>
      </c>
      <c r="X126" s="30" t="s">
        <v>65</v>
      </c>
      <c r="Y126" s="30" t="s">
        <v>65</v>
      </c>
      <c r="Z126" s="30" t="s">
        <v>65</v>
      </c>
      <c r="AA126" s="30" t="s">
        <v>65</v>
      </c>
      <c r="AB126" s="30" t="s">
        <v>66</v>
      </c>
      <c r="AC126" s="30" t="s">
        <v>65</v>
      </c>
      <c r="AD126" s="12" t="s">
        <v>68</v>
      </c>
      <c r="AE126" s="12" t="s">
        <v>68</v>
      </c>
      <c r="AF126" s="12" t="s">
        <v>68</v>
      </c>
      <c r="AG126" s="41">
        <f>IF(OR(AD126="",AE126="",AF126=""),"",IFERROR(IF(COUNTIF(AD126:AF126,[11]Hoja2!$J$4)&gt;=2,3,IF(COUNTIF(AD126:AF126,[11]Hoja2!J$2)=3,1,2)),1))</f>
        <v>1</v>
      </c>
      <c r="AH126" s="12" t="s">
        <v>487</v>
      </c>
      <c r="AI126" s="12" t="s">
        <v>491</v>
      </c>
      <c r="AJ126" s="12" t="s">
        <v>91</v>
      </c>
      <c r="AK126" s="12" t="s">
        <v>492</v>
      </c>
      <c r="AL126" s="30" t="s">
        <v>70</v>
      </c>
      <c r="AM126" s="30" t="s">
        <v>72</v>
      </c>
      <c r="AN126" s="30" t="s">
        <v>55</v>
      </c>
    </row>
    <row r="127" spans="1:40" s="61" customFormat="1" ht="306.75" customHeight="1" x14ac:dyDescent="0.25">
      <c r="A127" s="30">
        <v>113</v>
      </c>
      <c r="B127" s="12" t="s">
        <v>487</v>
      </c>
      <c r="C127" s="12" t="s">
        <v>512</v>
      </c>
      <c r="D127" s="15" t="s">
        <v>513</v>
      </c>
      <c r="E127" s="32" t="s">
        <v>56</v>
      </c>
      <c r="F127" s="32" t="s">
        <v>57</v>
      </c>
      <c r="G127" s="32" t="s">
        <v>58</v>
      </c>
      <c r="H127" s="57" t="s">
        <v>59</v>
      </c>
      <c r="I127" s="57"/>
      <c r="J127" s="57" t="s">
        <v>59</v>
      </c>
      <c r="K127" s="57" t="s">
        <v>59</v>
      </c>
      <c r="L127" s="15" t="s">
        <v>894</v>
      </c>
      <c r="M127" s="32" t="s">
        <v>65</v>
      </c>
      <c r="N127" s="38" t="s">
        <v>61</v>
      </c>
      <c r="O127" s="32" t="s">
        <v>59</v>
      </c>
      <c r="P127" s="32"/>
      <c r="Q127" s="32" t="s">
        <v>265</v>
      </c>
      <c r="R127" s="38" t="s">
        <v>514</v>
      </c>
      <c r="S127" s="58" t="s">
        <v>515</v>
      </c>
      <c r="T127" s="30"/>
      <c r="U127" s="30" t="s">
        <v>59</v>
      </c>
      <c r="V127" s="59"/>
      <c r="W127" s="30" t="s">
        <v>65</v>
      </c>
      <c r="X127" s="30" t="s">
        <v>65</v>
      </c>
      <c r="Y127" s="30" t="s">
        <v>65</v>
      </c>
      <c r="Z127" s="30" t="s">
        <v>65</v>
      </c>
      <c r="AA127" s="30" t="s">
        <v>65</v>
      </c>
      <c r="AB127" s="30" t="s">
        <v>66</v>
      </c>
      <c r="AC127" s="30" t="s">
        <v>65</v>
      </c>
      <c r="AD127" s="12" t="s">
        <v>112</v>
      </c>
      <c r="AE127" s="12" t="s">
        <v>112</v>
      </c>
      <c r="AF127" s="12" t="s">
        <v>112</v>
      </c>
      <c r="AG127" s="41">
        <f>IF(OR(AD127="",AE127="",AF127=""),"",IFERROR(IF(COUNTIF(AD127:AF127,[11]Hoja2!$J$4)&gt;=2,3,IF(COUNTIF(AD127:AF127,[11]Hoja2!J$2)=3,1,2)),1))</f>
        <v>2</v>
      </c>
      <c r="AH127" s="12" t="s">
        <v>487</v>
      </c>
      <c r="AI127" s="12" t="s">
        <v>491</v>
      </c>
      <c r="AJ127" s="12" t="s">
        <v>91</v>
      </c>
      <c r="AK127" s="12" t="s">
        <v>492</v>
      </c>
      <c r="AL127" s="30" t="s">
        <v>70</v>
      </c>
      <c r="AM127" s="30" t="s">
        <v>516</v>
      </c>
      <c r="AN127" s="30" t="s">
        <v>59</v>
      </c>
    </row>
    <row r="128" spans="1:40" s="61" customFormat="1" ht="324.75" customHeight="1" x14ac:dyDescent="0.25">
      <c r="A128" s="30">
        <v>114</v>
      </c>
      <c r="B128" s="12" t="s">
        <v>487</v>
      </c>
      <c r="C128" s="12" t="s">
        <v>517</v>
      </c>
      <c r="D128" s="15" t="s">
        <v>518</v>
      </c>
      <c r="E128" s="32" t="s">
        <v>56</v>
      </c>
      <c r="F128" s="32" t="s">
        <v>57</v>
      </c>
      <c r="G128" s="32" t="s">
        <v>58</v>
      </c>
      <c r="H128" s="57"/>
      <c r="I128" s="57"/>
      <c r="J128" s="57" t="s">
        <v>59</v>
      </c>
      <c r="K128" s="57" t="s">
        <v>59</v>
      </c>
      <c r="L128" s="15" t="s">
        <v>894</v>
      </c>
      <c r="M128" s="32" t="s">
        <v>60</v>
      </c>
      <c r="N128" s="38" t="s">
        <v>65</v>
      </c>
      <c r="O128" s="32" t="s">
        <v>59</v>
      </c>
      <c r="P128" s="32"/>
      <c r="Q128" s="32" t="s">
        <v>519</v>
      </c>
      <c r="R128" s="38" t="s">
        <v>65</v>
      </c>
      <c r="S128" s="58" t="s">
        <v>520</v>
      </c>
      <c r="T128" s="30"/>
      <c r="U128" s="30" t="s">
        <v>59</v>
      </c>
      <c r="V128" s="59"/>
      <c r="W128" s="30" t="s">
        <v>500</v>
      </c>
      <c r="X128" s="30" t="s">
        <v>65</v>
      </c>
      <c r="Y128" s="30" t="s">
        <v>65</v>
      </c>
      <c r="Z128" s="30" t="s">
        <v>65</v>
      </c>
      <c r="AA128" s="30" t="s">
        <v>65</v>
      </c>
      <c r="AB128" s="30" t="s">
        <v>77</v>
      </c>
      <c r="AC128" s="30" t="s">
        <v>212</v>
      </c>
      <c r="AD128" s="12" t="s">
        <v>112</v>
      </c>
      <c r="AE128" s="12" t="s">
        <v>112</v>
      </c>
      <c r="AF128" s="12" t="s">
        <v>112</v>
      </c>
      <c r="AG128" s="41">
        <f>IF(OR(AD128="",AE128="",AF128=""),"",IFERROR(IF(COUNTIF(AD128:AF128,[11]Hoja2!$J$4)&gt;=2,3,IF(COUNTIF(AD128:AF128,[11]Hoja2!J$2)=3,1,2)),1))</f>
        <v>2</v>
      </c>
      <c r="AH128" s="12" t="s">
        <v>487</v>
      </c>
      <c r="AI128" s="12" t="s">
        <v>491</v>
      </c>
      <c r="AJ128" s="12" t="s">
        <v>91</v>
      </c>
      <c r="AK128" s="12" t="s">
        <v>492</v>
      </c>
      <c r="AL128" s="30" t="s">
        <v>55</v>
      </c>
      <c r="AM128" s="30" t="s">
        <v>72</v>
      </c>
      <c r="AN128" s="30" t="s">
        <v>55</v>
      </c>
    </row>
    <row r="129" spans="1:40" s="63" customFormat="1" ht="408.75" customHeight="1" x14ac:dyDescent="0.3">
      <c r="A129" s="30">
        <v>115</v>
      </c>
      <c r="B129" s="30" t="s">
        <v>521</v>
      </c>
      <c r="C129" s="32" t="s">
        <v>522</v>
      </c>
      <c r="D129" s="32" t="s">
        <v>65</v>
      </c>
      <c r="E129" s="32" t="s">
        <v>56</v>
      </c>
      <c r="F129" s="32" t="s">
        <v>57</v>
      </c>
      <c r="G129" s="32" t="s">
        <v>58</v>
      </c>
      <c r="H129" s="33" t="s">
        <v>59</v>
      </c>
      <c r="I129" s="33"/>
      <c r="J129" s="33" t="s">
        <v>59</v>
      </c>
      <c r="K129" s="33" t="s">
        <v>59</v>
      </c>
      <c r="L129" s="15" t="s">
        <v>894</v>
      </c>
      <c r="M129" s="32" t="s">
        <v>60</v>
      </c>
      <c r="N129" s="38" t="s">
        <v>61</v>
      </c>
      <c r="O129" s="32" t="s">
        <v>59</v>
      </c>
      <c r="P129" s="32"/>
      <c r="Q129" s="32" t="s">
        <v>305</v>
      </c>
      <c r="R129" s="38" t="s">
        <v>523</v>
      </c>
      <c r="S129" s="32" t="s">
        <v>524</v>
      </c>
      <c r="T129" s="30" t="s">
        <v>59</v>
      </c>
      <c r="U129" s="59"/>
      <c r="V129" s="59"/>
      <c r="W129" s="30" t="s">
        <v>65</v>
      </c>
      <c r="X129" s="30" t="s">
        <v>65</v>
      </c>
      <c r="Y129" s="30" t="s">
        <v>65</v>
      </c>
      <c r="Z129" s="30" t="s">
        <v>65</v>
      </c>
      <c r="AA129" s="30" t="s">
        <v>65</v>
      </c>
      <c r="AB129" s="30" t="s">
        <v>66</v>
      </c>
      <c r="AC129" s="30" t="s">
        <v>65</v>
      </c>
      <c r="AD129" s="30" t="s">
        <v>68</v>
      </c>
      <c r="AE129" s="30" t="s">
        <v>68</v>
      </c>
      <c r="AF129" s="30" t="s">
        <v>68</v>
      </c>
      <c r="AG129" s="35">
        <f>IF(OR(AD129="",AE129="",AF129=""),"",IFERROR(IF(COUNTIF(AD129:AF129,[12]Hoja2!$J$2)&gt;=2,3,IF(COUNTIF(AD129:AF129,[12]Hoja2!$J$3)=3,1,2)),1))</f>
        <v>1</v>
      </c>
      <c r="AH129" s="44" t="s">
        <v>525</v>
      </c>
      <c r="AI129" s="44" t="s">
        <v>521</v>
      </c>
      <c r="AJ129" s="30" t="s">
        <v>91</v>
      </c>
      <c r="AK129" s="30" t="s">
        <v>526</v>
      </c>
      <c r="AL129" s="30" t="s">
        <v>70</v>
      </c>
      <c r="AM129" s="30" t="s">
        <v>72</v>
      </c>
      <c r="AN129" s="30" t="s">
        <v>65</v>
      </c>
    </row>
    <row r="130" spans="1:40" s="63" customFormat="1" ht="303.60000000000002" x14ac:dyDescent="0.3">
      <c r="A130" s="12">
        <v>116</v>
      </c>
      <c r="B130" s="30" t="s">
        <v>521</v>
      </c>
      <c r="C130" s="32" t="s">
        <v>527</v>
      </c>
      <c r="D130" s="32" t="s">
        <v>528</v>
      </c>
      <c r="E130" s="32" t="s">
        <v>56</v>
      </c>
      <c r="F130" s="32" t="s">
        <v>57</v>
      </c>
      <c r="G130" s="32" t="s">
        <v>264</v>
      </c>
      <c r="H130" s="33" t="s">
        <v>59</v>
      </c>
      <c r="I130" s="33"/>
      <c r="J130" s="33" t="s">
        <v>59</v>
      </c>
      <c r="K130" s="33" t="s">
        <v>59</v>
      </c>
      <c r="L130" s="15" t="s">
        <v>894</v>
      </c>
      <c r="M130" s="32" t="s">
        <v>60</v>
      </c>
      <c r="N130" s="38" t="s">
        <v>61</v>
      </c>
      <c r="O130" s="32" t="s">
        <v>59</v>
      </c>
      <c r="P130" s="32" t="s">
        <v>59</v>
      </c>
      <c r="Q130" s="32" t="s">
        <v>529</v>
      </c>
      <c r="R130" s="38" t="s">
        <v>65</v>
      </c>
      <c r="S130" s="32" t="s">
        <v>530</v>
      </c>
      <c r="T130" s="30" t="s">
        <v>59</v>
      </c>
      <c r="U130" s="59"/>
      <c r="V130" s="59"/>
      <c r="W130" s="30" t="s">
        <v>65</v>
      </c>
      <c r="X130" s="30" t="s">
        <v>65</v>
      </c>
      <c r="Y130" s="30" t="s">
        <v>65</v>
      </c>
      <c r="Z130" s="30" t="s">
        <v>65</v>
      </c>
      <c r="AA130" s="30" t="s">
        <v>65</v>
      </c>
      <c r="AB130" s="30" t="s">
        <v>66</v>
      </c>
      <c r="AC130" s="30" t="s">
        <v>65</v>
      </c>
      <c r="AD130" s="30" t="s">
        <v>68</v>
      </c>
      <c r="AE130" s="30" t="s">
        <v>68</v>
      </c>
      <c r="AF130" s="30" t="s">
        <v>68</v>
      </c>
      <c r="AG130" s="35">
        <f>IF(OR(AD130="",AE130="",AF130=""),"",IFERROR(IF(COUNTIF(AD130:AF130,[12]Hoja2!$J$2)&gt;=2,3,IF(COUNTIF(AD130:AF130,[12]Hoja2!$J$3)=3,1,2)),1))</f>
        <v>1</v>
      </c>
      <c r="AH130" s="44" t="s">
        <v>525</v>
      </c>
      <c r="AI130" s="44" t="s">
        <v>521</v>
      </c>
      <c r="AJ130" s="30" t="s">
        <v>91</v>
      </c>
      <c r="AK130" s="30" t="s">
        <v>526</v>
      </c>
      <c r="AL130" s="30" t="s">
        <v>70</v>
      </c>
      <c r="AM130" s="30" t="s">
        <v>72</v>
      </c>
      <c r="AN130" s="30" t="s">
        <v>65</v>
      </c>
    </row>
    <row r="131" spans="1:40" s="63" customFormat="1" ht="316.8" x14ac:dyDescent="0.3">
      <c r="A131" s="12">
        <v>117</v>
      </c>
      <c r="B131" s="30" t="s">
        <v>521</v>
      </c>
      <c r="C131" s="32" t="s">
        <v>531</v>
      </c>
      <c r="D131" s="32" t="s">
        <v>532</v>
      </c>
      <c r="E131" s="32" t="s">
        <v>56</v>
      </c>
      <c r="F131" s="32" t="s">
        <v>57</v>
      </c>
      <c r="G131" s="32" t="s">
        <v>58</v>
      </c>
      <c r="H131" s="33" t="s">
        <v>59</v>
      </c>
      <c r="I131" s="33"/>
      <c r="J131" s="33" t="s">
        <v>59</v>
      </c>
      <c r="K131" s="33" t="s">
        <v>59</v>
      </c>
      <c r="L131" s="15" t="s">
        <v>894</v>
      </c>
      <c r="M131" s="32" t="s">
        <v>60</v>
      </c>
      <c r="N131" s="38" t="s">
        <v>61</v>
      </c>
      <c r="O131" s="32" t="s">
        <v>59</v>
      </c>
      <c r="P131" s="32"/>
      <c r="Q131" s="32" t="s">
        <v>113</v>
      </c>
      <c r="R131" s="38" t="s">
        <v>533</v>
      </c>
      <c r="S131" s="32" t="s">
        <v>534</v>
      </c>
      <c r="T131" s="30" t="s">
        <v>59</v>
      </c>
      <c r="U131" s="59"/>
      <c r="V131" s="59"/>
      <c r="W131" s="30" t="s">
        <v>65</v>
      </c>
      <c r="X131" s="30" t="s">
        <v>65</v>
      </c>
      <c r="Y131" s="30" t="s">
        <v>65</v>
      </c>
      <c r="Z131" s="30" t="s">
        <v>65</v>
      </c>
      <c r="AA131" s="30" t="s">
        <v>65</v>
      </c>
      <c r="AB131" s="30" t="s">
        <v>66</v>
      </c>
      <c r="AC131" s="30" t="s">
        <v>65</v>
      </c>
      <c r="AD131" s="30" t="s">
        <v>68</v>
      </c>
      <c r="AE131" s="30" t="s">
        <v>68</v>
      </c>
      <c r="AF131" s="30" t="s">
        <v>68</v>
      </c>
      <c r="AG131" s="35">
        <f>IF(OR(AD131="",AE131="",AF131=""),"",IFERROR(IF(COUNTIF(AD131:AF131,[12]Hoja2!$J$2)&gt;=2,3,IF(COUNTIF(AD131:AF131,[12]Hoja2!$J$3)=3,1,2)),1))</f>
        <v>1</v>
      </c>
      <c r="AH131" s="44" t="s">
        <v>525</v>
      </c>
      <c r="AI131" s="44" t="s">
        <v>521</v>
      </c>
      <c r="AJ131" s="30" t="s">
        <v>91</v>
      </c>
      <c r="AK131" s="30" t="s">
        <v>526</v>
      </c>
      <c r="AL131" s="30" t="s">
        <v>70</v>
      </c>
      <c r="AM131" s="30" t="s">
        <v>72</v>
      </c>
      <c r="AN131" s="30" t="s">
        <v>65</v>
      </c>
    </row>
    <row r="132" spans="1:40" s="63" customFormat="1" ht="316.8" x14ac:dyDescent="0.3">
      <c r="A132" s="30">
        <v>118</v>
      </c>
      <c r="B132" s="30" t="s">
        <v>521</v>
      </c>
      <c r="C132" s="32" t="s">
        <v>531</v>
      </c>
      <c r="D132" s="32" t="s">
        <v>535</v>
      </c>
      <c r="E132" s="32" t="s">
        <v>56</v>
      </c>
      <c r="F132" s="32" t="s">
        <v>57</v>
      </c>
      <c r="G132" s="32" t="s">
        <v>58</v>
      </c>
      <c r="H132" s="33" t="s">
        <v>59</v>
      </c>
      <c r="I132" s="33"/>
      <c r="J132" s="33" t="s">
        <v>59</v>
      </c>
      <c r="K132" s="33" t="s">
        <v>59</v>
      </c>
      <c r="L132" s="15" t="s">
        <v>894</v>
      </c>
      <c r="M132" s="32" t="s">
        <v>60</v>
      </c>
      <c r="N132" s="38" t="s">
        <v>61</v>
      </c>
      <c r="O132" s="32" t="s">
        <v>59</v>
      </c>
      <c r="P132" s="32"/>
      <c r="Q132" s="32" t="s">
        <v>536</v>
      </c>
      <c r="R132" s="38" t="s">
        <v>537</v>
      </c>
      <c r="S132" s="32" t="s">
        <v>538</v>
      </c>
      <c r="T132" s="30" t="s">
        <v>59</v>
      </c>
      <c r="U132" s="59"/>
      <c r="V132" s="59"/>
      <c r="W132" s="30" t="s">
        <v>65</v>
      </c>
      <c r="X132" s="30" t="s">
        <v>65</v>
      </c>
      <c r="Y132" s="30" t="s">
        <v>65</v>
      </c>
      <c r="Z132" s="30" t="s">
        <v>65</v>
      </c>
      <c r="AA132" s="30" t="s">
        <v>65</v>
      </c>
      <c r="AB132" s="30" t="s">
        <v>66</v>
      </c>
      <c r="AC132" s="30" t="s">
        <v>65</v>
      </c>
      <c r="AD132" s="30" t="s">
        <v>68</v>
      </c>
      <c r="AE132" s="30" t="s">
        <v>68</v>
      </c>
      <c r="AF132" s="30" t="s">
        <v>68</v>
      </c>
      <c r="AG132" s="35">
        <f>IF(OR(AD132="",AE132="",AF132=""),"",IFERROR(IF(COUNTIF(AD132:AF132,[12]Hoja2!$J$2)&gt;=2,3,IF(COUNTIF(AD132:AF132,[12]Hoja2!$J$3)=3,1,2)),1))</f>
        <v>1</v>
      </c>
      <c r="AH132" s="44" t="s">
        <v>525</v>
      </c>
      <c r="AI132" s="44" t="s">
        <v>521</v>
      </c>
      <c r="AJ132" s="30" t="s">
        <v>91</v>
      </c>
      <c r="AK132" s="30" t="s">
        <v>526</v>
      </c>
      <c r="AL132" s="30" t="s">
        <v>70</v>
      </c>
      <c r="AM132" s="30" t="s">
        <v>72</v>
      </c>
      <c r="AN132" s="30" t="s">
        <v>65</v>
      </c>
    </row>
    <row r="133" spans="1:40" s="63" customFormat="1" ht="303.60000000000002" x14ac:dyDescent="0.3">
      <c r="A133" s="30">
        <v>119</v>
      </c>
      <c r="B133" s="30" t="s">
        <v>521</v>
      </c>
      <c r="C133" s="32" t="s">
        <v>539</v>
      </c>
      <c r="D133" s="32" t="s">
        <v>540</v>
      </c>
      <c r="E133" s="32" t="s">
        <v>56</v>
      </c>
      <c r="F133" s="32" t="s">
        <v>57</v>
      </c>
      <c r="G133" s="32" t="s">
        <v>58</v>
      </c>
      <c r="H133" s="33"/>
      <c r="I133" s="33"/>
      <c r="J133" s="33" t="s">
        <v>59</v>
      </c>
      <c r="K133" s="33"/>
      <c r="L133" s="15" t="s">
        <v>894</v>
      </c>
      <c r="M133" s="32" t="s">
        <v>60</v>
      </c>
      <c r="N133" s="38" t="s">
        <v>61</v>
      </c>
      <c r="O133" s="32" t="s">
        <v>59</v>
      </c>
      <c r="P133" s="32"/>
      <c r="Q133" s="32" t="s">
        <v>183</v>
      </c>
      <c r="R133" s="38" t="s">
        <v>541</v>
      </c>
      <c r="S133" s="32" t="s">
        <v>542</v>
      </c>
      <c r="T133" s="30" t="s">
        <v>59</v>
      </c>
      <c r="U133" s="59"/>
      <c r="V133" s="59"/>
      <c r="W133" s="30" t="s">
        <v>65</v>
      </c>
      <c r="X133" s="30" t="s">
        <v>65</v>
      </c>
      <c r="Y133" s="30" t="s">
        <v>65</v>
      </c>
      <c r="Z133" s="30" t="s">
        <v>65</v>
      </c>
      <c r="AA133" s="30" t="s">
        <v>65</v>
      </c>
      <c r="AB133" s="30" t="s">
        <v>66</v>
      </c>
      <c r="AC133" s="30" t="s">
        <v>65</v>
      </c>
      <c r="AD133" s="30" t="s">
        <v>68</v>
      </c>
      <c r="AE133" s="30" t="s">
        <v>68</v>
      </c>
      <c r="AF133" s="30" t="s">
        <v>68</v>
      </c>
      <c r="AG133" s="35">
        <f>IF(OR(AD133="",AE133="",AF133=""),"",IFERROR(IF(COUNTIF(AD133:AF133,[12]Hoja2!$J$2)&gt;=2,3,IF(COUNTIF(AD133:AF133,[12]Hoja2!$J$3)=3,1,2)),1))</f>
        <v>1</v>
      </c>
      <c r="AH133" s="44" t="s">
        <v>525</v>
      </c>
      <c r="AI133" s="44" t="s">
        <v>521</v>
      </c>
      <c r="AJ133" s="30" t="s">
        <v>91</v>
      </c>
      <c r="AK133" s="30" t="s">
        <v>526</v>
      </c>
      <c r="AL133" s="30" t="s">
        <v>70</v>
      </c>
      <c r="AM133" s="30" t="s">
        <v>72</v>
      </c>
      <c r="AN133" s="30" t="s">
        <v>65</v>
      </c>
    </row>
    <row r="134" spans="1:40" s="63" customFormat="1" ht="316.8" x14ac:dyDescent="0.3">
      <c r="A134" s="30">
        <v>120</v>
      </c>
      <c r="B134" s="30" t="s">
        <v>521</v>
      </c>
      <c r="C134" s="32" t="s">
        <v>531</v>
      </c>
      <c r="D134" s="32" t="s">
        <v>543</v>
      </c>
      <c r="E134" s="32" t="s">
        <v>56</v>
      </c>
      <c r="F134" s="32" t="s">
        <v>57</v>
      </c>
      <c r="G134" s="32" t="s">
        <v>58</v>
      </c>
      <c r="H134" s="33"/>
      <c r="I134" s="33"/>
      <c r="J134" s="33" t="s">
        <v>59</v>
      </c>
      <c r="K134" s="33"/>
      <c r="L134" s="15" t="s">
        <v>894</v>
      </c>
      <c r="M134" s="32" t="s">
        <v>60</v>
      </c>
      <c r="N134" s="38" t="s">
        <v>61</v>
      </c>
      <c r="O134" s="32" t="s">
        <v>59</v>
      </c>
      <c r="P134" s="32"/>
      <c r="Q134" s="32" t="s">
        <v>183</v>
      </c>
      <c r="R134" s="38" t="s">
        <v>544</v>
      </c>
      <c r="S134" s="38" t="s">
        <v>545</v>
      </c>
      <c r="T134" s="30" t="s">
        <v>59</v>
      </c>
      <c r="U134" s="59"/>
      <c r="V134" s="59"/>
      <c r="W134" s="30" t="s">
        <v>65</v>
      </c>
      <c r="X134" s="30" t="s">
        <v>65</v>
      </c>
      <c r="Y134" s="30" t="s">
        <v>65</v>
      </c>
      <c r="Z134" s="30" t="s">
        <v>65</v>
      </c>
      <c r="AA134" s="30" t="s">
        <v>65</v>
      </c>
      <c r="AB134" s="30" t="s">
        <v>66</v>
      </c>
      <c r="AC134" s="30" t="s">
        <v>65</v>
      </c>
      <c r="AD134" s="30" t="s">
        <v>68</v>
      </c>
      <c r="AE134" s="30" t="s">
        <v>68</v>
      </c>
      <c r="AF134" s="30" t="s">
        <v>68</v>
      </c>
      <c r="AG134" s="35">
        <f>IF(OR(AD134="",AE134="",AF134=""),"",IFERROR(IF(COUNTIF(AD134:AF134,[12]Hoja2!$J$2)&gt;=2,3,IF(COUNTIF(AD134:AF134,[12]Hoja2!$J$3)=3,1,2)),1))</f>
        <v>1</v>
      </c>
      <c r="AH134" s="44" t="s">
        <v>525</v>
      </c>
      <c r="AI134" s="44" t="s">
        <v>521</v>
      </c>
      <c r="AJ134" s="30" t="s">
        <v>91</v>
      </c>
      <c r="AK134" s="30" t="s">
        <v>526</v>
      </c>
      <c r="AL134" s="30" t="s">
        <v>70</v>
      </c>
      <c r="AM134" s="30" t="s">
        <v>72</v>
      </c>
      <c r="AN134" s="30" t="s">
        <v>65</v>
      </c>
    </row>
    <row r="135" spans="1:40" s="63" customFormat="1" ht="250.8" x14ac:dyDescent="0.3">
      <c r="A135" s="12">
        <v>121</v>
      </c>
      <c r="B135" s="30" t="s">
        <v>521</v>
      </c>
      <c r="C135" s="32" t="s">
        <v>546</v>
      </c>
      <c r="D135" s="32" t="s">
        <v>547</v>
      </c>
      <c r="E135" s="32" t="s">
        <v>56</v>
      </c>
      <c r="F135" s="32" t="s">
        <v>57</v>
      </c>
      <c r="G135" s="32" t="s">
        <v>58</v>
      </c>
      <c r="H135" s="33" t="s">
        <v>59</v>
      </c>
      <c r="I135" s="33"/>
      <c r="J135" s="33" t="s">
        <v>59</v>
      </c>
      <c r="K135" s="33" t="s">
        <v>59</v>
      </c>
      <c r="L135" s="15" t="s">
        <v>894</v>
      </c>
      <c r="M135" s="32" t="s">
        <v>60</v>
      </c>
      <c r="N135" s="38" t="s">
        <v>61</v>
      </c>
      <c r="O135" s="32" t="s">
        <v>59</v>
      </c>
      <c r="P135" s="32"/>
      <c r="Q135" s="32" t="s">
        <v>265</v>
      </c>
      <c r="R135" s="38" t="s">
        <v>548</v>
      </c>
      <c r="S135" s="32" t="s">
        <v>549</v>
      </c>
      <c r="T135" s="30" t="s">
        <v>59</v>
      </c>
      <c r="U135" s="59"/>
      <c r="V135" s="59"/>
      <c r="W135" s="30" t="s">
        <v>65</v>
      </c>
      <c r="X135" s="30" t="s">
        <v>65</v>
      </c>
      <c r="Y135" s="30" t="s">
        <v>65</v>
      </c>
      <c r="Z135" s="30" t="s">
        <v>65</v>
      </c>
      <c r="AA135" s="30" t="s">
        <v>65</v>
      </c>
      <c r="AB135" s="30" t="s">
        <v>66</v>
      </c>
      <c r="AC135" s="30" t="s">
        <v>65</v>
      </c>
      <c r="AD135" s="30" t="s">
        <v>68</v>
      </c>
      <c r="AE135" s="30" t="s">
        <v>68</v>
      </c>
      <c r="AF135" s="30" t="s">
        <v>68</v>
      </c>
      <c r="AG135" s="35">
        <f>IF(OR(AD135="",AE135="",AF135=""),"",IFERROR(IF(COUNTIF(AD135:AF135,[12]Hoja2!$J$2)&gt;=2,3,IF(COUNTIF(AD135:AF135,[12]Hoja2!$J$3)=3,1,2)),1))</f>
        <v>1</v>
      </c>
      <c r="AH135" s="44" t="s">
        <v>525</v>
      </c>
      <c r="AI135" s="44" t="s">
        <v>521</v>
      </c>
      <c r="AJ135" s="30" t="s">
        <v>91</v>
      </c>
      <c r="AK135" s="30" t="s">
        <v>526</v>
      </c>
      <c r="AL135" s="30" t="s">
        <v>70</v>
      </c>
      <c r="AM135" s="30" t="s">
        <v>72</v>
      </c>
      <c r="AN135" s="30" t="s">
        <v>65</v>
      </c>
    </row>
    <row r="136" spans="1:40" s="63" customFormat="1" ht="303.60000000000002" x14ac:dyDescent="0.3">
      <c r="A136" s="12">
        <v>122</v>
      </c>
      <c r="B136" s="30" t="s">
        <v>521</v>
      </c>
      <c r="C136" s="32" t="s">
        <v>550</v>
      </c>
      <c r="D136" s="32" t="s">
        <v>65</v>
      </c>
      <c r="E136" s="32" t="s">
        <v>56</v>
      </c>
      <c r="F136" s="32" t="s">
        <v>57</v>
      </c>
      <c r="G136" s="32" t="s">
        <v>58</v>
      </c>
      <c r="H136" s="33" t="s">
        <v>59</v>
      </c>
      <c r="I136" s="33"/>
      <c r="J136" s="33" t="s">
        <v>59</v>
      </c>
      <c r="K136" s="33" t="s">
        <v>59</v>
      </c>
      <c r="L136" s="15" t="s">
        <v>894</v>
      </c>
      <c r="M136" s="32" t="s">
        <v>60</v>
      </c>
      <c r="N136" s="38" t="s">
        <v>61</v>
      </c>
      <c r="O136" s="32" t="s">
        <v>59</v>
      </c>
      <c r="P136" s="32"/>
      <c r="Q136" s="32" t="s">
        <v>183</v>
      </c>
      <c r="R136" s="38" t="s">
        <v>551</v>
      </c>
      <c r="S136" s="32" t="s">
        <v>552</v>
      </c>
      <c r="T136" s="30" t="s">
        <v>59</v>
      </c>
      <c r="U136" s="59"/>
      <c r="V136" s="59"/>
      <c r="W136" s="30" t="s">
        <v>65</v>
      </c>
      <c r="X136" s="30" t="s">
        <v>65</v>
      </c>
      <c r="Y136" s="30" t="s">
        <v>65</v>
      </c>
      <c r="Z136" s="30" t="s">
        <v>65</v>
      </c>
      <c r="AA136" s="30" t="s">
        <v>65</v>
      </c>
      <c r="AB136" s="30" t="s">
        <v>66</v>
      </c>
      <c r="AC136" s="30" t="s">
        <v>65</v>
      </c>
      <c r="AD136" s="30" t="s">
        <v>68</v>
      </c>
      <c r="AE136" s="30" t="s">
        <v>68</v>
      </c>
      <c r="AF136" s="30" t="s">
        <v>68</v>
      </c>
      <c r="AG136" s="35">
        <f>IF(OR(AD136="",AE136="",AF136=""),"",IFERROR(IF(COUNTIF(AD136:AF136,[12]Hoja2!$J$2)&gt;=2,3,IF(COUNTIF(AD136:AF136,[12]Hoja2!$J$3)=3,1,2)),1))</f>
        <v>1</v>
      </c>
      <c r="AH136" s="44" t="s">
        <v>525</v>
      </c>
      <c r="AI136" s="44" t="s">
        <v>521</v>
      </c>
      <c r="AJ136" s="30" t="s">
        <v>91</v>
      </c>
      <c r="AK136" s="30" t="s">
        <v>526</v>
      </c>
      <c r="AL136" s="30" t="s">
        <v>70</v>
      </c>
      <c r="AM136" s="30" t="s">
        <v>72</v>
      </c>
      <c r="AN136" s="30" t="s">
        <v>65</v>
      </c>
    </row>
    <row r="137" spans="1:40" s="63" customFormat="1" ht="303.60000000000002" x14ac:dyDescent="0.3">
      <c r="A137" s="30">
        <v>123</v>
      </c>
      <c r="B137" s="30" t="s">
        <v>521</v>
      </c>
      <c r="C137" s="32" t="s">
        <v>550</v>
      </c>
      <c r="D137" s="32" t="s">
        <v>65</v>
      </c>
      <c r="E137" s="32" t="s">
        <v>56</v>
      </c>
      <c r="F137" s="32" t="s">
        <v>57</v>
      </c>
      <c r="G137" s="32" t="s">
        <v>264</v>
      </c>
      <c r="H137" s="33" t="s">
        <v>59</v>
      </c>
      <c r="I137" s="33"/>
      <c r="J137" s="33" t="s">
        <v>59</v>
      </c>
      <c r="K137" s="33" t="s">
        <v>59</v>
      </c>
      <c r="L137" s="15" t="s">
        <v>894</v>
      </c>
      <c r="M137" s="32" t="s">
        <v>60</v>
      </c>
      <c r="N137" s="38" t="s">
        <v>61</v>
      </c>
      <c r="O137" s="32" t="s">
        <v>59</v>
      </c>
      <c r="P137" s="32" t="s">
        <v>59</v>
      </c>
      <c r="Q137" s="32" t="s">
        <v>481</v>
      </c>
      <c r="R137" s="38" t="s">
        <v>553</v>
      </c>
      <c r="S137" s="32" t="s">
        <v>554</v>
      </c>
      <c r="T137" s="30" t="s">
        <v>59</v>
      </c>
      <c r="U137" s="59"/>
      <c r="V137" s="59"/>
      <c r="W137" s="30" t="s">
        <v>65</v>
      </c>
      <c r="X137" s="30" t="s">
        <v>65</v>
      </c>
      <c r="Y137" s="30" t="s">
        <v>65</v>
      </c>
      <c r="Z137" s="30" t="s">
        <v>65</v>
      </c>
      <c r="AA137" s="30" t="s">
        <v>65</v>
      </c>
      <c r="AB137" s="30" t="s">
        <v>66</v>
      </c>
      <c r="AC137" s="30" t="s">
        <v>65</v>
      </c>
      <c r="AD137" s="30" t="s">
        <v>68</v>
      </c>
      <c r="AE137" s="30" t="s">
        <v>68</v>
      </c>
      <c r="AF137" s="30" t="s">
        <v>68</v>
      </c>
      <c r="AG137" s="35">
        <f>IF(OR(AD137="",AE137="",AF137=""),"",IFERROR(IF(COUNTIF(AD137:AF137,[12]Hoja2!$J$2)&gt;=2,3,IF(COUNTIF(AD137:AF137,[12]Hoja2!$J$3)=3,1,2)),1))</f>
        <v>1</v>
      </c>
      <c r="AH137" s="44" t="s">
        <v>525</v>
      </c>
      <c r="AI137" s="44" t="s">
        <v>521</v>
      </c>
      <c r="AJ137" s="30" t="s">
        <v>91</v>
      </c>
      <c r="AK137" s="30" t="s">
        <v>526</v>
      </c>
      <c r="AL137" s="30" t="s">
        <v>70</v>
      </c>
      <c r="AM137" s="30" t="s">
        <v>72</v>
      </c>
      <c r="AN137" s="30" t="s">
        <v>65</v>
      </c>
    </row>
    <row r="138" spans="1:40" s="63" customFormat="1" ht="382.8" x14ac:dyDescent="0.3">
      <c r="A138" s="30">
        <v>124</v>
      </c>
      <c r="B138" s="30" t="s">
        <v>521</v>
      </c>
      <c r="C138" s="32" t="s">
        <v>555</v>
      </c>
      <c r="D138" s="32" t="s">
        <v>556</v>
      </c>
      <c r="E138" s="32" t="s">
        <v>56</v>
      </c>
      <c r="F138" s="32" t="s">
        <v>57</v>
      </c>
      <c r="G138" s="32" t="s">
        <v>264</v>
      </c>
      <c r="H138" s="33" t="s">
        <v>59</v>
      </c>
      <c r="I138" s="33"/>
      <c r="J138" s="33" t="s">
        <v>59</v>
      </c>
      <c r="K138" s="33"/>
      <c r="L138" s="15" t="s">
        <v>894</v>
      </c>
      <c r="M138" s="32" t="s">
        <v>60</v>
      </c>
      <c r="N138" s="38" t="s">
        <v>61</v>
      </c>
      <c r="O138" s="32" t="s">
        <v>59</v>
      </c>
      <c r="P138" s="32" t="s">
        <v>59</v>
      </c>
      <c r="Q138" s="32" t="s">
        <v>557</v>
      </c>
      <c r="R138" s="38" t="s">
        <v>558</v>
      </c>
      <c r="S138" s="32" t="s">
        <v>559</v>
      </c>
      <c r="T138" s="30" t="s">
        <v>59</v>
      </c>
      <c r="U138" s="59"/>
      <c r="V138" s="59"/>
      <c r="W138" s="30" t="s">
        <v>65</v>
      </c>
      <c r="X138" s="30" t="s">
        <v>65</v>
      </c>
      <c r="Y138" s="30" t="s">
        <v>65</v>
      </c>
      <c r="Z138" s="30" t="s">
        <v>65</v>
      </c>
      <c r="AA138" s="30" t="s">
        <v>65</v>
      </c>
      <c r="AB138" s="30" t="s">
        <v>66</v>
      </c>
      <c r="AC138" s="30" t="s">
        <v>65</v>
      </c>
      <c r="AD138" s="30" t="s">
        <v>68</v>
      </c>
      <c r="AE138" s="30" t="s">
        <v>68</v>
      </c>
      <c r="AF138" s="30" t="s">
        <v>68</v>
      </c>
      <c r="AG138" s="35">
        <f>IF(OR(AD138="",AE138="",AF138=""),"",IFERROR(IF(COUNTIF(AD138:AF138,[12]Hoja2!$J$2)&gt;=2,3,IF(COUNTIF(AD138:AF138,[12]Hoja2!$J$3)=3,1,2)),1))</f>
        <v>1</v>
      </c>
      <c r="AH138" s="44" t="s">
        <v>525</v>
      </c>
      <c r="AI138" s="44" t="s">
        <v>521</v>
      </c>
      <c r="AJ138" s="30" t="s">
        <v>91</v>
      </c>
      <c r="AK138" s="30" t="s">
        <v>526</v>
      </c>
      <c r="AL138" s="30" t="s">
        <v>70</v>
      </c>
      <c r="AM138" s="30" t="s">
        <v>72</v>
      </c>
      <c r="AN138" s="30" t="s">
        <v>65</v>
      </c>
    </row>
    <row r="139" spans="1:40" s="61" customFormat="1" ht="211.2" x14ac:dyDescent="0.25">
      <c r="A139" s="30">
        <v>125</v>
      </c>
      <c r="B139" s="12" t="s">
        <v>560</v>
      </c>
      <c r="C139" s="32" t="s">
        <v>561</v>
      </c>
      <c r="D139" s="38" t="s">
        <v>562</v>
      </c>
      <c r="E139" s="15" t="s">
        <v>56</v>
      </c>
      <c r="F139" s="15" t="s">
        <v>57</v>
      </c>
      <c r="G139" s="15" t="s">
        <v>58</v>
      </c>
      <c r="H139" s="33" t="s">
        <v>59</v>
      </c>
      <c r="I139" s="33"/>
      <c r="J139" s="33" t="s">
        <v>59</v>
      </c>
      <c r="K139" s="33" t="s">
        <v>59</v>
      </c>
      <c r="L139" s="15" t="s">
        <v>894</v>
      </c>
      <c r="M139" s="32" t="s">
        <v>60</v>
      </c>
      <c r="N139" s="38" t="s">
        <v>61</v>
      </c>
      <c r="O139" s="15" t="s">
        <v>59</v>
      </c>
      <c r="P139" s="15"/>
      <c r="Q139" s="38" t="s">
        <v>563</v>
      </c>
      <c r="R139" s="38" t="s">
        <v>564</v>
      </c>
      <c r="S139" s="38" t="s">
        <v>565</v>
      </c>
      <c r="T139" s="30"/>
      <c r="U139" s="30" t="s">
        <v>59</v>
      </c>
      <c r="V139" s="59"/>
      <c r="W139" s="30" t="s">
        <v>566</v>
      </c>
      <c r="X139" s="12" t="s">
        <v>65</v>
      </c>
      <c r="Y139" s="12" t="s">
        <v>65</v>
      </c>
      <c r="Z139" s="12" t="s">
        <v>455</v>
      </c>
      <c r="AA139" s="12" t="s">
        <v>65</v>
      </c>
      <c r="AB139" s="12" t="s">
        <v>66</v>
      </c>
      <c r="AC139" s="12" t="s">
        <v>65</v>
      </c>
      <c r="AD139" s="12" t="s">
        <v>112</v>
      </c>
      <c r="AE139" s="12" t="s">
        <v>112</v>
      </c>
      <c r="AF139" s="12" t="s">
        <v>112</v>
      </c>
      <c r="AG139" s="41">
        <f>IF(OR(AD139="",AE139="",AF139=""),"",IFERROR(IF(COUNTIF(AD139:AF139,#REF!)=2,3,IF(COUNTIF(AD139:AF139,#REF!)=3,1,2)),1))</f>
        <v>2</v>
      </c>
      <c r="AH139" s="44" t="s">
        <v>567</v>
      </c>
      <c r="AI139" s="44" t="s">
        <v>560</v>
      </c>
      <c r="AJ139" s="12" t="s">
        <v>91</v>
      </c>
      <c r="AK139" s="12" t="s">
        <v>568</v>
      </c>
      <c r="AL139" s="30" t="s">
        <v>569</v>
      </c>
      <c r="AM139" s="12" t="s">
        <v>72</v>
      </c>
      <c r="AN139" s="93" t="s">
        <v>570</v>
      </c>
    </row>
    <row r="140" spans="1:40" s="61" customFormat="1" ht="171.6" x14ac:dyDescent="0.25">
      <c r="A140" s="12">
        <v>126</v>
      </c>
      <c r="B140" s="12" t="s">
        <v>560</v>
      </c>
      <c r="C140" s="32" t="s">
        <v>571</v>
      </c>
      <c r="D140" s="38" t="s">
        <v>572</v>
      </c>
      <c r="E140" s="15" t="s">
        <v>56</v>
      </c>
      <c r="F140" s="15" t="s">
        <v>57</v>
      </c>
      <c r="G140" s="15" t="s">
        <v>58</v>
      </c>
      <c r="H140" s="33" t="s">
        <v>59</v>
      </c>
      <c r="I140" s="33"/>
      <c r="J140" s="33" t="s">
        <v>59</v>
      </c>
      <c r="K140" s="33" t="s">
        <v>59</v>
      </c>
      <c r="L140" s="15" t="s">
        <v>894</v>
      </c>
      <c r="M140" s="32" t="s">
        <v>60</v>
      </c>
      <c r="N140" s="32" t="s">
        <v>65</v>
      </c>
      <c r="O140" s="15" t="s">
        <v>59</v>
      </c>
      <c r="P140" s="15"/>
      <c r="Q140" s="38" t="s">
        <v>375</v>
      </c>
      <c r="R140" s="80" t="s">
        <v>179</v>
      </c>
      <c r="S140" s="38" t="s">
        <v>376</v>
      </c>
      <c r="T140" s="30" t="s">
        <v>59</v>
      </c>
      <c r="U140" s="30"/>
      <c r="V140" s="59"/>
      <c r="W140" s="12" t="s">
        <v>65</v>
      </c>
      <c r="X140" s="12" t="s">
        <v>65</v>
      </c>
      <c r="Y140" s="12" t="s">
        <v>65</v>
      </c>
      <c r="Z140" s="12" t="s">
        <v>65</v>
      </c>
      <c r="AA140" s="12" t="s">
        <v>65</v>
      </c>
      <c r="AB140" s="12" t="s">
        <v>66</v>
      </c>
      <c r="AC140" s="12" t="s">
        <v>65</v>
      </c>
      <c r="AD140" s="12" t="s">
        <v>68</v>
      </c>
      <c r="AE140" s="12" t="s">
        <v>68</v>
      </c>
      <c r="AF140" s="12" t="s">
        <v>68</v>
      </c>
      <c r="AG140" s="41">
        <v>1</v>
      </c>
      <c r="AH140" s="44" t="s">
        <v>567</v>
      </c>
      <c r="AI140" s="44" t="s">
        <v>560</v>
      </c>
      <c r="AJ140" s="12" t="s">
        <v>91</v>
      </c>
      <c r="AK140" s="12" t="s">
        <v>568</v>
      </c>
      <c r="AL140" s="12" t="s">
        <v>573</v>
      </c>
      <c r="AM140" s="12" t="s">
        <v>72</v>
      </c>
      <c r="AN140" s="81" t="s">
        <v>574</v>
      </c>
    </row>
    <row r="141" spans="1:40" s="61" customFormat="1" ht="303.60000000000002" x14ac:dyDescent="0.25">
      <c r="A141" s="12">
        <v>127</v>
      </c>
      <c r="B141" s="12" t="s">
        <v>560</v>
      </c>
      <c r="C141" s="32" t="s">
        <v>571</v>
      </c>
      <c r="D141" s="38" t="s">
        <v>575</v>
      </c>
      <c r="E141" s="15" t="s">
        <v>56</v>
      </c>
      <c r="F141" s="15" t="s">
        <v>57</v>
      </c>
      <c r="G141" s="15" t="s">
        <v>58</v>
      </c>
      <c r="H141" s="33" t="s">
        <v>59</v>
      </c>
      <c r="I141" s="33"/>
      <c r="J141" s="33" t="s">
        <v>59</v>
      </c>
      <c r="K141" s="33" t="s">
        <v>59</v>
      </c>
      <c r="L141" s="15" t="s">
        <v>894</v>
      </c>
      <c r="M141" s="32" t="s">
        <v>60</v>
      </c>
      <c r="N141" s="32" t="s">
        <v>370</v>
      </c>
      <c r="O141" s="15" t="s">
        <v>59</v>
      </c>
      <c r="P141" s="15"/>
      <c r="Q141" s="80" t="s">
        <v>265</v>
      </c>
      <c r="R141" s="80" t="s">
        <v>576</v>
      </c>
      <c r="S141" s="32" t="s">
        <v>577</v>
      </c>
      <c r="T141" s="30"/>
      <c r="U141" s="30" t="s">
        <v>59</v>
      </c>
      <c r="V141" s="59"/>
      <c r="W141" s="30" t="s">
        <v>578</v>
      </c>
      <c r="X141" s="12" t="s">
        <v>65</v>
      </c>
      <c r="Y141" s="12" t="s">
        <v>65</v>
      </c>
      <c r="Z141" s="12" t="s">
        <v>455</v>
      </c>
      <c r="AA141" s="12" t="s">
        <v>65</v>
      </c>
      <c r="AB141" s="12" t="s">
        <v>66</v>
      </c>
      <c r="AC141" s="12" t="s">
        <v>65</v>
      </c>
      <c r="AD141" s="12" t="s">
        <v>112</v>
      </c>
      <c r="AE141" s="12" t="s">
        <v>112</v>
      </c>
      <c r="AF141" s="12" t="s">
        <v>112</v>
      </c>
      <c r="AG141" s="41">
        <f>IF(OR(AD141="",AE141="",AF141=""),"",IFERROR(IF(COUNTIF(AD141:AF141,#REF!)=2,3,IF(COUNTIF(AD141:AF141,#REF!)=3,1,2)),1))</f>
        <v>2</v>
      </c>
      <c r="AH141" s="44" t="s">
        <v>567</v>
      </c>
      <c r="AI141" s="44" t="s">
        <v>560</v>
      </c>
      <c r="AJ141" s="12" t="s">
        <v>91</v>
      </c>
      <c r="AK141" s="12" t="s">
        <v>568</v>
      </c>
      <c r="AL141" s="12" t="s">
        <v>573</v>
      </c>
      <c r="AM141" s="12" t="s">
        <v>72</v>
      </c>
      <c r="AN141" s="93" t="s">
        <v>570</v>
      </c>
    </row>
    <row r="142" spans="1:40" s="61" customFormat="1" ht="132" x14ac:dyDescent="0.25">
      <c r="A142" s="30">
        <v>128</v>
      </c>
      <c r="B142" s="12" t="s">
        <v>560</v>
      </c>
      <c r="C142" s="32" t="s">
        <v>561</v>
      </c>
      <c r="D142" s="47" t="s">
        <v>65</v>
      </c>
      <c r="E142" s="15" t="s">
        <v>56</v>
      </c>
      <c r="F142" s="15" t="s">
        <v>57</v>
      </c>
      <c r="G142" s="15" t="s">
        <v>58</v>
      </c>
      <c r="H142" s="33" t="s">
        <v>59</v>
      </c>
      <c r="I142" s="33"/>
      <c r="J142" s="33" t="s">
        <v>59</v>
      </c>
      <c r="K142" s="33" t="s">
        <v>59</v>
      </c>
      <c r="L142" s="15" t="s">
        <v>894</v>
      </c>
      <c r="M142" s="32" t="s">
        <v>60</v>
      </c>
      <c r="N142" s="38" t="s">
        <v>61</v>
      </c>
      <c r="O142" s="15" t="s">
        <v>59</v>
      </c>
      <c r="P142" s="15"/>
      <c r="Q142" s="80" t="s">
        <v>265</v>
      </c>
      <c r="R142" s="80" t="s">
        <v>579</v>
      </c>
      <c r="S142" s="32" t="s">
        <v>580</v>
      </c>
      <c r="T142" s="30" t="s">
        <v>59</v>
      </c>
      <c r="U142" s="59"/>
      <c r="V142" s="59"/>
      <c r="W142" s="30" t="s">
        <v>65</v>
      </c>
      <c r="X142" s="12" t="s">
        <v>65</v>
      </c>
      <c r="Y142" s="12" t="s">
        <v>65</v>
      </c>
      <c r="Z142" s="12" t="s">
        <v>65</v>
      </c>
      <c r="AA142" s="12" t="s">
        <v>65</v>
      </c>
      <c r="AB142" s="12" t="s">
        <v>66</v>
      </c>
      <c r="AC142" s="12" t="s">
        <v>65</v>
      </c>
      <c r="AD142" s="12" t="s">
        <v>68</v>
      </c>
      <c r="AE142" s="12" t="s">
        <v>68</v>
      </c>
      <c r="AF142" s="12" t="s">
        <v>68</v>
      </c>
      <c r="AG142" s="41">
        <v>1</v>
      </c>
      <c r="AH142" s="44" t="s">
        <v>567</v>
      </c>
      <c r="AI142" s="44" t="s">
        <v>560</v>
      </c>
      <c r="AJ142" s="12" t="s">
        <v>91</v>
      </c>
      <c r="AK142" s="12" t="s">
        <v>568</v>
      </c>
      <c r="AL142" s="30" t="s">
        <v>573</v>
      </c>
      <c r="AM142" s="12" t="s">
        <v>72</v>
      </c>
      <c r="AN142" s="93" t="s">
        <v>570</v>
      </c>
    </row>
    <row r="143" spans="1:40" s="61" customFormat="1" ht="171.6" x14ac:dyDescent="0.25">
      <c r="A143" s="30">
        <v>129</v>
      </c>
      <c r="B143" s="12" t="s">
        <v>560</v>
      </c>
      <c r="C143" s="32" t="s">
        <v>581</v>
      </c>
      <c r="D143" s="32" t="s">
        <v>582</v>
      </c>
      <c r="E143" s="15" t="s">
        <v>56</v>
      </c>
      <c r="F143" s="15" t="s">
        <v>57</v>
      </c>
      <c r="G143" s="15" t="s">
        <v>58</v>
      </c>
      <c r="H143" s="33"/>
      <c r="I143" s="33"/>
      <c r="J143" s="33" t="s">
        <v>59</v>
      </c>
      <c r="K143" s="33" t="s">
        <v>59</v>
      </c>
      <c r="L143" s="15" t="s">
        <v>894</v>
      </c>
      <c r="M143" s="32" t="s">
        <v>136</v>
      </c>
      <c r="N143" s="38" t="s">
        <v>61</v>
      </c>
      <c r="O143" s="15" t="s">
        <v>59</v>
      </c>
      <c r="P143" s="15"/>
      <c r="Q143" s="80" t="s">
        <v>583</v>
      </c>
      <c r="R143" s="80" t="s">
        <v>584</v>
      </c>
      <c r="S143" s="32" t="s">
        <v>585</v>
      </c>
      <c r="T143" s="30" t="s">
        <v>59</v>
      </c>
      <c r="U143" s="59"/>
      <c r="V143" s="59"/>
      <c r="W143" s="30" t="s">
        <v>65</v>
      </c>
      <c r="X143" s="12" t="s">
        <v>65</v>
      </c>
      <c r="Y143" s="12" t="s">
        <v>65</v>
      </c>
      <c r="Z143" s="12" t="s">
        <v>65</v>
      </c>
      <c r="AA143" s="12" t="s">
        <v>65</v>
      </c>
      <c r="AB143" s="12" t="s">
        <v>66</v>
      </c>
      <c r="AC143" s="12" t="s">
        <v>65</v>
      </c>
      <c r="AD143" s="12" t="s">
        <v>68</v>
      </c>
      <c r="AE143" s="12" t="s">
        <v>68</v>
      </c>
      <c r="AF143" s="12" t="s">
        <v>68</v>
      </c>
      <c r="AG143" s="41">
        <v>1</v>
      </c>
      <c r="AH143" s="44" t="s">
        <v>567</v>
      </c>
      <c r="AI143" s="44" t="s">
        <v>560</v>
      </c>
      <c r="AJ143" s="12" t="s">
        <v>91</v>
      </c>
      <c r="AK143" s="12" t="s">
        <v>568</v>
      </c>
      <c r="AL143" s="30" t="s">
        <v>569</v>
      </c>
      <c r="AM143" s="12" t="s">
        <v>72</v>
      </c>
      <c r="AN143" s="93" t="s">
        <v>586</v>
      </c>
    </row>
    <row r="144" spans="1:40" s="61" customFormat="1" ht="158.4" x14ac:dyDescent="0.25">
      <c r="A144" s="30">
        <v>130</v>
      </c>
      <c r="B144" s="12" t="s">
        <v>560</v>
      </c>
      <c r="C144" s="32" t="s">
        <v>581</v>
      </c>
      <c r="D144" s="32" t="s">
        <v>587</v>
      </c>
      <c r="E144" s="15" t="s">
        <v>56</v>
      </c>
      <c r="F144" s="15" t="s">
        <v>57</v>
      </c>
      <c r="G144" s="15" t="s">
        <v>58</v>
      </c>
      <c r="H144" s="33" t="s">
        <v>59</v>
      </c>
      <c r="I144" s="33"/>
      <c r="J144" s="33" t="s">
        <v>59</v>
      </c>
      <c r="K144" s="33" t="s">
        <v>59</v>
      </c>
      <c r="L144" s="15" t="s">
        <v>894</v>
      </c>
      <c r="M144" s="32" t="s">
        <v>60</v>
      </c>
      <c r="N144" s="38" t="s">
        <v>61</v>
      </c>
      <c r="O144" s="15" t="s">
        <v>59</v>
      </c>
      <c r="P144" s="15"/>
      <c r="Q144" s="80" t="s">
        <v>583</v>
      </c>
      <c r="R144" s="80" t="s">
        <v>588</v>
      </c>
      <c r="S144" s="32" t="s">
        <v>589</v>
      </c>
      <c r="T144" s="30" t="s">
        <v>59</v>
      </c>
      <c r="U144" s="59"/>
      <c r="V144" s="59"/>
      <c r="W144" s="30" t="s">
        <v>65</v>
      </c>
      <c r="X144" s="12" t="s">
        <v>65</v>
      </c>
      <c r="Y144" s="12" t="s">
        <v>65</v>
      </c>
      <c r="Z144" s="12" t="s">
        <v>65</v>
      </c>
      <c r="AA144" s="12" t="s">
        <v>65</v>
      </c>
      <c r="AB144" s="12" t="s">
        <v>66</v>
      </c>
      <c r="AC144" s="12" t="s">
        <v>65</v>
      </c>
      <c r="AD144" s="12" t="s">
        <v>68</v>
      </c>
      <c r="AE144" s="12" t="s">
        <v>68</v>
      </c>
      <c r="AF144" s="12" t="s">
        <v>68</v>
      </c>
      <c r="AG144" s="41">
        <v>1</v>
      </c>
      <c r="AH144" s="44" t="s">
        <v>567</v>
      </c>
      <c r="AI144" s="44" t="s">
        <v>560</v>
      </c>
      <c r="AJ144" s="12" t="s">
        <v>91</v>
      </c>
      <c r="AK144" s="12" t="s">
        <v>568</v>
      </c>
      <c r="AL144" s="30" t="s">
        <v>569</v>
      </c>
      <c r="AM144" s="12" t="s">
        <v>72</v>
      </c>
      <c r="AN144" s="93" t="s">
        <v>586</v>
      </c>
    </row>
    <row r="145" spans="1:40" s="61" customFormat="1" ht="303.60000000000002" x14ac:dyDescent="0.25">
      <c r="A145" s="12">
        <v>131</v>
      </c>
      <c r="B145" s="12" t="s">
        <v>560</v>
      </c>
      <c r="C145" s="32" t="s">
        <v>590</v>
      </c>
      <c r="D145" s="38" t="s">
        <v>591</v>
      </c>
      <c r="E145" s="15" t="s">
        <v>56</v>
      </c>
      <c r="F145" s="15" t="s">
        <v>57</v>
      </c>
      <c r="G145" s="15" t="s">
        <v>58</v>
      </c>
      <c r="H145" s="33" t="s">
        <v>59</v>
      </c>
      <c r="I145" s="33"/>
      <c r="J145" s="33" t="s">
        <v>59</v>
      </c>
      <c r="K145" s="33" t="s">
        <v>59</v>
      </c>
      <c r="L145" s="15" t="s">
        <v>894</v>
      </c>
      <c r="M145" s="32" t="s">
        <v>60</v>
      </c>
      <c r="N145" s="38" t="s">
        <v>61</v>
      </c>
      <c r="O145" s="15" t="s">
        <v>59</v>
      </c>
      <c r="P145" s="15"/>
      <c r="Q145" s="80" t="s">
        <v>583</v>
      </c>
      <c r="R145" s="80" t="s">
        <v>592</v>
      </c>
      <c r="S145" s="32" t="s">
        <v>593</v>
      </c>
      <c r="T145" s="30"/>
      <c r="U145" s="30" t="s">
        <v>59</v>
      </c>
      <c r="V145" s="59"/>
      <c r="W145" s="30" t="s">
        <v>578</v>
      </c>
      <c r="X145" s="12" t="s">
        <v>65</v>
      </c>
      <c r="Y145" s="12" t="s">
        <v>65</v>
      </c>
      <c r="Z145" s="12" t="s">
        <v>455</v>
      </c>
      <c r="AA145" s="12" t="s">
        <v>65</v>
      </c>
      <c r="AB145" s="12" t="s">
        <v>66</v>
      </c>
      <c r="AC145" s="12" t="s">
        <v>65</v>
      </c>
      <c r="AD145" s="12" t="s">
        <v>112</v>
      </c>
      <c r="AE145" s="12" t="s">
        <v>112</v>
      </c>
      <c r="AF145" s="12" t="s">
        <v>112</v>
      </c>
      <c r="AG145" s="41">
        <f>IF(OR(AD145="",AE145="",AF145=""),"",IFERROR(IF(COUNTIF(AD145:AF145,#REF!)=2,3,IF(COUNTIF(AD145:AF145,#REF!)=3,1,2)),1))</f>
        <v>2</v>
      </c>
      <c r="AH145" s="44" t="s">
        <v>567</v>
      </c>
      <c r="AI145" s="44" t="s">
        <v>560</v>
      </c>
      <c r="AJ145" s="12" t="s">
        <v>91</v>
      </c>
      <c r="AK145" s="12" t="s">
        <v>568</v>
      </c>
      <c r="AL145" s="30" t="s">
        <v>569</v>
      </c>
      <c r="AM145" s="12" t="s">
        <v>72</v>
      </c>
      <c r="AN145" s="93" t="s">
        <v>570</v>
      </c>
    </row>
    <row r="146" spans="1:40" s="61" customFormat="1" ht="303.60000000000002" x14ac:dyDescent="0.25">
      <c r="A146" s="12">
        <v>132</v>
      </c>
      <c r="B146" s="12" t="s">
        <v>560</v>
      </c>
      <c r="C146" s="32" t="s">
        <v>590</v>
      </c>
      <c r="D146" s="32" t="s">
        <v>594</v>
      </c>
      <c r="E146" s="15" t="s">
        <v>56</v>
      </c>
      <c r="F146" s="15" t="s">
        <v>57</v>
      </c>
      <c r="G146" s="15" t="s">
        <v>58</v>
      </c>
      <c r="H146" s="33"/>
      <c r="I146" s="33"/>
      <c r="J146" s="33" t="s">
        <v>59</v>
      </c>
      <c r="K146" s="33" t="s">
        <v>59</v>
      </c>
      <c r="L146" s="15" t="s">
        <v>894</v>
      </c>
      <c r="M146" s="32" t="s">
        <v>136</v>
      </c>
      <c r="N146" s="38" t="s">
        <v>61</v>
      </c>
      <c r="O146" s="15" t="s">
        <v>59</v>
      </c>
      <c r="P146" s="15"/>
      <c r="Q146" s="80" t="s">
        <v>583</v>
      </c>
      <c r="R146" s="80" t="s">
        <v>595</v>
      </c>
      <c r="S146" s="38" t="s">
        <v>596</v>
      </c>
      <c r="T146" s="30"/>
      <c r="U146" s="30" t="s">
        <v>59</v>
      </c>
      <c r="V146" s="59"/>
      <c r="W146" s="30" t="s">
        <v>597</v>
      </c>
      <c r="X146" s="12" t="s">
        <v>65</v>
      </c>
      <c r="Y146" s="12" t="s">
        <v>65</v>
      </c>
      <c r="Z146" s="12" t="s">
        <v>455</v>
      </c>
      <c r="AA146" s="12" t="s">
        <v>65</v>
      </c>
      <c r="AB146" s="12" t="s">
        <v>66</v>
      </c>
      <c r="AC146" s="12" t="s">
        <v>65</v>
      </c>
      <c r="AD146" s="12" t="s">
        <v>112</v>
      </c>
      <c r="AE146" s="12" t="s">
        <v>112</v>
      </c>
      <c r="AF146" s="12" t="s">
        <v>112</v>
      </c>
      <c r="AG146" s="41">
        <f>IF(OR(AD146="",AE146="",AF146=""),"",IFERROR(IF(COUNTIF(AD146:AF146,#REF!)=2,3,IF(COUNTIF(AD146:AF146,#REF!)=3,1,2)),1))</f>
        <v>2</v>
      </c>
      <c r="AH146" s="44" t="s">
        <v>567</v>
      </c>
      <c r="AI146" s="44" t="s">
        <v>560</v>
      </c>
      <c r="AJ146" s="12" t="s">
        <v>91</v>
      </c>
      <c r="AK146" s="12" t="s">
        <v>568</v>
      </c>
      <c r="AL146" s="30" t="s">
        <v>569</v>
      </c>
      <c r="AM146" s="12" t="s">
        <v>72</v>
      </c>
      <c r="AN146" s="93" t="s">
        <v>586</v>
      </c>
    </row>
    <row r="147" spans="1:40" s="61" customFormat="1" ht="409.6" x14ac:dyDescent="0.25">
      <c r="A147" s="30">
        <v>133</v>
      </c>
      <c r="B147" s="12" t="s">
        <v>560</v>
      </c>
      <c r="C147" s="32" t="s">
        <v>590</v>
      </c>
      <c r="D147" s="32" t="s">
        <v>598</v>
      </c>
      <c r="E147" s="15" t="s">
        <v>56</v>
      </c>
      <c r="F147" s="15" t="s">
        <v>57</v>
      </c>
      <c r="G147" s="15" t="s">
        <v>58</v>
      </c>
      <c r="H147" s="33" t="s">
        <v>59</v>
      </c>
      <c r="I147" s="33"/>
      <c r="J147" s="33" t="s">
        <v>59</v>
      </c>
      <c r="K147" s="33" t="s">
        <v>59</v>
      </c>
      <c r="L147" s="15" t="s">
        <v>894</v>
      </c>
      <c r="M147" s="32" t="s">
        <v>60</v>
      </c>
      <c r="N147" s="38" t="s">
        <v>61</v>
      </c>
      <c r="O147" s="15" t="s">
        <v>59</v>
      </c>
      <c r="P147" s="15"/>
      <c r="Q147" s="80" t="s">
        <v>583</v>
      </c>
      <c r="R147" s="80" t="s">
        <v>599</v>
      </c>
      <c r="S147" s="32" t="s">
        <v>600</v>
      </c>
      <c r="T147" s="30"/>
      <c r="U147" s="30" t="s">
        <v>59</v>
      </c>
      <c r="V147" s="59"/>
      <c r="W147" s="30" t="s">
        <v>601</v>
      </c>
      <c r="X147" s="12" t="s">
        <v>65</v>
      </c>
      <c r="Y147" s="12" t="s">
        <v>65</v>
      </c>
      <c r="Z147" s="12" t="s">
        <v>455</v>
      </c>
      <c r="AA147" s="12" t="s">
        <v>65</v>
      </c>
      <c r="AB147" s="12" t="s">
        <v>66</v>
      </c>
      <c r="AC147" s="12" t="s">
        <v>65</v>
      </c>
      <c r="AD147" s="12" t="s">
        <v>112</v>
      </c>
      <c r="AE147" s="12" t="s">
        <v>112</v>
      </c>
      <c r="AF147" s="12" t="s">
        <v>112</v>
      </c>
      <c r="AG147" s="41">
        <f>IF(OR(AD147="",AE147="",AF147=""),"",IFERROR(IF(COUNTIF(AD147:AF147,#REF!)=2,3,IF(COUNTIF(AD147:AF147,#REF!)=3,1,2)),1))</f>
        <v>2</v>
      </c>
      <c r="AH147" s="44" t="s">
        <v>567</v>
      </c>
      <c r="AI147" s="44" t="s">
        <v>560</v>
      </c>
      <c r="AJ147" s="12" t="s">
        <v>91</v>
      </c>
      <c r="AK147" s="12" t="s">
        <v>602</v>
      </c>
      <c r="AL147" s="30" t="s">
        <v>569</v>
      </c>
      <c r="AM147" s="12" t="s">
        <v>72</v>
      </c>
      <c r="AN147" s="30" t="s">
        <v>603</v>
      </c>
    </row>
    <row r="148" spans="1:40" s="11" customFormat="1" ht="184.8" x14ac:dyDescent="0.3">
      <c r="A148" s="30">
        <v>134</v>
      </c>
      <c r="B148" s="12" t="s">
        <v>604</v>
      </c>
      <c r="C148" s="13" t="s">
        <v>605</v>
      </c>
      <c r="D148" s="12" t="s">
        <v>55</v>
      </c>
      <c r="E148" s="12" t="s">
        <v>56</v>
      </c>
      <c r="F148" s="15" t="s">
        <v>606</v>
      </c>
      <c r="G148" s="15" t="s">
        <v>58</v>
      </c>
      <c r="H148" s="12" t="s">
        <v>59</v>
      </c>
      <c r="I148" s="82"/>
      <c r="J148" s="12" t="s">
        <v>59</v>
      </c>
      <c r="K148" s="12" t="s">
        <v>59</v>
      </c>
      <c r="L148" s="15" t="s">
        <v>894</v>
      </c>
      <c r="M148" s="12" t="s">
        <v>60</v>
      </c>
      <c r="N148" s="12" t="s">
        <v>61</v>
      </c>
      <c r="O148" s="12" t="s">
        <v>59</v>
      </c>
      <c r="P148" s="12"/>
      <c r="Q148" s="64" t="s">
        <v>305</v>
      </c>
      <c r="R148" s="15" t="s">
        <v>607</v>
      </c>
      <c r="S148" s="42" t="s">
        <v>608</v>
      </c>
      <c r="T148" s="13" t="s">
        <v>59</v>
      </c>
      <c r="U148" s="13"/>
      <c r="V148" s="13"/>
      <c r="W148" s="12" t="s">
        <v>55</v>
      </c>
      <c r="X148" s="12" t="s">
        <v>55</v>
      </c>
      <c r="Y148" s="12" t="s">
        <v>55</v>
      </c>
      <c r="Z148" s="12" t="s">
        <v>55</v>
      </c>
      <c r="AA148" s="12" t="s">
        <v>55</v>
      </c>
      <c r="AB148" s="12" t="s">
        <v>66</v>
      </c>
      <c r="AC148" s="12" t="s">
        <v>55</v>
      </c>
      <c r="AD148" s="12" t="s">
        <v>68</v>
      </c>
      <c r="AE148" s="12" t="s">
        <v>68</v>
      </c>
      <c r="AF148" s="12" t="s">
        <v>68</v>
      </c>
      <c r="AG148" s="41">
        <f>IF(OR(AD148="",AE148="",AF148=""),"",IFERROR(IF(COUNTIF(AD148:AF148,[13]Hoja2!$J$2)&gt;=2,3,IF(COUNTIF(AD148:AF148,[13]Hoja2!$J$3)=3,1,2)),1))</f>
        <v>1</v>
      </c>
      <c r="AH148" s="12" t="s">
        <v>609</v>
      </c>
      <c r="AI148" s="12" t="s">
        <v>604</v>
      </c>
      <c r="AJ148" s="12" t="s">
        <v>424</v>
      </c>
      <c r="AK148" s="12" t="s">
        <v>610</v>
      </c>
      <c r="AL148" s="12" t="s">
        <v>426</v>
      </c>
      <c r="AM148" s="12" t="s">
        <v>262</v>
      </c>
      <c r="AN148" s="30" t="s">
        <v>65</v>
      </c>
    </row>
    <row r="149" spans="1:40" s="11" customFormat="1" ht="184.8" x14ac:dyDescent="0.3">
      <c r="A149" s="30">
        <v>135</v>
      </c>
      <c r="B149" s="12" t="s">
        <v>604</v>
      </c>
      <c r="C149" s="13" t="s">
        <v>605</v>
      </c>
      <c r="D149" s="12" t="s">
        <v>55</v>
      </c>
      <c r="E149" s="12" t="s">
        <v>56</v>
      </c>
      <c r="F149" s="15" t="s">
        <v>606</v>
      </c>
      <c r="G149" s="15" t="s">
        <v>58</v>
      </c>
      <c r="H149" s="12" t="s">
        <v>59</v>
      </c>
      <c r="I149" s="82"/>
      <c r="J149" s="12" t="s">
        <v>59</v>
      </c>
      <c r="K149" s="12" t="s">
        <v>59</v>
      </c>
      <c r="L149" s="15" t="s">
        <v>894</v>
      </c>
      <c r="M149" s="12" t="s">
        <v>60</v>
      </c>
      <c r="N149" s="12" t="s">
        <v>55</v>
      </c>
      <c r="O149" s="12" t="s">
        <v>59</v>
      </c>
      <c r="P149" s="12"/>
      <c r="Q149" s="64" t="s">
        <v>113</v>
      </c>
      <c r="R149" s="15" t="s">
        <v>260</v>
      </c>
      <c r="S149" s="42" t="s">
        <v>261</v>
      </c>
      <c r="T149" s="13" t="s">
        <v>59</v>
      </c>
      <c r="U149" s="13"/>
      <c r="V149" s="13"/>
      <c r="W149" s="12" t="s">
        <v>55</v>
      </c>
      <c r="X149" s="12" t="s">
        <v>55</v>
      </c>
      <c r="Y149" s="12" t="s">
        <v>55</v>
      </c>
      <c r="Z149" s="12" t="s">
        <v>55</v>
      </c>
      <c r="AA149" s="12" t="s">
        <v>55</v>
      </c>
      <c r="AB149" s="12" t="s">
        <v>66</v>
      </c>
      <c r="AC149" s="12" t="s">
        <v>55</v>
      </c>
      <c r="AD149" s="12" t="s">
        <v>68</v>
      </c>
      <c r="AE149" s="12" t="s">
        <v>68</v>
      </c>
      <c r="AF149" s="12" t="s">
        <v>68</v>
      </c>
      <c r="AG149" s="41">
        <f>IF(OR(AD149="",AE149="",AF149=""),"",IFERROR(IF(COUNTIF(AD149:AF149,[13]Hoja2!$J$2)&gt;=2,3,IF(COUNTIF(AD149:AF149,[13]Hoja2!$J$3)=3,1,2)),1))</f>
        <v>1</v>
      </c>
      <c r="AH149" s="12" t="s">
        <v>609</v>
      </c>
      <c r="AI149" s="12" t="s">
        <v>604</v>
      </c>
      <c r="AJ149" s="12" t="s">
        <v>424</v>
      </c>
      <c r="AK149" s="12" t="s">
        <v>610</v>
      </c>
      <c r="AL149" s="12" t="s">
        <v>426</v>
      </c>
      <c r="AM149" s="12" t="s">
        <v>262</v>
      </c>
      <c r="AN149" s="30" t="s">
        <v>65</v>
      </c>
    </row>
    <row r="150" spans="1:40" s="11" customFormat="1" ht="373.5" customHeight="1" x14ac:dyDescent="0.3">
      <c r="A150" s="12">
        <v>136</v>
      </c>
      <c r="B150" s="12" t="s">
        <v>611</v>
      </c>
      <c r="C150" s="31" t="s">
        <v>612</v>
      </c>
      <c r="D150" s="38" t="s">
        <v>613</v>
      </c>
      <c r="E150" s="15" t="s">
        <v>74</v>
      </c>
      <c r="F150" s="15" t="s">
        <v>57</v>
      </c>
      <c r="G150" s="15" t="s">
        <v>264</v>
      </c>
      <c r="H150" s="16" t="s">
        <v>59</v>
      </c>
      <c r="I150" s="16"/>
      <c r="J150" s="16" t="s">
        <v>59</v>
      </c>
      <c r="K150" s="16" t="s">
        <v>59</v>
      </c>
      <c r="L150" s="15" t="s">
        <v>894</v>
      </c>
      <c r="M150" s="15" t="s">
        <v>60</v>
      </c>
      <c r="N150" s="17" t="s">
        <v>61</v>
      </c>
      <c r="O150" s="15" t="s">
        <v>59</v>
      </c>
      <c r="P150" s="15" t="s">
        <v>59</v>
      </c>
      <c r="Q150" s="34" t="s">
        <v>614</v>
      </c>
      <c r="R150" s="42" t="s">
        <v>615</v>
      </c>
      <c r="S150" s="42" t="s">
        <v>616</v>
      </c>
      <c r="T150" s="12"/>
      <c r="U150" s="12" t="s">
        <v>59</v>
      </c>
      <c r="V150" s="13"/>
      <c r="W150" s="17" t="s">
        <v>617</v>
      </c>
      <c r="X150" s="17" t="s">
        <v>618</v>
      </c>
      <c r="Y150" s="17" t="s">
        <v>619</v>
      </c>
      <c r="Z150" s="17" t="s">
        <v>110</v>
      </c>
      <c r="AA150" s="17" t="s">
        <v>620</v>
      </c>
      <c r="AB150" s="12" t="s">
        <v>66</v>
      </c>
      <c r="AC150" s="12" t="s">
        <v>65</v>
      </c>
      <c r="AD150" s="12" t="s">
        <v>112</v>
      </c>
      <c r="AE150" s="12" t="s">
        <v>112</v>
      </c>
      <c r="AF150" s="12" t="s">
        <v>112</v>
      </c>
      <c r="AG150" s="41">
        <f>IF(OR(AD150="",AE150="",AF150=""),"",IFERROR(IF(COUNTIF(AD150:AF150,[14]Hoja2!$J$2)&gt;=2,3,IF(COUNTIF(AD150:AF150,[14]Hoja2!$J$3)=3,1,2)),1))</f>
        <v>2</v>
      </c>
      <c r="AH150" s="17" t="s">
        <v>621</v>
      </c>
      <c r="AI150" s="17" t="s">
        <v>622</v>
      </c>
      <c r="AJ150" s="12" t="s">
        <v>91</v>
      </c>
      <c r="AK150" s="12" t="s">
        <v>623</v>
      </c>
      <c r="AL150" s="12" t="s">
        <v>70</v>
      </c>
      <c r="AM150" s="12" t="s">
        <v>72</v>
      </c>
      <c r="AN150" s="30" t="s">
        <v>65</v>
      </c>
    </row>
    <row r="151" spans="1:40" s="11" customFormat="1" ht="409.6" x14ac:dyDescent="0.3">
      <c r="A151" s="12">
        <v>137</v>
      </c>
      <c r="B151" s="12" t="s">
        <v>611</v>
      </c>
      <c r="C151" s="31" t="s">
        <v>612</v>
      </c>
      <c r="D151" s="38" t="s">
        <v>613</v>
      </c>
      <c r="E151" s="15" t="s">
        <v>74</v>
      </c>
      <c r="F151" s="15" t="s">
        <v>57</v>
      </c>
      <c r="G151" s="15" t="s">
        <v>264</v>
      </c>
      <c r="H151" s="16" t="s">
        <v>59</v>
      </c>
      <c r="I151" s="16"/>
      <c r="J151" s="16" t="s">
        <v>59</v>
      </c>
      <c r="K151" s="16" t="s">
        <v>59</v>
      </c>
      <c r="L151" s="15" t="s">
        <v>894</v>
      </c>
      <c r="M151" s="15" t="s">
        <v>60</v>
      </c>
      <c r="N151" s="17" t="s">
        <v>61</v>
      </c>
      <c r="O151" s="15" t="s">
        <v>59</v>
      </c>
      <c r="P151" s="15" t="s">
        <v>59</v>
      </c>
      <c r="Q151" s="34" t="s">
        <v>614</v>
      </c>
      <c r="R151" s="34" t="s">
        <v>624</v>
      </c>
      <c r="S151" s="34" t="s">
        <v>625</v>
      </c>
      <c r="T151" s="12" t="s">
        <v>59</v>
      </c>
      <c r="U151" s="12" t="s">
        <v>59</v>
      </c>
      <c r="V151" s="13"/>
      <c r="W151" s="17" t="s">
        <v>617</v>
      </c>
      <c r="X151" s="17" t="s">
        <v>618</v>
      </c>
      <c r="Y151" s="17" t="s">
        <v>619</v>
      </c>
      <c r="Z151" s="17" t="s">
        <v>110</v>
      </c>
      <c r="AA151" s="17" t="s">
        <v>620</v>
      </c>
      <c r="AB151" s="12" t="s">
        <v>77</v>
      </c>
      <c r="AC151" s="12" t="s">
        <v>212</v>
      </c>
      <c r="AD151" s="12" t="s">
        <v>150</v>
      </c>
      <c r="AE151" s="12" t="s">
        <v>150</v>
      </c>
      <c r="AF151" s="12" t="s">
        <v>150</v>
      </c>
      <c r="AG151" s="41">
        <f>IF(OR(AD151="",AE151="",AF151=""),"",IFERROR(IF(COUNTIF(AD151:AF151,[14]Hoja2!$J$2)&gt;=2,3,IF(COUNTIF(AD151:AF151,[14]Hoja2!$J$3)=3,1,2)),1))</f>
        <v>3</v>
      </c>
      <c r="AH151" s="17" t="s">
        <v>621</v>
      </c>
      <c r="AI151" s="17" t="s">
        <v>622</v>
      </c>
      <c r="AJ151" s="12" t="s">
        <v>91</v>
      </c>
      <c r="AK151" s="12" t="s">
        <v>623</v>
      </c>
      <c r="AL151" s="12" t="s">
        <v>70</v>
      </c>
      <c r="AM151" s="12" t="s">
        <v>72</v>
      </c>
      <c r="AN151" s="30" t="s">
        <v>65</v>
      </c>
    </row>
    <row r="152" spans="1:40" s="11" customFormat="1" ht="373.5" customHeight="1" x14ac:dyDescent="0.3">
      <c r="A152" s="30">
        <v>138</v>
      </c>
      <c r="B152" s="12" t="s">
        <v>611</v>
      </c>
      <c r="C152" s="31" t="s">
        <v>612</v>
      </c>
      <c r="D152" s="83" t="s">
        <v>626</v>
      </c>
      <c r="E152" s="15" t="s">
        <v>74</v>
      </c>
      <c r="F152" s="15" t="s">
        <v>57</v>
      </c>
      <c r="G152" s="15" t="s">
        <v>264</v>
      </c>
      <c r="H152" s="16" t="s">
        <v>59</v>
      </c>
      <c r="I152" s="16"/>
      <c r="J152" s="16" t="s">
        <v>59</v>
      </c>
      <c r="K152" s="16" t="s">
        <v>59</v>
      </c>
      <c r="L152" s="15" t="s">
        <v>894</v>
      </c>
      <c r="M152" s="15" t="s">
        <v>60</v>
      </c>
      <c r="N152" s="17" t="s">
        <v>61</v>
      </c>
      <c r="O152" s="15" t="s">
        <v>59</v>
      </c>
      <c r="P152" s="15" t="s">
        <v>59</v>
      </c>
      <c r="Q152" s="34" t="s">
        <v>614</v>
      </c>
      <c r="R152" s="17" t="s">
        <v>627</v>
      </c>
      <c r="S152" s="42" t="s">
        <v>628</v>
      </c>
      <c r="T152" s="12" t="s">
        <v>59</v>
      </c>
      <c r="U152" s="12" t="s">
        <v>59</v>
      </c>
      <c r="V152" s="13"/>
      <c r="W152" s="17" t="s">
        <v>617</v>
      </c>
      <c r="X152" s="17" t="s">
        <v>618</v>
      </c>
      <c r="Y152" s="17" t="s">
        <v>619</v>
      </c>
      <c r="Z152" s="17" t="s">
        <v>110</v>
      </c>
      <c r="AA152" s="17" t="s">
        <v>620</v>
      </c>
      <c r="AB152" s="12" t="s">
        <v>77</v>
      </c>
      <c r="AC152" s="12" t="s">
        <v>212</v>
      </c>
      <c r="AD152" s="12" t="s">
        <v>150</v>
      </c>
      <c r="AE152" s="12" t="s">
        <v>150</v>
      </c>
      <c r="AF152" s="12" t="s">
        <v>150</v>
      </c>
      <c r="AG152" s="41">
        <f>IF(OR(AD152="",AE152="",AF152=""),"",IFERROR(IF(COUNTIF(AD152:AF152,[14]Hoja2!$J$2)&gt;=2,3,IF(COUNTIF(AD152:AF152,[14]Hoja2!$J$3)=3,1,2)),1))</f>
        <v>3</v>
      </c>
      <c r="AH152" s="17" t="s">
        <v>621</v>
      </c>
      <c r="AI152" s="17" t="s">
        <v>622</v>
      </c>
      <c r="AJ152" s="12" t="s">
        <v>91</v>
      </c>
      <c r="AK152" s="12" t="s">
        <v>623</v>
      </c>
      <c r="AL152" s="12" t="s">
        <v>70</v>
      </c>
      <c r="AM152" s="12" t="s">
        <v>72</v>
      </c>
      <c r="AN152" s="30" t="s">
        <v>65</v>
      </c>
    </row>
    <row r="153" spans="1:40" s="11" customFormat="1" ht="373.5" customHeight="1" x14ac:dyDescent="0.3">
      <c r="A153" s="30">
        <v>139</v>
      </c>
      <c r="B153" s="12" t="s">
        <v>611</v>
      </c>
      <c r="C153" s="31" t="s">
        <v>612</v>
      </c>
      <c r="D153" s="84" t="s">
        <v>629</v>
      </c>
      <c r="E153" s="15" t="s">
        <v>74</v>
      </c>
      <c r="F153" s="15" t="s">
        <v>57</v>
      </c>
      <c r="G153" s="15" t="s">
        <v>58</v>
      </c>
      <c r="H153" s="16" t="s">
        <v>59</v>
      </c>
      <c r="I153" s="16"/>
      <c r="J153" s="16" t="s">
        <v>59</v>
      </c>
      <c r="K153" s="16" t="s">
        <v>59</v>
      </c>
      <c r="L153" s="15" t="s">
        <v>894</v>
      </c>
      <c r="M153" s="15" t="s">
        <v>60</v>
      </c>
      <c r="N153" s="17" t="s">
        <v>61</v>
      </c>
      <c r="O153" s="15" t="s">
        <v>59</v>
      </c>
      <c r="P153" s="15"/>
      <c r="Q153" s="34" t="s">
        <v>614</v>
      </c>
      <c r="R153" s="42" t="s">
        <v>630</v>
      </c>
      <c r="S153" s="42" t="s">
        <v>616</v>
      </c>
      <c r="T153" s="12" t="s">
        <v>59</v>
      </c>
      <c r="U153" s="12" t="s">
        <v>59</v>
      </c>
      <c r="V153" s="13"/>
      <c r="W153" s="17" t="s">
        <v>617</v>
      </c>
      <c r="X153" s="17" t="s">
        <v>618</v>
      </c>
      <c r="Y153" s="17" t="s">
        <v>619</v>
      </c>
      <c r="Z153" s="17" t="s">
        <v>110</v>
      </c>
      <c r="AA153" s="17" t="s">
        <v>620</v>
      </c>
      <c r="AB153" s="12" t="s">
        <v>77</v>
      </c>
      <c r="AC153" s="12" t="s">
        <v>212</v>
      </c>
      <c r="AD153" s="12" t="s">
        <v>150</v>
      </c>
      <c r="AE153" s="12" t="s">
        <v>150</v>
      </c>
      <c r="AF153" s="12" t="s">
        <v>150</v>
      </c>
      <c r="AG153" s="41">
        <f>IF(OR(AD153="",AE153="",AF153=""),"",IFERROR(IF(COUNTIF(AD153:AF153,[14]Hoja2!$J$2)&gt;=2,3,IF(COUNTIF(AD153:AF153,[14]Hoja2!$J$3)=3,1,2)),1))</f>
        <v>3</v>
      </c>
      <c r="AH153" s="17" t="s">
        <v>621</v>
      </c>
      <c r="AI153" s="17" t="s">
        <v>622</v>
      </c>
      <c r="AJ153" s="12" t="s">
        <v>91</v>
      </c>
      <c r="AK153" s="12" t="s">
        <v>623</v>
      </c>
      <c r="AL153" s="12" t="s">
        <v>70</v>
      </c>
      <c r="AM153" s="12" t="s">
        <v>72</v>
      </c>
      <c r="AN153" s="30" t="s">
        <v>65</v>
      </c>
    </row>
    <row r="154" spans="1:40" s="11" customFormat="1" ht="137.25" customHeight="1" x14ac:dyDescent="0.3">
      <c r="A154" s="30">
        <v>140</v>
      </c>
      <c r="B154" s="30" t="s">
        <v>631</v>
      </c>
      <c r="C154" s="31" t="s">
        <v>632</v>
      </c>
      <c r="D154" s="31" t="s">
        <v>65</v>
      </c>
      <c r="E154" s="32" t="s">
        <v>74</v>
      </c>
      <c r="F154" s="32" t="s">
        <v>57</v>
      </c>
      <c r="G154" s="32" t="s">
        <v>58</v>
      </c>
      <c r="H154" s="57" t="s">
        <v>59</v>
      </c>
      <c r="I154" s="57"/>
      <c r="J154" s="57" t="s">
        <v>59</v>
      </c>
      <c r="K154" s="57" t="s">
        <v>59</v>
      </c>
      <c r="L154" s="15" t="s">
        <v>894</v>
      </c>
      <c r="M154" s="32" t="s">
        <v>60</v>
      </c>
      <c r="N154" s="34" t="s">
        <v>65</v>
      </c>
      <c r="O154" s="30" t="s">
        <v>59</v>
      </c>
      <c r="P154" s="30"/>
      <c r="Q154" s="31" t="s">
        <v>147</v>
      </c>
      <c r="R154" s="34" t="s">
        <v>633</v>
      </c>
      <c r="S154" s="58" t="s">
        <v>634</v>
      </c>
      <c r="T154" s="30" t="s">
        <v>59</v>
      </c>
      <c r="U154" s="59"/>
      <c r="V154" s="59"/>
      <c r="W154" s="34" t="s">
        <v>65</v>
      </c>
      <c r="X154" s="34" t="s">
        <v>65</v>
      </c>
      <c r="Y154" s="34" t="s">
        <v>65</v>
      </c>
      <c r="Z154" s="34" t="s">
        <v>65</v>
      </c>
      <c r="AA154" s="34" t="s">
        <v>65</v>
      </c>
      <c r="AB154" s="34" t="s">
        <v>66</v>
      </c>
      <c r="AC154" s="30" t="s">
        <v>65</v>
      </c>
      <c r="AD154" s="30" t="s">
        <v>68</v>
      </c>
      <c r="AE154" s="30" t="s">
        <v>68</v>
      </c>
      <c r="AF154" s="30" t="s">
        <v>68</v>
      </c>
      <c r="AG154" s="35">
        <f>IF(OR(AD154="",AE154="",AF154=""),"",IFERROR(IF(COUNTIF(AD154:AF154,[15]Hoja2!$J$2)&gt;=2,3,IF(COUNTIF(AD154:AF154,[15]Hoja2!$J$3)=3,1,2)),1))</f>
        <v>1</v>
      </c>
      <c r="AH154" s="36" t="s">
        <v>635</v>
      </c>
      <c r="AI154" s="36" t="s">
        <v>631</v>
      </c>
      <c r="AJ154" s="30" t="s">
        <v>91</v>
      </c>
      <c r="AK154" s="30" t="s">
        <v>636</v>
      </c>
      <c r="AL154" s="30" t="s">
        <v>70</v>
      </c>
      <c r="AM154" s="30" t="s">
        <v>72</v>
      </c>
      <c r="AN154" s="30" t="s">
        <v>637</v>
      </c>
    </row>
    <row r="155" spans="1:40" s="11" customFormat="1" ht="137.25" customHeight="1" x14ac:dyDescent="0.3">
      <c r="A155" s="12">
        <v>141</v>
      </c>
      <c r="B155" s="30" t="s">
        <v>631</v>
      </c>
      <c r="C155" s="31" t="s">
        <v>638</v>
      </c>
      <c r="D155" s="31" t="s">
        <v>639</v>
      </c>
      <c r="E155" s="32" t="s">
        <v>74</v>
      </c>
      <c r="F155" s="32" t="s">
        <v>57</v>
      </c>
      <c r="G155" s="32" t="s">
        <v>264</v>
      </c>
      <c r="H155" s="57" t="s">
        <v>59</v>
      </c>
      <c r="I155" s="57"/>
      <c r="J155" s="57" t="s">
        <v>59</v>
      </c>
      <c r="K155" s="57" t="s">
        <v>59</v>
      </c>
      <c r="L155" s="15" t="s">
        <v>894</v>
      </c>
      <c r="M155" s="32" t="s">
        <v>60</v>
      </c>
      <c r="N155" s="34" t="s">
        <v>65</v>
      </c>
      <c r="O155" s="30" t="s">
        <v>59</v>
      </c>
      <c r="P155" s="30" t="s">
        <v>59</v>
      </c>
      <c r="Q155" s="31" t="s">
        <v>640</v>
      </c>
      <c r="R155" s="34" t="s">
        <v>65</v>
      </c>
      <c r="S155" s="58" t="s">
        <v>641</v>
      </c>
      <c r="T155" s="30"/>
      <c r="U155" s="59"/>
      <c r="V155" s="30" t="s">
        <v>59</v>
      </c>
      <c r="W155" s="34" t="s">
        <v>642</v>
      </c>
      <c r="X155" s="34" t="s">
        <v>65</v>
      </c>
      <c r="Y155" s="34" t="s">
        <v>65</v>
      </c>
      <c r="Z155" s="34" t="s">
        <v>110</v>
      </c>
      <c r="AA155" s="34" t="s">
        <v>65</v>
      </c>
      <c r="AB155" s="34" t="s">
        <v>66</v>
      </c>
      <c r="AC155" s="30" t="s">
        <v>55</v>
      </c>
      <c r="AD155" s="30" t="s">
        <v>150</v>
      </c>
      <c r="AE155" s="30" t="s">
        <v>150</v>
      </c>
      <c r="AF155" s="30" t="s">
        <v>150</v>
      </c>
      <c r="AG155" s="35">
        <f>IF(OR(AD155="",AE155="",AF155=""),"",IFERROR(IF(COUNTIF(AD155:AF155,[15]Hoja2!$J$2)&gt;=2,3,IF(COUNTIF(AD155:AF155,[15]Hoja2!$J$3)=3,1,2)),1))</f>
        <v>3</v>
      </c>
      <c r="AH155" s="36" t="s">
        <v>635</v>
      </c>
      <c r="AI155" s="36" t="s">
        <v>631</v>
      </c>
      <c r="AJ155" s="30" t="s">
        <v>91</v>
      </c>
      <c r="AK155" s="30" t="s">
        <v>636</v>
      </c>
      <c r="AL155" s="30" t="s">
        <v>70</v>
      </c>
      <c r="AM155" s="30" t="s">
        <v>72</v>
      </c>
      <c r="AN155" s="30" t="s">
        <v>637</v>
      </c>
    </row>
    <row r="156" spans="1:40" s="11" customFormat="1" ht="409.6" x14ac:dyDescent="0.3">
      <c r="A156" s="12">
        <v>142</v>
      </c>
      <c r="B156" s="30" t="s">
        <v>631</v>
      </c>
      <c r="C156" s="31" t="s">
        <v>632</v>
      </c>
      <c r="D156" s="31" t="s">
        <v>643</v>
      </c>
      <c r="E156" s="32" t="s">
        <v>74</v>
      </c>
      <c r="F156" s="32" t="s">
        <v>57</v>
      </c>
      <c r="G156" s="32" t="s">
        <v>58</v>
      </c>
      <c r="H156" s="57" t="s">
        <v>59</v>
      </c>
      <c r="I156" s="57"/>
      <c r="J156" s="57" t="s">
        <v>59</v>
      </c>
      <c r="K156" s="57" t="s">
        <v>59</v>
      </c>
      <c r="L156" s="15" t="s">
        <v>894</v>
      </c>
      <c r="M156" s="32" t="s">
        <v>60</v>
      </c>
      <c r="N156" s="34" t="s">
        <v>65</v>
      </c>
      <c r="O156" s="30" t="s">
        <v>59</v>
      </c>
      <c r="P156" s="30"/>
      <c r="Q156" s="31" t="s">
        <v>644</v>
      </c>
      <c r="R156" s="34" t="s">
        <v>645</v>
      </c>
      <c r="S156" s="58" t="s">
        <v>646</v>
      </c>
      <c r="T156" s="30"/>
      <c r="U156" s="85"/>
      <c r="V156" s="30" t="s">
        <v>59</v>
      </c>
      <c r="W156" s="34" t="s">
        <v>619</v>
      </c>
      <c r="X156" s="34" t="s">
        <v>647</v>
      </c>
      <c r="Y156" s="34" t="s">
        <v>648</v>
      </c>
      <c r="Z156" s="34" t="s">
        <v>649</v>
      </c>
      <c r="AA156" s="34" t="s">
        <v>650</v>
      </c>
      <c r="AB156" s="34" t="s">
        <v>77</v>
      </c>
      <c r="AC156" s="30" t="s">
        <v>212</v>
      </c>
      <c r="AD156" s="30" t="s">
        <v>150</v>
      </c>
      <c r="AE156" s="30" t="s">
        <v>150</v>
      </c>
      <c r="AF156" s="30" t="s">
        <v>150</v>
      </c>
      <c r="AG156" s="35">
        <f>IF(OR(AD156="",AE156="",AF156=""),"",IFERROR(IF(COUNTIF(AD156:AF156,[15]Hoja2!$J$2)&gt;=2,3,IF(COUNTIF(AD156:AF156,[15]Hoja2!$J$3)=3,1,2)),1))</f>
        <v>3</v>
      </c>
      <c r="AH156" s="36" t="s">
        <v>635</v>
      </c>
      <c r="AI156" s="36" t="s">
        <v>631</v>
      </c>
      <c r="AJ156" s="30" t="s">
        <v>91</v>
      </c>
      <c r="AK156" s="30" t="s">
        <v>636</v>
      </c>
      <c r="AL156" s="30" t="s">
        <v>70</v>
      </c>
      <c r="AM156" s="30" t="s">
        <v>72</v>
      </c>
      <c r="AN156" s="30" t="s">
        <v>637</v>
      </c>
    </row>
    <row r="157" spans="1:40" s="11" customFormat="1" ht="246.75" customHeight="1" x14ac:dyDescent="0.3">
      <c r="A157" s="30">
        <v>143</v>
      </c>
      <c r="B157" s="30" t="s">
        <v>631</v>
      </c>
      <c r="C157" s="31" t="s">
        <v>651</v>
      </c>
      <c r="D157" s="31" t="s">
        <v>652</v>
      </c>
      <c r="E157" s="32" t="s">
        <v>74</v>
      </c>
      <c r="F157" s="32" t="s">
        <v>57</v>
      </c>
      <c r="G157" s="32" t="s">
        <v>58</v>
      </c>
      <c r="H157" s="57" t="s">
        <v>59</v>
      </c>
      <c r="I157" s="57"/>
      <c r="J157" s="57" t="s">
        <v>59</v>
      </c>
      <c r="K157" s="57" t="s">
        <v>59</v>
      </c>
      <c r="L157" s="15" t="s">
        <v>894</v>
      </c>
      <c r="M157" s="32" t="s">
        <v>60</v>
      </c>
      <c r="N157" s="34" t="s">
        <v>65</v>
      </c>
      <c r="O157" s="30" t="s">
        <v>59</v>
      </c>
      <c r="P157" s="30" t="s">
        <v>59</v>
      </c>
      <c r="Q157" s="31" t="s">
        <v>505</v>
      </c>
      <c r="R157" s="34" t="s">
        <v>653</v>
      </c>
      <c r="S157" s="58" t="s">
        <v>654</v>
      </c>
      <c r="T157" s="85"/>
      <c r="U157" s="85"/>
      <c r="V157" s="30" t="s">
        <v>59</v>
      </c>
      <c r="W157" s="34" t="s">
        <v>619</v>
      </c>
      <c r="X157" s="34" t="s">
        <v>647</v>
      </c>
      <c r="Y157" s="34" t="s">
        <v>648</v>
      </c>
      <c r="Z157" s="34" t="s">
        <v>620</v>
      </c>
      <c r="AA157" s="34" t="s">
        <v>650</v>
      </c>
      <c r="AB157" s="34" t="s">
        <v>77</v>
      </c>
      <c r="AC157" s="34" t="s">
        <v>212</v>
      </c>
      <c r="AD157" s="30" t="s">
        <v>150</v>
      </c>
      <c r="AE157" s="30" t="s">
        <v>150</v>
      </c>
      <c r="AF157" s="30" t="s">
        <v>150</v>
      </c>
      <c r="AG157" s="35">
        <f>IF(OR(AD157="",AE157="",AF157=""),"",IFERROR(IF(COUNTIF(AD157:AF157,[15]Hoja2!$J$2)&gt;=2,3,IF(COUNTIF(AD157:AF157,[15]Hoja2!$J$3)=3,1,2)),1))</f>
        <v>3</v>
      </c>
      <c r="AH157" s="36" t="s">
        <v>635</v>
      </c>
      <c r="AI157" s="36" t="s">
        <v>631</v>
      </c>
      <c r="AJ157" s="30" t="s">
        <v>91</v>
      </c>
      <c r="AK157" s="30" t="s">
        <v>636</v>
      </c>
      <c r="AL157" s="30" t="s">
        <v>70</v>
      </c>
      <c r="AM157" s="30" t="s">
        <v>72</v>
      </c>
      <c r="AN157" s="30" t="s">
        <v>637</v>
      </c>
    </row>
    <row r="158" spans="1:40" s="11" customFormat="1" ht="267.75" customHeight="1" x14ac:dyDescent="0.3">
      <c r="A158" s="30">
        <v>144</v>
      </c>
      <c r="B158" s="30" t="s">
        <v>631</v>
      </c>
      <c r="C158" s="31" t="s">
        <v>651</v>
      </c>
      <c r="D158" s="31" t="s">
        <v>179</v>
      </c>
      <c r="E158" s="32" t="s">
        <v>74</v>
      </c>
      <c r="F158" s="32" t="s">
        <v>57</v>
      </c>
      <c r="G158" s="32" t="s">
        <v>58</v>
      </c>
      <c r="H158" s="57" t="s">
        <v>59</v>
      </c>
      <c r="I158" s="57"/>
      <c r="J158" s="57" t="s">
        <v>59</v>
      </c>
      <c r="K158" s="57"/>
      <c r="L158" s="15" t="s">
        <v>894</v>
      </c>
      <c r="M158" s="32" t="s">
        <v>60</v>
      </c>
      <c r="N158" s="34" t="s">
        <v>65</v>
      </c>
      <c r="O158" s="30" t="s">
        <v>59</v>
      </c>
      <c r="P158" s="30"/>
      <c r="Q158" s="31" t="s">
        <v>505</v>
      </c>
      <c r="R158" s="34" t="s">
        <v>655</v>
      </c>
      <c r="S158" s="34" t="s">
        <v>656</v>
      </c>
      <c r="T158" s="85"/>
      <c r="U158" s="85"/>
      <c r="V158" s="30" t="s">
        <v>59</v>
      </c>
      <c r="W158" s="34" t="s">
        <v>619</v>
      </c>
      <c r="X158" s="34" t="s">
        <v>65</v>
      </c>
      <c r="Y158" s="34" t="s">
        <v>65</v>
      </c>
      <c r="Z158" s="34" t="s">
        <v>65</v>
      </c>
      <c r="AA158" s="34" t="s">
        <v>650</v>
      </c>
      <c r="AB158" s="34" t="s">
        <v>66</v>
      </c>
      <c r="AC158" s="34" t="s">
        <v>65</v>
      </c>
      <c r="AD158" s="30" t="s">
        <v>150</v>
      </c>
      <c r="AE158" s="30" t="s">
        <v>150</v>
      </c>
      <c r="AF158" s="30" t="s">
        <v>150</v>
      </c>
      <c r="AG158" s="35">
        <f>IF(OR(AD158="",AE158="",AF158=""),"",IFERROR(IF(COUNTIF(AD158:AF158,[15]Hoja2!$J$2)&gt;=2,3,IF(COUNTIF(AD158:AF158,[15]Hoja2!$J$3)=3,1,2)),1))</f>
        <v>3</v>
      </c>
      <c r="AH158" s="36" t="s">
        <v>635</v>
      </c>
      <c r="AI158" s="36" t="s">
        <v>631</v>
      </c>
      <c r="AJ158" s="30" t="s">
        <v>91</v>
      </c>
      <c r="AK158" s="30" t="s">
        <v>636</v>
      </c>
      <c r="AL158" s="30" t="s">
        <v>70</v>
      </c>
      <c r="AM158" s="30" t="s">
        <v>72</v>
      </c>
      <c r="AN158" s="30" t="s">
        <v>637</v>
      </c>
    </row>
    <row r="159" spans="1:40" s="65" customFormat="1" ht="132" x14ac:dyDescent="0.3">
      <c r="A159" s="30">
        <v>145</v>
      </c>
      <c r="B159" s="30" t="s">
        <v>631</v>
      </c>
      <c r="C159" s="31" t="s">
        <v>632</v>
      </c>
      <c r="D159" s="31" t="s">
        <v>657</v>
      </c>
      <c r="E159" s="32" t="s">
        <v>74</v>
      </c>
      <c r="F159" s="32" t="s">
        <v>57</v>
      </c>
      <c r="G159" s="32" t="s">
        <v>58</v>
      </c>
      <c r="H159" s="57" t="s">
        <v>59</v>
      </c>
      <c r="I159" s="57"/>
      <c r="J159" s="57" t="s">
        <v>59</v>
      </c>
      <c r="K159" s="57"/>
      <c r="L159" s="15" t="s">
        <v>894</v>
      </c>
      <c r="M159" s="32" t="s">
        <v>60</v>
      </c>
      <c r="N159" s="34" t="s">
        <v>65</v>
      </c>
      <c r="O159" s="30" t="s">
        <v>59</v>
      </c>
      <c r="P159" s="30"/>
      <c r="Q159" s="31" t="s">
        <v>183</v>
      </c>
      <c r="R159" s="34" t="s">
        <v>658</v>
      </c>
      <c r="S159" s="34" t="s">
        <v>659</v>
      </c>
      <c r="T159" s="30" t="s">
        <v>59</v>
      </c>
      <c r="U159" s="85"/>
      <c r="V159" s="30"/>
      <c r="W159" s="34" t="s">
        <v>65</v>
      </c>
      <c r="X159" s="34" t="s">
        <v>65</v>
      </c>
      <c r="Y159" s="34" t="s">
        <v>65</v>
      </c>
      <c r="Z159" s="34" t="s">
        <v>65</v>
      </c>
      <c r="AA159" s="34" t="s">
        <v>65</v>
      </c>
      <c r="AB159" s="34" t="s">
        <v>66</v>
      </c>
      <c r="AC159" s="30" t="s">
        <v>212</v>
      </c>
      <c r="AD159" s="30" t="s">
        <v>68</v>
      </c>
      <c r="AE159" s="30" t="s">
        <v>68</v>
      </c>
      <c r="AF159" s="30" t="s">
        <v>68</v>
      </c>
      <c r="AG159" s="35">
        <f>IF(OR(AD159="",AE159="",AF159=""),"",IFERROR(IF(COUNTIF(AD159:AF159,[15]Hoja2!$J$2)&gt;=2,3,IF(COUNTIF(AD159:AF159,[15]Hoja2!$J$3)=3,1,2)),1))</f>
        <v>1</v>
      </c>
      <c r="AH159" s="36" t="s">
        <v>635</v>
      </c>
      <c r="AI159" s="36" t="s">
        <v>631</v>
      </c>
      <c r="AJ159" s="30" t="s">
        <v>91</v>
      </c>
      <c r="AK159" s="30" t="s">
        <v>636</v>
      </c>
      <c r="AL159" s="30" t="s">
        <v>70</v>
      </c>
      <c r="AM159" s="30" t="s">
        <v>72</v>
      </c>
      <c r="AN159" s="30" t="s">
        <v>637</v>
      </c>
    </row>
    <row r="160" spans="1:40" s="65" customFormat="1" ht="158.4" x14ac:dyDescent="0.3">
      <c r="A160" s="12">
        <v>146</v>
      </c>
      <c r="B160" s="30" t="s">
        <v>631</v>
      </c>
      <c r="C160" s="31" t="s">
        <v>651</v>
      </c>
      <c r="D160" s="31" t="s">
        <v>660</v>
      </c>
      <c r="E160" s="32" t="s">
        <v>74</v>
      </c>
      <c r="F160" s="32" t="s">
        <v>57</v>
      </c>
      <c r="G160" s="32" t="s">
        <v>58</v>
      </c>
      <c r="H160" s="57" t="s">
        <v>59</v>
      </c>
      <c r="I160" s="57"/>
      <c r="J160" s="57" t="s">
        <v>59</v>
      </c>
      <c r="K160" s="57" t="s">
        <v>59</v>
      </c>
      <c r="L160" s="15" t="s">
        <v>894</v>
      </c>
      <c r="M160" s="32" t="s">
        <v>60</v>
      </c>
      <c r="N160" s="34" t="s">
        <v>65</v>
      </c>
      <c r="O160" s="30" t="s">
        <v>59</v>
      </c>
      <c r="P160" s="30"/>
      <c r="Q160" s="31" t="s">
        <v>183</v>
      </c>
      <c r="R160" s="34" t="s">
        <v>661</v>
      </c>
      <c r="S160" s="34" t="s">
        <v>662</v>
      </c>
      <c r="T160" s="30" t="s">
        <v>59</v>
      </c>
      <c r="U160" s="85"/>
      <c r="V160" s="30"/>
      <c r="W160" s="34" t="s">
        <v>65</v>
      </c>
      <c r="X160" s="34" t="s">
        <v>65</v>
      </c>
      <c r="Y160" s="34" t="s">
        <v>65</v>
      </c>
      <c r="Z160" s="34" t="s">
        <v>65</v>
      </c>
      <c r="AA160" s="34" t="s">
        <v>65</v>
      </c>
      <c r="AB160" s="34" t="s">
        <v>66</v>
      </c>
      <c r="AC160" s="30" t="s">
        <v>212</v>
      </c>
      <c r="AD160" s="30" t="s">
        <v>150</v>
      </c>
      <c r="AE160" s="30" t="s">
        <v>150</v>
      </c>
      <c r="AF160" s="30" t="s">
        <v>150</v>
      </c>
      <c r="AG160" s="35">
        <f>IF(OR(AD160="",AE160="",AF160=""),"",IFERROR(IF(COUNTIF(AD160:AF160,[15]Hoja2!$J$2)&gt;=2,3,IF(COUNTIF(AD160:AF160,[15]Hoja2!$J$3)=3,1,2)),1))</f>
        <v>3</v>
      </c>
      <c r="AH160" s="36" t="s">
        <v>635</v>
      </c>
      <c r="AI160" s="36" t="s">
        <v>631</v>
      </c>
      <c r="AJ160" s="30" t="s">
        <v>91</v>
      </c>
      <c r="AK160" s="30" t="s">
        <v>636</v>
      </c>
      <c r="AL160" s="30" t="s">
        <v>70</v>
      </c>
      <c r="AM160" s="30" t="s">
        <v>72</v>
      </c>
      <c r="AN160" s="30" t="s">
        <v>637</v>
      </c>
    </row>
    <row r="161" spans="1:40" s="11" customFormat="1" ht="79.2" x14ac:dyDescent="0.3">
      <c r="A161" s="12">
        <v>147</v>
      </c>
      <c r="B161" s="30" t="s">
        <v>631</v>
      </c>
      <c r="C161" s="31" t="s">
        <v>632</v>
      </c>
      <c r="D161" s="31" t="s">
        <v>663</v>
      </c>
      <c r="E161" s="32" t="s">
        <v>74</v>
      </c>
      <c r="F161" s="32" t="s">
        <v>57</v>
      </c>
      <c r="G161" s="32" t="s">
        <v>58</v>
      </c>
      <c r="H161" s="57" t="s">
        <v>59</v>
      </c>
      <c r="I161" s="57"/>
      <c r="J161" s="57" t="s">
        <v>59</v>
      </c>
      <c r="K161" s="57" t="s">
        <v>59</v>
      </c>
      <c r="L161" s="15" t="s">
        <v>894</v>
      </c>
      <c r="M161" s="32" t="s">
        <v>60</v>
      </c>
      <c r="N161" s="34" t="s">
        <v>65</v>
      </c>
      <c r="O161" s="30" t="s">
        <v>59</v>
      </c>
      <c r="P161" s="30"/>
      <c r="Q161" s="31" t="s">
        <v>183</v>
      </c>
      <c r="R161" s="34" t="s">
        <v>664</v>
      </c>
      <c r="S161" s="34" t="s">
        <v>665</v>
      </c>
      <c r="T161" s="30" t="s">
        <v>59</v>
      </c>
      <c r="U161" s="85"/>
      <c r="V161" s="30"/>
      <c r="W161" s="34" t="s">
        <v>65</v>
      </c>
      <c r="X161" s="34" t="s">
        <v>65</v>
      </c>
      <c r="Y161" s="34" t="s">
        <v>65</v>
      </c>
      <c r="Z161" s="34" t="s">
        <v>65</v>
      </c>
      <c r="AA161" s="34" t="s">
        <v>65</v>
      </c>
      <c r="AB161" s="34" t="s">
        <v>77</v>
      </c>
      <c r="AC161" s="30" t="s">
        <v>212</v>
      </c>
      <c r="AD161" s="30" t="s">
        <v>112</v>
      </c>
      <c r="AE161" s="30" t="s">
        <v>112</v>
      </c>
      <c r="AF161" s="30" t="s">
        <v>112</v>
      </c>
      <c r="AG161" s="35">
        <v>2</v>
      </c>
      <c r="AH161" s="36" t="s">
        <v>635</v>
      </c>
      <c r="AI161" s="36" t="s">
        <v>631</v>
      </c>
      <c r="AJ161" s="30" t="s">
        <v>91</v>
      </c>
      <c r="AK161" s="30" t="s">
        <v>636</v>
      </c>
      <c r="AL161" s="30" t="s">
        <v>70</v>
      </c>
      <c r="AM161" s="30" t="s">
        <v>72</v>
      </c>
      <c r="AN161" s="30" t="s">
        <v>637</v>
      </c>
    </row>
    <row r="162" spans="1:40" s="11" customFormat="1" ht="409.6" x14ac:dyDescent="0.3">
      <c r="A162" s="30">
        <v>148</v>
      </c>
      <c r="B162" s="66" t="s">
        <v>666</v>
      </c>
      <c r="C162" s="74" t="s">
        <v>667</v>
      </c>
      <c r="D162" s="64" t="s">
        <v>668</v>
      </c>
      <c r="E162" s="64" t="s">
        <v>74</v>
      </c>
      <c r="F162" s="64" t="s">
        <v>57</v>
      </c>
      <c r="G162" s="64" t="s">
        <v>264</v>
      </c>
      <c r="H162" s="67" t="s">
        <v>59</v>
      </c>
      <c r="I162" s="67"/>
      <c r="J162" s="67" t="s">
        <v>59</v>
      </c>
      <c r="K162" s="67" t="s">
        <v>59</v>
      </c>
      <c r="L162" s="15" t="s">
        <v>894</v>
      </c>
      <c r="M162" s="64" t="s">
        <v>60</v>
      </c>
      <c r="N162" s="17" t="s">
        <v>61</v>
      </c>
      <c r="O162" s="64" t="s">
        <v>59</v>
      </c>
      <c r="P162" s="64" t="s">
        <v>59</v>
      </c>
      <c r="Q162" s="17" t="s">
        <v>669</v>
      </c>
      <c r="R162" s="64" t="s">
        <v>670</v>
      </c>
      <c r="S162" s="64" t="s">
        <v>671</v>
      </c>
      <c r="T162" s="66"/>
      <c r="U162" s="66" t="s">
        <v>59</v>
      </c>
      <c r="V162" s="68"/>
      <c r="W162" s="64" t="s">
        <v>619</v>
      </c>
      <c r="X162" s="64" t="s">
        <v>672</v>
      </c>
      <c r="Y162" s="64" t="s">
        <v>673</v>
      </c>
      <c r="Z162" s="64" t="s">
        <v>674</v>
      </c>
      <c r="AA162" s="64" t="s">
        <v>675</v>
      </c>
      <c r="AB162" s="64" t="s">
        <v>77</v>
      </c>
      <c r="AC162" s="64" t="s">
        <v>676</v>
      </c>
      <c r="AD162" s="66" t="s">
        <v>112</v>
      </c>
      <c r="AE162" s="66" t="s">
        <v>112</v>
      </c>
      <c r="AF162" s="66" t="s">
        <v>112</v>
      </c>
      <c r="AG162" s="69">
        <f>IF(OR(AD162="",AE162="",AF162=""),"",IFERROR(IF(COUNTIF(AD162:AF162,[16]Hoja2!$J$2)&gt;=2,3,IF(COUNTIF(AD162:AF162,[16]Hoja2!$J$3)=3,1,2)),1))</f>
        <v>2</v>
      </c>
      <c r="AH162" s="36" t="s">
        <v>677</v>
      </c>
      <c r="AI162" s="36" t="s">
        <v>666</v>
      </c>
      <c r="AJ162" s="66" t="s">
        <v>91</v>
      </c>
      <c r="AK162" s="66" t="s">
        <v>678</v>
      </c>
      <c r="AL162" s="66" t="s">
        <v>70</v>
      </c>
      <c r="AM162" s="66" t="s">
        <v>72</v>
      </c>
      <c r="AN162" s="30" t="s">
        <v>65</v>
      </c>
    </row>
    <row r="163" spans="1:40" s="11" customFormat="1" ht="409.6" x14ac:dyDescent="0.3">
      <c r="A163" s="30">
        <v>149</v>
      </c>
      <c r="B163" s="66" t="s">
        <v>666</v>
      </c>
      <c r="C163" s="74" t="s">
        <v>679</v>
      </c>
      <c r="D163" s="64" t="s">
        <v>680</v>
      </c>
      <c r="E163" s="64" t="s">
        <v>74</v>
      </c>
      <c r="F163" s="64" t="s">
        <v>57</v>
      </c>
      <c r="G163" s="64" t="s">
        <v>264</v>
      </c>
      <c r="H163" s="67" t="s">
        <v>59</v>
      </c>
      <c r="I163" s="67"/>
      <c r="J163" s="67" t="s">
        <v>59</v>
      </c>
      <c r="K163" s="67" t="s">
        <v>59</v>
      </c>
      <c r="L163" s="15" t="s">
        <v>894</v>
      </c>
      <c r="M163" s="64" t="s">
        <v>60</v>
      </c>
      <c r="N163" s="17" t="s">
        <v>61</v>
      </c>
      <c r="O163" s="64" t="s">
        <v>59</v>
      </c>
      <c r="P163" s="64" t="s">
        <v>59</v>
      </c>
      <c r="Q163" s="17" t="s">
        <v>669</v>
      </c>
      <c r="R163" s="64" t="s">
        <v>681</v>
      </c>
      <c r="S163" s="70" t="s">
        <v>682</v>
      </c>
      <c r="T163" s="66"/>
      <c r="U163" s="66" t="s">
        <v>59</v>
      </c>
      <c r="V163" s="68"/>
      <c r="W163" s="64" t="s">
        <v>619</v>
      </c>
      <c r="X163" s="64" t="s">
        <v>672</v>
      </c>
      <c r="Y163" s="64" t="s">
        <v>673</v>
      </c>
      <c r="Z163" s="64" t="s">
        <v>674</v>
      </c>
      <c r="AA163" s="64" t="s">
        <v>675</v>
      </c>
      <c r="AB163" s="64" t="s">
        <v>77</v>
      </c>
      <c r="AC163" s="64" t="s">
        <v>676</v>
      </c>
      <c r="AD163" s="66" t="s">
        <v>112</v>
      </c>
      <c r="AE163" s="66" t="s">
        <v>112</v>
      </c>
      <c r="AF163" s="66" t="s">
        <v>112</v>
      </c>
      <c r="AG163" s="69">
        <f>IF(OR(AD163="",AE163="",AF163=""),"",IFERROR(IF(COUNTIF(AD163:AF163,[16]Hoja2!$J$2)&gt;=2,3,IF(COUNTIF(AD163:AF163,[16]Hoja2!$J$3)=3,1,2)),1))</f>
        <v>2</v>
      </c>
      <c r="AH163" s="36" t="s">
        <v>677</v>
      </c>
      <c r="AI163" s="36" t="s">
        <v>666</v>
      </c>
      <c r="AJ163" s="66" t="s">
        <v>91</v>
      </c>
      <c r="AK163" s="66" t="s">
        <v>678</v>
      </c>
      <c r="AL163" s="66" t="s">
        <v>70</v>
      </c>
      <c r="AM163" s="66" t="s">
        <v>72</v>
      </c>
      <c r="AN163" s="30" t="s">
        <v>65</v>
      </c>
    </row>
    <row r="164" spans="1:40" s="11" customFormat="1" ht="409.6" x14ac:dyDescent="0.3">
      <c r="A164" s="30">
        <v>150</v>
      </c>
      <c r="B164" s="66" t="s">
        <v>666</v>
      </c>
      <c r="C164" s="74" t="s">
        <v>683</v>
      </c>
      <c r="D164" s="64" t="s">
        <v>684</v>
      </c>
      <c r="E164" s="64" t="s">
        <v>74</v>
      </c>
      <c r="F164" s="64" t="s">
        <v>57</v>
      </c>
      <c r="G164" s="64" t="s">
        <v>264</v>
      </c>
      <c r="H164" s="67" t="s">
        <v>59</v>
      </c>
      <c r="I164" s="67"/>
      <c r="J164" s="67" t="s">
        <v>59</v>
      </c>
      <c r="K164" s="67" t="s">
        <v>59</v>
      </c>
      <c r="L164" s="15" t="s">
        <v>894</v>
      </c>
      <c r="M164" s="64" t="s">
        <v>60</v>
      </c>
      <c r="N164" s="17" t="s">
        <v>61</v>
      </c>
      <c r="O164" s="64" t="s">
        <v>59</v>
      </c>
      <c r="P164" s="64" t="s">
        <v>59</v>
      </c>
      <c r="Q164" s="17" t="s">
        <v>669</v>
      </c>
      <c r="R164" s="64" t="s">
        <v>685</v>
      </c>
      <c r="S164" s="70" t="s">
        <v>686</v>
      </c>
      <c r="T164" s="66"/>
      <c r="U164" s="66" t="s">
        <v>59</v>
      </c>
      <c r="V164" s="68"/>
      <c r="W164" s="64" t="s">
        <v>619</v>
      </c>
      <c r="X164" s="64" t="s">
        <v>672</v>
      </c>
      <c r="Y164" s="64" t="s">
        <v>673</v>
      </c>
      <c r="Z164" s="64" t="s">
        <v>674</v>
      </c>
      <c r="AA164" s="64" t="s">
        <v>675</v>
      </c>
      <c r="AB164" s="64" t="s">
        <v>77</v>
      </c>
      <c r="AC164" s="64" t="s">
        <v>676</v>
      </c>
      <c r="AD164" s="66" t="s">
        <v>112</v>
      </c>
      <c r="AE164" s="66" t="s">
        <v>112</v>
      </c>
      <c r="AF164" s="66" t="s">
        <v>112</v>
      </c>
      <c r="AG164" s="69">
        <f>IF(OR(AD164="",AE164="",AF164=""),"",IFERROR(IF(COUNTIF(AD164:AF164,[16]Hoja2!$J$2)&gt;=2,3,IF(COUNTIF(AD164:AF164,[16]Hoja2!$J$3)=3,1,2)),1))</f>
        <v>2</v>
      </c>
      <c r="AH164" s="36" t="s">
        <v>677</v>
      </c>
      <c r="AI164" s="36" t="s">
        <v>666</v>
      </c>
      <c r="AJ164" s="66" t="s">
        <v>91</v>
      </c>
      <c r="AK164" s="66" t="s">
        <v>678</v>
      </c>
      <c r="AL164" s="66" t="s">
        <v>70</v>
      </c>
      <c r="AM164" s="66" t="s">
        <v>72</v>
      </c>
      <c r="AN164" s="30" t="s">
        <v>65</v>
      </c>
    </row>
    <row r="165" spans="1:40" s="11" customFormat="1" ht="409.6" x14ac:dyDescent="0.3">
      <c r="A165" s="12">
        <v>151</v>
      </c>
      <c r="B165" s="66" t="s">
        <v>666</v>
      </c>
      <c r="C165" s="17" t="s">
        <v>687</v>
      </c>
      <c r="D165" s="64" t="s">
        <v>688</v>
      </c>
      <c r="E165" s="64" t="s">
        <v>74</v>
      </c>
      <c r="F165" s="64" t="s">
        <v>57</v>
      </c>
      <c r="G165" s="64" t="s">
        <v>264</v>
      </c>
      <c r="H165" s="67" t="s">
        <v>59</v>
      </c>
      <c r="I165" s="67"/>
      <c r="J165" s="67" t="s">
        <v>59</v>
      </c>
      <c r="K165" s="67" t="s">
        <v>59</v>
      </c>
      <c r="L165" s="15" t="s">
        <v>894</v>
      </c>
      <c r="M165" s="64" t="s">
        <v>60</v>
      </c>
      <c r="N165" s="17" t="s">
        <v>61</v>
      </c>
      <c r="O165" s="64" t="s">
        <v>59</v>
      </c>
      <c r="P165" s="64" t="s">
        <v>59</v>
      </c>
      <c r="Q165" s="17" t="s">
        <v>669</v>
      </c>
      <c r="R165" s="64" t="s">
        <v>689</v>
      </c>
      <c r="S165" s="70" t="s">
        <v>690</v>
      </c>
      <c r="T165" s="66"/>
      <c r="U165" s="66" t="s">
        <v>59</v>
      </c>
      <c r="V165" s="68"/>
      <c r="W165" s="64" t="s">
        <v>619</v>
      </c>
      <c r="X165" s="64" t="s">
        <v>672</v>
      </c>
      <c r="Y165" s="64" t="s">
        <v>673</v>
      </c>
      <c r="Z165" s="64" t="s">
        <v>674</v>
      </c>
      <c r="AA165" s="64" t="s">
        <v>675</v>
      </c>
      <c r="AB165" s="64" t="s">
        <v>77</v>
      </c>
      <c r="AC165" s="64" t="s">
        <v>676</v>
      </c>
      <c r="AD165" s="66" t="s">
        <v>112</v>
      </c>
      <c r="AE165" s="66" t="s">
        <v>112</v>
      </c>
      <c r="AF165" s="66" t="s">
        <v>112</v>
      </c>
      <c r="AG165" s="69">
        <f>IF(OR(AD165="",AE165="",AF165=""),"",IFERROR(IF(COUNTIF(AD165:AF165,[16]Hoja2!$J$2)&gt;=2,3,IF(COUNTIF(AD165:AF165,[16]Hoja2!$J$3)=3,1,2)),1))</f>
        <v>2</v>
      </c>
      <c r="AH165" s="36" t="s">
        <v>677</v>
      </c>
      <c r="AI165" s="36" t="s">
        <v>666</v>
      </c>
      <c r="AJ165" s="66" t="s">
        <v>91</v>
      </c>
      <c r="AK165" s="66" t="s">
        <v>678</v>
      </c>
      <c r="AL165" s="66" t="s">
        <v>70</v>
      </c>
      <c r="AM165" s="66" t="s">
        <v>72</v>
      </c>
      <c r="AN165" s="30" t="s">
        <v>65</v>
      </c>
    </row>
    <row r="166" spans="1:40" s="11" customFormat="1" ht="145.19999999999999" x14ac:dyDescent="0.3">
      <c r="A166" s="12">
        <v>152</v>
      </c>
      <c r="B166" s="66" t="s">
        <v>666</v>
      </c>
      <c r="C166" s="74" t="s">
        <v>691</v>
      </c>
      <c r="D166" s="64" t="s">
        <v>692</v>
      </c>
      <c r="E166" s="64" t="s">
        <v>74</v>
      </c>
      <c r="F166" s="64" t="s">
        <v>57</v>
      </c>
      <c r="G166" s="64" t="s">
        <v>58</v>
      </c>
      <c r="H166" s="67" t="s">
        <v>59</v>
      </c>
      <c r="I166" s="67"/>
      <c r="J166" s="67" t="s">
        <v>59</v>
      </c>
      <c r="K166" s="67" t="s">
        <v>59</v>
      </c>
      <c r="L166" s="15" t="s">
        <v>894</v>
      </c>
      <c r="M166" s="64" t="s">
        <v>60</v>
      </c>
      <c r="N166" s="17" t="s">
        <v>693</v>
      </c>
      <c r="O166" s="64" t="s">
        <v>59</v>
      </c>
      <c r="P166" s="64"/>
      <c r="Q166" s="17" t="s">
        <v>171</v>
      </c>
      <c r="R166" s="64" t="s">
        <v>694</v>
      </c>
      <c r="S166" s="70" t="s">
        <v>695</v>
      </c>
      <c r="T166" s="66" t="s">
        <v>59</v>
      </c>
      <c r="U166" s="68"/>
      <c r="V166" s="68"/>
      <c r="W166" s="66" t="s">
        <v>65</v>
      </c>
      <c r="X166" s="66" t="s">
        <v>65</v>
      </c>
      <c r="Y166" s="66" t="s">
        <v>65</v>
      </c>
      <c r="Z166" s="66" t="s">
        <v>65</v>
      </c>
      <c r="AA166" s="66" t="s">
        <v>65</v>
      </c>
      <c r="AB166" s="66" t="s">
        <v>66</v>
      </c>
      <c r="AC166" s="66" t="s">
        <v>55</v>
      </c>
      <c r="AD166" s="66" t="s">
        <v>68</v>
      </c>
      <c r="AE166" s="66" t="s">
        <v>68</v>
      </c>
      <c r="AF166" s="66" t="s">
        <v>68</v>
      </c>
      <c r="AG166" s="69">
        <f>IF(OR(AD166="",AE166="",AF166=""),"",IFERROR(IF(COUNTIF(AD166:AF166,[16]Hoja2!$J$2)&gt;=2,3,IF(COUNTIF(AD166:AF166,[16]Hoja2!$J$3)=3,1,2)),1))</f>
        <v>1</v>
      </c>
      <c r="AH166" s="36" t="s">
        <v>677</v>
      </c>
      <c r="AI166" s="36" t="s">
        <v>666</v>
      </c>
      <c r="AJ166" s="66" t="s">
        <v>91</v>
      </c>
      <c r="AK166" s="66" t="s">
        <v>678</v>
      </c>
      <c r="AL166" s="66" t="s">
        <v>70</v>
      </c>
      <c r="AM166" s="66" t="s">
        <v>72</v>
      </c>
      <c r="AN166" s="30" t="s">
        <v>65</v>
      </c>
    </row>
    <row r="167" spans="1:40" s="11" customFormat="1" ht="198" x14ac:dyDescent="0.3">
      <c r="A167" s="30">
        <v>153</v>
      </c>
      <c r="B167" s="66" t="s">
        <v>666</v>
      </c>
      <c r="C167" s="74" t="s">
        <v>696</v>
      </c>
      <c r="D167" s="64" t="s">
        <v>697</v>
      </c>
      <c r="E167" s="64" t="s">
        <v>74</v>
      </c>
      <c r="F167" s="64" t="s">
        <v>57</v>
      </c>
      <c r="G167" s="64" t="s">
        <v>58</v>
      </c>
      <c r="H167" s="67" t="s">
        <v>59</v>
      </c>
      <c r="I167" s="67"/>
      <c r="J167" s="67" t="s">
        <v>59</v>
      </c>
      <c r="K167" s="67" t="s">
        <v>59</v>
      </c>
      <c r="L167" s="15" t="s">
        <v>894</v>
      </c>
      <c r="M167" s="64" t="s">
        <v>60</v>
      </c>
      <c r="N167" s="17" t="s">
        <v>693</v>
      </c>
      <c r="O167" s="64" t="s">
        <v>59</v>
      </c>
      <c r="P167" s="64"/>
      <c r="Q167" s="17" t="s">
        <v>171</v>
      </c>
      <c r="R167" s="64" t="s">
        <v>698</v>
      </c>
      <c r="S167" s="70" t="s">
        <v>237</v>
      </c>
      <c r="T167" s="66" t="s">
        <v>59</v>
      </c>
      <c r="U167" s="68"/>
      <c r="V167" s="68"/>
      <c r="W167" s="66" t="s">
        <v>65</v>
      </c>
      <c r="X167" s="66" t="s">
        <v>65</v>
      </c>
      <c r="Y167" s="66" t="s">
        <v>65</v>
      </c>
      <c r="Z167" s="66" t="s">
        <v>65</v>
      </c>
      <c r="AA167" s="66" t="s">
        <v>65</v>
      </c>
      <c r="AB167" s="66" t="s">
        <v>66</v>
      </c>
      <c r="AC167" s="66" t="s">
        <v>55</v>
      </c>
      <c r="AD167" s="66" t="s">
        <v>68</v>
      </c>
      <c r="AE167" s="66" t="s">
        <v>68</v>
      </c>
      <c r="AF167" s="66" t="s">
        <v>68</v>
      </c>
      <c r="AG167" s="69">
        <f>IF(OR(AD167="",AE167="",AF167=""),"",IFERROR(IF(COUNTIF(AD167:AF167,[16]Hoja2!$J$2)&gt;=2,3,IF(COUNTIF(AD167:AF167,[16]Hoja2!$J$3)=3,1,2)),1))</f>
        <v>1</v>
      </c>
      <c r="AH167" s="36" t="s">
        <v>677</v>
      </c>
      <c r="AI167" s="36" t="s">
        <v>666</v>
      </c>
      <c r="AJ167" s="66" t="s">
        <v>91</v>
      </c>
      <c r="AK167" s="66" t="s">
        <v>678</v>
      </c>
      <c r="AL167" s="66" t="s">
        <v>70</v>
      </c>
      <c r="AM167" s="66" t="s">
        <v>72</v>
      </c>
      <c r="AN167" s="30" t="s">
        <v>65</v>
      </c>
    </row>
    <row r="168" spans="1:40" s="11" customFormat="1" ht="158.4" x14ac:dyDescent="0.3">
      <c r="A168" s="30">
        <v>154</v>
      </c>
      <c r="B168" s="66" t="s">
        <v>666</v>
      </c>
      <c r="C168" s="74" t="s">
        <v>699</v>
      </c>
      <c r="D168" s="64" t="s">
        <v>697</v>
      </c>
      <c r="E168" s="64" t="s">
        <v>74</v>
      </c>
      <c r="F168" s="64" t="s">
        <v>57</v>
      </c>
      <c r="G168" s="64" t="s">
        <v>58</v>
      </c>
      <c r="H168" s="67" t="s">
        <v>59</v>
      </c>
      <c r="I168" s="67"/>
      <c r="J168" s="67" t="s">
        <v>59</v>
      </c>
      <c r="K168" s="67" t="s">
        <v>59</v>
      </c>
      <c r="L168" s="15" t="s">
        <v>894</v>
      </c>
      <c r="M168" s="64" t="s">
        <v>60</v>
      </c>
      <c r="N168" s="17" t="s">
        <v>693</v>
      </c>
      <c r="O168" s="64" t="s">
        <v>59</v>
      </c>
      <c r="P168" s="64"/>
      <c r="Q168" s="17" t="s">
        <v>171</v>
      </c>
      <c r="R168" s="64" t="s">
        <v>700</v>
      </c>
      <c r="S168" s="70" t="s">
        <v>115</v>
      </c>
      <c r="T168" s="66" t="s">
        <v>59</v>
      </c>
      <c r="U168" s="68"/>
      <c r="V168" s="68"/>
      <c r="W168" s="66" t="s">
        <v>65</v>
      </c>
      <c r="X168" s="66" t="s">
        <v>65</v>
      </c>
      <c r="Y168" s="66" t="s">
        <v>65</v>
      </c>
      <c r="Z168" s="66" t="s">
        <v>65</v>
      </c>
      <c r="AA168" s="66" t="s">
        <v>65</v>
      </c>
      <c r="AB168" s="66" t="s">
        <v>66</v>
      </c>
      <c r="AC168" s="66" t="s">
        <v>55</v>
      </c>
      <c r="AD168" s="66" t="s">
        <v>68</v>
      </c>
      <c r="AE168" s="66" t="s">
        <v>68</v>
      </c>
      <c r="AF168" s="66" t="s">
        <v>68</v>
      </c>
      <c r="AG168" s="69">
        <f>IF(OR(AD168="",AE168="",AF168=""),"",IFERROR(IF(COUNTIF(AD168:AF168,[16]Hoja2!$J$2)&gt;=2,3,IF(COUNTIF(AD168:AF168,[16]Hoja2!$J$3)=3,1,2)),1))</f>
        <v>1</v>
      </c>
      <c r="AH168" s="36" t="s">
        <v>677</v>
      </c>
      <c r="AI168" s="36" t="s">
        <v>666</v>
      </c>
      <c r="AJ168" s="66" t="s">
        <v>91</v>
      </c>
      <c r="AK168" s="66" t="s">
        <v>678</v>
      </c>
      <c r="AL168" s="66" t="s">
        <v>70</v>
      </c>
      <c r="AM168" s="66" t="s">
        <v>72</v>
      </c>
      <c r="AN168" s="30" t="s">
        <v>65</v>
      </c>
    </row>
    <row r="169" spans="1:40" s="11" customFormat="1" ht="171.6" x14ac:dyDescent="0.3">
      <c r="A169" s="30">
        <v>155</v>
      </c>
      <c r="B169" s="66" t="s">
        <v>666</v>
      </c>
      <c r="C169" s="74" t="s">
        <v>701</v>
      </c>
      <c r="D169" s="64" t="s">
        <v>697</v>
      </c>
      <c r="E169" s="64" t="s">
        <v>74</v>
      </c>
      <c r="F169" s="64" t="s">
        <v>57</v>
      </c>
      <c r="G169" s="64" t="s">
        <v>58</v>
      </c>
      <c r="H169" s="67" t="s">
        <v>59</v>
      </c>
      <c r="I169" s="67"/>
      <c r="J169" s="67" t="s">
        <v>59</v>
      </c>
      <c r="K169" s="67" t="s">
        <v>59</v>
      </c>
      <c r="L169" s="15" t="s">
        <v>894</v>
      </c>
      <c r="M169" s="64" t="s">
        <v>60</v>
      </c>
      <c r="N169" s="17" t="s">
        <v>693</v>
      </c>
      <c r="O169" s="64" t="s">
        <v>59</v>
      </c>
      <c r="P169" s="64"/>
      <c r="Q169" s="17" t="s">
        <v>702</v>
      </c>
      <c r="R169" s="64" t="s">
        <v>703</v>
      </c>
      <c r="S169" s="70" t="s">
        <v>704</v>
      </c>
      <c r="T169" s="66" t="s">
        <v>59</v>
      </c>
      <c r="U169" s="68"/>
      <c r="V169" s="68"/>
      <c r="W169" s="66" t="s">
        <v>65</v>
      </c>
      <c r="X169" s="66" t="s">
        <v>65</v>
      </c>
      <c r="Y169" s="66" t="s">
        <v>65</v>
      </c>
      <c r="Z169" s="66" t="s">
        <v>65</v>
      </c>
      <c r="AA169" s="66" t="s">
        <v>65</v>
      </c>
      <c r="AB169" s="66" t="s">
        <v>66</v>
      </c>
      <c r="AC169" s="66" t="s">
        <v>55</v>
      </c>
      <c r="AD169" s="66" t="s">
        <v>68</v>
      </c>
      <c r="AE169" s="66" t="s">
        <v>68</v>
      </c>
      <c r="AF169" s="66" t="s">
        <v>68</v>
      </c>
      <c r="AG169" s="69">
        <f>IF(OR(AD169="",AE169="",AF169=""),"",IFERROR(IF(COUNTIF(AD169:AF169,[16]Hoja2!$J$2)&gt;=2,3,IF(COUNTIF(AD169:AF169,[16]Hoja2!$J$3)=3,1,2)),1))</f>
        <v>1</v>
      </c>
      <c r="AH169" s="36" t="s">
        <v>677</v>
      </c>
      <c r="AI169" s="36" t="s">
        <v>666</v>
      </c>
      <c r="AJ169" s="66" t="s">
        <v>91</v>
      </c>
      <c r="AK169" s="66" t="s">
        <v>678</v>
      </c>
      <c r="AL169" s="66" t="s">
        <v>70</v>
      </c>
      <c r="AM169" s="66" t="s">
        <v>72</v>
      </c>
      <c r="AN169" s="30" t="s">
        <v>65</v>
      </c>
    </row>
    <row r="170" spans="1:40" s="11" customFormat="1" ht="118.8" x14ac:dyDescent="0.3">
      <c r="A170" s="12">
        <v>156</v>
      </c>
      <c r="B170" s="66" t="s">
        <v>666</v>
      </c>
      <c r="C170" s="74" t="s">
        <v>701</v>
      </c>
      <c r="D170" s="64" t="s">
        <v>697</v>
      </c>
      <c r="E170" s="64" t="s">
        <v>74</v>
      </c>
      <c r="F170" s="64" t="s">
        <v>57</v>
      </c>
      <c r="G170" s="64" t="s">
        <v>58</v>
      </c>
      <c r="H170" s="67" t="s">
        <v>59</v>
      </c>
      <c r="I170" s="67"/>
      <c r="J170" s="67" t="s">
        <v>59</v>
      </c>
      <c r="K170" s="67" t="s">
        <v>59</v>
      </c>
      <c r="L170" s="15" t="s">
        <v>894</v>
      </c>
      <c r="M170" s="64" t="s">
        <v>60</v>
      </c>
      <c r="N170" s="17" t="s">
        <v>693</v>
      </c>
      <c r="O170" s="64" t="s">
        <v>59</v>
      </c>
      <c r="P170" s="64"/>
      <c r="Q170" s="17" t="s">
        <v>702</v>
      </c>
      <c r="R170" s="64" t="s">
        <v>705</v>
      </c>
      <c r="S170" s="70" t="s">
        <v>706</v>
      </c>
      <c r="T170" s="66" t="s">
        <v>59</v>
      </c>
      <c r="U170" s="68"/>
      <c r="V170" s="68"/>
      <c r="W170" s="66" t="s">
        <v>65</v>
      </c>
      <c r="X170" s="66" t="s">
        <v>65</v>
      </c>
      <c r="Y170" s="66" t="s">
        <v>65</v>
      </c>
      <c r="Z170" s="66" t="s">
        <v>65</v>
      </c>
      <c r="AA170" s="66" t="s">
        <v>65</v>
      </c>
      <c r="AB170" s="66" t="s">
        <v>66</v>
      </c>
      <c r="AC170" s="66" t="s">
        <v>55</v>
      </c>
      <c r="AD170" s="66" t="s">
        <v>68</v>
      </c>
      <c r="AE170" s="66" t="s">
        <v>68</v>
      </c>
      <c r="AF170" s="66" t="s">
        <v>68</v>
      </c>
      <c r="AG170" s="69">
        <f>IF(OR(AD170="",AE170="",AF170=""),"",IFERROR(IF(COUNTIF(AD170:AF170,[16]Hoja2!$J$2)&gt;=2,3,IF(COUNTIF(AD170:AF170,[16]Hoja2!$J$3)=3,1,2)),1))</f>
        <v>1</v>
      </c>
      <c r="AH170" s="36" t="s">
        <v>677</v>
      </c>
      <c r="AI170" s="36" t="s">
        <v>666</v>
      </c>
      <c r="AJ170" s="66" t="s">
        <v>91</v>
      </c>
      <c r="AK170" s="66" t="s">
        <v>678</v>
      </c>
      <c r="AL170" s="66" t="s">
        <v>70</v>
      </c>
      <c r="AM170" s="66" t="s">
        <v>72</v>
      </c>
      <c r="AN170" s="30" t="s">
        <v>65</v>
      </c>
    </row>
    <row r="171" spans="1:40" s="11" customFormat="1" ht="184.8" x14ac:dyDescent="0.3">
      <c r="A171" s="12">
        <v>157</v>
      </c>
      <c r="B171" s="66" t="s">
        <v>666</v>
      </c>
      <c r="C171" s="74" t="s">
        <v>679</v>
      </c>
      <c r="D171" s="64" t="s">
        <v>697</v>
      </c>
      <c r="E171" s="64" t="s">
        <v>74</v>
      </c>
      <c r="F171" s="64" t="s">
        <v>57</v>
      </c>
      <c r="G171" s="64" t="s">
        <v>58</v>
      </c>
      <c r="H171" s="67" t="s">
        <v>59</v>
      </c>
      <c r="I171" s="67"/>
      <c r="J171" s="67" t="s">
        <v>59</v>
      </c>
      <c r="K171" s="67" t="s">
        <v>59</v>
      </c>
      <c r="L171" s="15" t="s">
        <v>894</v>
      </c>
      <c r="M171" s="64" t="s">
        <v>60</v>
      </c>
      <c r="N171" s="17" t="s">
        <v>61</v>
      </c>
      <c r="O171" s="64" t="s">
        <v>59</v>
      </c>
      <c r="P171" s="64"/>
      <c r="Q171" s="17" t="s">
        <v>707</v>
      </c>
      <c r="R171" s="64" t="s">
        <v>708</v>
      </c>
      <c r="S171" s="70" t="s">
        <v>709</v>
      </c>
      <c r="T171" s="66" t="s">
        <v>59</v>
      </c>
      <c r="U171" s="68"/>
      <c r="V171" s="68"/>
      <c r="W171" s="66" t="s">
        <v>65</v>
      </c>
      <c r="X171" s="66" t="s">
        <v>65</v>
      </c>
      <c r="Y171" s="66" t="s">
        <v>65</v>
      </c>
      <c r="Z171" s="66" t="s">
        <v>65</v>
      </c>
      <c r="AA171" s="66" t="s">
        <v>65</v>
      </c>
      <c r="AB171" s="66" t="s">
        <v>66</v>
      </c>
      <c r="AC171" s="66" t="s">
        <v>55</v>
      </c>
      <c r="AD171" s="66" t="s">
        <v>68</v>
      </c>
      <c r="AE171" s="66" t="s">
        <v>68</v>
      </c>
      <c r="AF171" s="66" t="s">
        <v>68</v>
      </c>
      <c r="AG171" s="69">
        <f>IF(OR(AD171="",AE171="",AF171=""),"",IFERROR(IF(COUNTIF(AD171:AF171,[16]Hoja2!$J$2)&gt;=2,3,IF(COUNTIF(AD171:AF171,[16]Hoja2!$J$3)=3,1,2)),1))</f>
        <v>1</v>
      </c>
      <c r="AH171" s="36" t="s">
        <v>677</v>
      </c>
      <c r="AI171" s="36" t="s">
        <v>666</v>
      </c>
      <c r="AJ171" s="66" t="s">
        <v>91</v>
      </c>
      <c r="AK171" s="66" t="s">
        <v>678</v>
      </c>
      <c r="AL171" s="66" t="s">
        <v>70</v>
      </c>
      <c r="AM171" s="66" t="s">
        <v>72</v>
      </c>
      <c r="AN171" s="30" t="s">
        <v>65</v>
      </c>
    </row>
    <row r="172" spans="1:40" s="61" customFormat="1" ht="184.8" x14ac:dyDescent="0.25">
      <c r="A172" s="30">
        <v>158</v>
      </c>
      <c r="B172" s="12" t="s">
        <v>710</v>
      </c>
      <c r="C172" s="32" t="s">
        <v>711</v>
      </c>
      <c r="D172" s="86" t="s">
        <v>65</v>
      </c>
      <c r="E172" s="15" t="s">
        <v>74</v>
      </c>
      <c r="F172" s="15" t="s">
        <v>57</v>
      </c>
      <c r="G172" s="15" t="s">
        <v>264</v>
      </c>
      <c r="H172" s="16" t="s">
        <v>59</v>
      </c>
      <c r="I172" s="16"/>
      <c r="J172" s="16" t="s">
        <v>59</v>
      </c>
      <c r="K172" s="16" t="s">
        <v>59</v>
      </c>
      <c r="L172" s="15" t="s">
        <v>894</v>
      </c>
      <c r="M172" s="15" t="s">
        <v>60</v>
      </c>
      <c r="N172" s="80" t="s">
        <v>65</v>
      </c>
      <c r="O172" s="12" t="s">
        <v>59</v>
      </c>
      <c r="P172" s="12" t="s">
        <v>59</v>
      </c>
      <c r="Q172" s="15" t="s">
        <v>305</v>
      </c>
      <c r="R172" s="80" t="s">
        <v>712</v>
      </c>
      <c r="S172" s="42" t="s">
        <v>713</v>
      </c>
      <c r="T172" s="12" t="s">
        <v>59</v>
      </c>
      <c r="U172" s="12"/>
      <c r="V172" s="12"/>
      <c r="W172" s="80" t="s">
        <v>65</v>
      </c>
      <c r="X172" s="80" t="s">
        <v>65</v>
      </c>
      <c r="Y172" s="80" t="s">
        <v>65</v>
      </c>
      <c r="Z172" s="80" t="s">
        <v>65</v>
      </c>
      <c r="AA172" s="80" t="s">
        <v>65</v>
      </c>
      <c r="AB172" s="80" t="s">
        <v>66</v>
      </c>
      <c r="AC172" s="12" t="s">
        <v>65</v>
      </c>
      <c r="AD172" s="12" t="s">
        <v>68</v>
      </c>
      <c r="AE172" s="12" t="s">
        <v>68</v>
      </c>
      <c r="AF172" s="12" t="s">
        <v>68</v>
      </c>
      <c r="AG172" s="41">
        <f>IF(OR(AD172="",AE172="",AF172=""),"",IFERROR(IF(COUNTIF(AD172:AF172,[17]Hoja2!$J$2)&gt;=2,3,IF(COUNTIF(AD172:AF172,[17]Hoja2!$J$3)=3,1,2)),1))</f>
        <v>1</v>
      </c>
      <c r="AH172" s="44" t="s">
        <v>714</v>
      </c>
      <c r="AI172" s="44" t="s">
        <v>710</v>
      </c>
      <c r="AJ172" s="12" t="s">
        <v>91</v>
      </c>
      <c r="AK172" s="12" t="s">
        <v>715</v>
      </c>
      <c r="AL172" s="12" t="s">
        <v>70</v>
      </c>
      <c r="AM172" s="12" t="s">
        <v>72</v>
      </c>
      <c r="AN172" s="30" t="s">
        <v>65</v>
      </c>
    </row>
    <row r="173" spans="1:40" s="61" customFormat="1" ht="184.8" x14ac:dyDescent="0.25">
      <c r="A173" s="30">
        <v>159</v>
      </c>
      <c r="B173" s="12" t="s">
        <v>710</v>
      </c>
      <c r="C173" s="32" t="s">
        <v>711</v>
      </c>
      <c r="D173" s="86" t="s">
        <v>65</v>
      </c>
      <c r="E173" s="15" t="s">
        <v>74</v>
      </c>
      <c r="F173" s="15" t="s">
        <v>57</v>
      </c>
      <c r="G173" s="15" t="s">
        <v>264</v>
      </c>
      <c r="H173" s="16" t="s">
        <v>59</v>
      </c>
      <c r="I173" s="16"/>
      <c r="J173" s="16" t="s">
        <v>59</v>
      </c>
      <c r="K173" s="16" t="s">
        <v>59</v>
      </c>
      <c r="L173" s="15" t="s">
        <v>894</v>
      </c>
      <c r="M173" s="15" t="s">
        <v>60</v>
      </c>
      <c r="N173" s="80" t="s">
        <v>65</v>
      </c>
      <c r="O173" s="12" t="s">
        <v>59</v>
      </c>
      <c r="P173" s="12" t="s">
        <v>59</v>
      </c>
      <c r="Q173" s="15" t="s">
        <v>305</v>
      </c>
      <c r="R173" s="80" t="s">
        <v>716</v>
      </c>
      <c r="S173" s="42" t="s">
        <v>717</v>
      </c>
      <c r="T173" s="12" t="s">
        <v>59</v>
      </c>
      <c r="U173" s="12"/>
      <c r="V173" s="12"/>
      <c r="W173" s="80" t="s">
        <v>718</v>
      </c>
      <c r="X173" s="80" t="s">
        <v>647</v>
      </c>
      <c r="Y173" s="80" t="s">
        <v>648</v>
      </c>
      <c r="Z173" s="80" t="s">
        <v>620</v>
      </c>
      <c r="AA173" s="80"/>
      <c r="AB173" s="80" t="s">
        <v>77</v>
      </c>
      <c r="AC173" s="12" t="s">
        <v>212</v>
      </c>
      <c r="AD173" s="12" t="s">
        <v>68</v>
      </c>
      <c r="AE173" s="12" t="s">
        <v>68</v>
      </c>
      <c r="AF173" s="12" t="s">
        <v>68</v>
      </c>
      <c r="AG173" s="41">
        <f>IF(OR(AD173="",AE173="",AF173=""),"",IFERROR(IF(COUNTIF(AD173:AF173,[17]Hoja2!$J$2)&gt;=2,3,IF(COUNTIF(AD173:AF173,[17]Hoja2!$J$3)=3,1,2)),1))</f>
        <v>1</v>
      </c>
      <c r="AH173" s="44" t="s">
        <v>714</v>
      </c>
      <c r="AI173" s="44" t="s">
        <v>710</v>
      </c>
      <c r="AJ173" s="12" t="s">
        <v>91</v>
      </c>
      <c r="AK173" s="12" t="s">
        <v>715</v>
      </c>
      <c r="AL173" s="12" t="s">
        <v>70</v>
      </c>
      <c r="AM173" s="12" t="s">
        <v>72</v>
      </c>
      <c r="AN173" s="30" t="s">
        <v>65</v>
      </c>
    </row>
    <row r="174" spans="1:40" s="61" customFormat="1" ht="277.2" x14ac:dyDescent="0.25">
      <c r="A174" s="30">
        <v>160</v>
      </c>
      <c r="B174" s="12" t="s">
        <v>710</v>
      </c>
      <c r="C174" s="32" t="s">
        <v>719</v>
      </c>
      <c r="D174" s="86" t="s">
        <v>720</v>
      </c>
      <c r="E174" s="15" t="s">
        <v>74</v>
      </c>
      <c r="F174" s="15" t="s">
        <v>57</v>
      </c>
      <c r="G174" s="15" t="s">
        <v>58</v>
      </c>
      <c r="H174" s="16" t="s">
        <v>59</v>
      </c>
      <c r="I174" s="16"/>
      <c r="J174" s="16" t="s">
        <v>59</v>
      </c>
      <c r="K174" s="16" t="s">
        <v>59</v>
      </c>
      <c r="L174" s="15" t="s">
        <v>894</v>
      </c>
      <c r="M174" s="15" t="s">
        <v>60</v>
      </c>
      <c r="N174" s="80" t="s">
        <v>65</v>
      </c>
      <c r="O174" s="12" t="s">
        <v>59</v>
      </c>
      <c r="P174" s="12"/>
      <c r="Q174" s="15" t="s">
        <v>721</v>
      </c>
      <c r="R174" s="80" t="s">
        <v>65</v>
      </c>
      <c r="S174" s="42" t="s">
        <v>722</v>
      </c>
      <c r="T174" s="12"/>
      <c r="U174" s="12" t="s">
        <v>59</v>
      </c>
      <c r="V174" s="12"/>
      <c r="W174" s="80" t="s">
        <v>718</v>
      </c>
      <c r="X174" s="80" t="s">
        <v>647</v>
      </c>
      <c r="Y174" s="80" t="s">
        <v>648</v>
      </c>
      <c r="Z174" s="80" t="s">
        <v>620</v>
      </c>
      <c r="AA174" s="80" t="s">
        <v>723</v>
      </c>
      <c r="AB174" s="80" t="s">
        <v>77</v>
      </c>
      <c r="AC174" s="12" t="s">
        <v>212</v>
      </c>
      <c r="AD174" s="12" t="s">
        <v>150</v>
      </c>
      <c r="AE174" s="12" t="s">
        <v>150</v>
      </c>
      <c r="AF174" s="12" t="s">
        <v>150</v>
      </c>
      <c r="AG174" s="41">
        <f>IF(OR(AD174="",AE174="",AF174=""),"",IFERROR(IF(COUNTIF(AD174:AF174,[17]Hoja2!$J$2)&gt;=2,3,IF(COUNTIF(AD174:AF174,[17]Hoja2!$J$3)=3,1,2)),1))</f>
        <v>3</v>
      </c>
      <c r="AH174" s="44" t="s">
        <v>714</v>
      </c>
      <c r="AI174" s="44" t="s">
        <v>710</v>
      </c>
      <c r="AJ174" s="12" t="s">
        <v>91</v>
      </c>
      <c r="AK174" s="12" t="s">
        <v>715</v>
      </c>
      <c r="AL174" s="12" t="s">
        <v>70</v>
      </c>
      <c r="AM174" s="12" t="s">
        <v>72</v>
      </c>
      <c r="AN174" s="30" t="s">
        <v>65</v>
      </c>
    </row>
    <row r="175" spans="1:40" s="61" customFormat="1" ht="409.6" x14ac:dyDescent="0.25">
      <c r="A175" s="12">
        <v>161</v>
      </c>
      <c r="B175" s="12" t="s">
        <v>710</v>
      </c>
      <c r="C175" s="32" t="s">
        <v>711</v>
      </c>
      <c r="D175" s="15" t="s">
        <v>724</v>
      </c>
      <c r="E175" s="15" t="s">
        <v>74</v>
      </c>
      <c r="F175" s="15" t="s">
        <v>57</v>
      </c>
      <c r="G175" s="15" t="s">
        <v>264</v>
      </c>
      <c r="H175" s="16" t="s">
        <v>59</v>
      </c>
      <c r="I175" s="16"/>
      <c r="J175" s="16" t="s">
        <v>59</v>
      </c>
      <c r="K175" s="16" t="s">
        <v>59</v>
      </c>
      <c r="L175" s="15" t="s">
        <v>894</v>
      </c>
      <c r="M175" s="15" t="s">
        <v>60</v>
      </c>
      <c r="N175" s="80" t="s">
        <v>65</v>
      </c>
      <c r="O175" s="12" t="s">
        <v>59</v>
      </c>
      <c r="P175" s="12" t="s">
        <v>59</v>
      </c>
      <c r="Q175" s="15" t="s">
        <v>644</v>
      </c>
      <c r="R175" s="80" t="s">
        <v>725</v>
      </c>
      <c r="S175" s="80" t="s">
        <v>726</v>
      </c>
      <c r="T175" s="12"/>
      <c r="U175" s="12"/>
      <c r="V175" s="12" t="s">
        <v>59</v>
      </c>
      <c r="W175" s="80" t="s">
        <v>619</v>
      </c>
      <c r="X175" s="80" t="s">
        <v>647</v>
      </c>
      <c r="Y175" s="80" t="s">
        <v>648</v>
      </c>
      <c r="Z175" s="80" t="s">
        <v>727</v>
      </c>
      <c r="AA175" s="80" t="s">
        <v>675</v>
      </c>
      <c r="AB175" s="12" t="s">
        <v>77</v>
      </c>
      <c r="AC175" s="12" t="s">
        <v>212</v>
      </c>
      <c r="AD175" s="12" t="s">
        <v>150</v>
      </c>
      <c r="AE175" s="12" t="s">
        <v>150</v>
      </c>
      <c r="AF175" s="12" t="s">
        <v>150</v>
      </c>
      <c r="AG175" s="41">
        <f>IF(OR(AD175="",AE175="",AF175=""),"",IFERROR(IF(COUNTIF(AD175:AF175,[17]Hoja2!$J$2)&gt;=2,3,IF(COUNTIF(AD175:AF175,[17]Hoja2!$J$3)=3,1,2)),1))</f>
        <v>3</v>
      </c>
      <c r="AH175" s="44" t="s">
        <v>714</v>
      </c>
      <c r="AI175" s="44" t="s">
        <v>710</v>
      </c>
      <c r="AJ175" s="12" t="s">
        <v>91</v>
      </c>
      <c r="AK175" s="12" t="s">
        <v>715</v>
      </c>
      <c r="AL175" s="12" t="s">
        <v>70</v>
      </c>
      <c r="AM175" s="12" t="s">
        <v>72</v>
      </c>
      <c r="AN175" s="30" t="s">
        <v>65</v>
      </c>
    </row>
    <row r="176" spans="1:40" s="61" customFormat="1" ht="409.6" x14ac:dyDescent="0.25">
      <c r="A176" s="12">
        <v>162</v>
      </c>
      <c r="B176" s="12" t="s">
        <v>710</v>
      </c>
      <c r="C176" s="32" t="s">
        <v>711</v>
      </c>
      <c r="D176" s="86" t="s">
        <v>728</v>
      </c>
      <c r="E176" s="15" t="s">
        <v>74</v>
      </c>
      <c r="F176" s="15" t="s">
        <v>57</v>
      </c>
      <c r="G176" s="15" t="s">
        <v>264</v>
      </c>
      <c r="H176" s="16" t="s">
        <v>59</v>
      </c>
      <c r="I176" s="16"/>
      <c r="J176" s="16" t="s">
        <v>59</v>
      </c>
      <c r="K176" s="16" t="s">
        <v>59</v>
      </c>
      <c r="L176" s="15" t="s">
        <v>894</v>
      </c>
      <c r="M176" s="15" t="s">
        <v>60</v>
      </c>
      <c r="N176" s="80" t="s">
        <v>65</v>
      </c>
      <c r="O176" s="12" t="s">
        <v>59</v>
      </c>
      <c r="P176" s="12" t="s">
        <v>59</v>
      </c>
      <c r="Q176" s="15" t="s">
        <v>644</v>
      </c>
      <c r="R176" s="80" t="s">
        <v>729</v>
      </c>
      <c r="S176" s="80" t="s">
        <v>730</v>
      </c>
      <c r="T176" s="12"/>
      <c r="U176" s="12"/>
      <c r="V176" s="12" t="s">
        <v>59</v>
      </c>
      <c r="W176" s="80" t="s">
        <v>619</v>
      </c>
      <c r="X176" s="80" t="s">
        <v>647</v>
      </c>
      <c r="Y176" s="80" t="s">
        <v>731</v>
      </c>
      <c r="Z176" s="80" t="s">
        <v>727</v>
      </c>
      <c r="AA176" s="80" t="s">
        <v>675</v>
      </c>
      <c r="AB176" s="80" t="s">
        <v>77</v>
      </c>
      <c r="AC176" s="12" t="s">
        <v>212</v>
      </c>
      <c r="AD176" s="12" t="s">
        <v>150</v>
      </c>
      <c r="AE176" s="12" t="s">
        <v>150</v>
      </c>
      <c r="AF176" s="12" t="s">
        <v>150</v>
      </c>
      <c r="AG176" s="41">
        <f>IF(OR(AD176="",AE176="",AF176=""),"",IFERROR(IF(COUNTIF(AD176:AF176,[17]Hoja2!$J$2)&gt;=2,3,IF(COUNTIF(AD176:AF176,[17]Hoja2!$J$3)=3,1,2)),1))</f>
        <v>3</v>
      </c>
      <c r="AH176" s="44" t="s">
        <v>714</v>
      </c>
      <c r="AI176" s="44" t="s">
        <v>710</v>
      </c>
      <c r="AJ176" s="12" t="s">
        <v>91</v>
      </c>
      <c r="AK176" s="12" t="s">
        <v>715</v>
      </c>
      <c r="AL176" s="12" t="s">
        <v>70</v>
      </c>
      <c r="AM176" s="12" t="s">
        <v>72</v>
      </c>
      <c r="AN176" s="30" t="s">
        <v>65</v>
      </c>
    </row>
    <row r="177" spans="1:40" s="61" customFormat="1" ht="409.6" x14ac:dyDescent="0.25">
      <c r="A177" s="30">
        <v>163</v>
      </c>
      <c r="B177" s="12" t="s">
        <v>710</v>
      </c>
      <c r="C177" s="32" t="s">
        <v>719</v>
      </c>
      <c r="D177" s="86" t="s">
        <v>728</v>
      </c>
      <c r="E177" s="15" t="s">
        <v>74</v>
      </c>
      <c r="F177" s="15" t="s">
        <v>57</v>
      </c>
      <c r="G177" s="15" t="s">
        <v>264</v>
      </c>
      <c r="H177" s="16" t="s">
        <v>59</v>
      </c>
      <c r="I177" s="16"/>
      <c r="J177" s="16" t="s">
        <v>59</v>
      </c>
      <c r="K177" s="16" t="s">
        <v>59</v>
      </c>
      <c r="L177" s="15" t="s">
        <v>894</v>
      </c>
      <c r="M177" s="15" t="s">
        <v>60</v>
      </c>
      <c r="N177" s="80" t="s">
        <v>65</v>
      </c>
      <c r="O177" s="12" t="s">
        <v>59</v>
      </c>
      <c r="P177" s="12" t="s">
        <v>59</v>
      </c>
      <c r="Q177" s="15" t="s">
        <v>644</v>
      </c>
      <c r="R177" s="80" t="s">
        <v>732</v>
      </c>
      <c r="S177" s="80" t="s">
        <v>733</v>
      </c>
      <c r="T177" s="12"/>
      <c r="U177" s="12"/>
      <c r="V177" s="12" t="s">
        <v>59</v>
      </c>
      <c r="W177" s="80" t="s">
        <v>619</v>
      </c>
      <c r="X177" s="80" t="s">
        <v>647</v>
      </c>
      <c r="Y177" s="80" t="s">
        <v>648</v>
      </c>
      <c r="Z177" s="80" t="s">
        <v>727</v>
      </c>
      <c r="AA177" s="80" t="s">
        <v>675</v>
      </c>
      <c r="AB177" s="80" t="s">
        <v>77</v>
      </c>
      <c r="AC177" s="12" t="s">
        <v>212</v>
      </c>
      <c r="AD177" s="12" t="s">
        <v>150</v>
      </c>
      <c r="AE177" s="12" t="s">
        <v>150</v>
      </c>
      <c r="AF177" s="12" t="s">
        <v>150</v>
      </c>
      <c r="AG177" s="41">
        <f>IF(OR(AD177="",AE177="",AF177=""),"",IFERROR(IF(COUNTIF(AD177:AF177,[17]Hoja2!$J$2)&gt;=2,3,IF(COUNTIF(AD177:AF177,[17]Hoja2!$J$3)=3,1,2)),1))</f>
        <v>3</v>
      </c>
      <c r="AH177" s="44" t="s">
        <v>714</v>
      </c>
      <c r="AI177" s="44" t="s">
        <v>710</v>
      </c>
      <c r="AJ177" s="12" t="s">
        <v>91</v>
      </c>
      <c r="AK177" s="12" t="s">
        <v>715</v>
      </c>
      <c r="AL177" s="12" t="s">
        <v>70</v>
      </c>
      <c r="AM177" s="12" t="s">
        <v>72</v>
      </c>
      <c r="AN177" s="30" t="s">
        <v>65</v>
      </c>
    </row>
    <row r="178" spans="1:40" s="61" customFormat="1" ht="409.6" x14ac:dyDescent="0.25">
      <c r="A178" s="30">
        <v>164</v>
      </c>
      <c r="B178" s="12" t="s">
        <v>710</v>
      </c>
      <c r="C178" s="32" t="s">
        <v>711</v>
      </c>
      <c r="D178" s="86" t="s">
        <v>728</v>
      </c>
      <c r="E178" s="15" t="s">
        <v>74</v>
      </c>
      <c r="F178" s="15" t="s">
        <v>57</v>
      </c>
      <c r="G178" s="15" t="s">
        <v>264</v>
      </c>
      <c r="H178" s="16" t="s">
        <v>59</v>
      </c>
      <c r="I178" s="16"/>
      <c r="J178" s="16" t="s">
        <v>59</v>
      </c>
      <c r="K178" s="16" t="s">
        <v>59</v>
      </c>
      <c r="L178" s="15" t="s">
        <v>894</v>
      </c>
      <c r="M178" s="15" t="s">
        <v>60</v>
      </c>
      <c r="N178" s="80" t="s">
        <v>65</v>
      </c>
      <c r="O178" s="12" t="s">
        <v>59</v>
      </c>
      <c r="P178" s="12" t="s">
        <v>59</v>
      </c>
      <c r="Q178" s="15" t="s">
        <v>644</v>
      </c>
      <c r="R178" s="80" t="s">
        <v>734</v>
      </c>
      <c r="S178" s="80" t="s">
        <v>735</v>
      </c>
      <c r="T178" s="12"/>
      <c r="U178" s="12"/>
      <c r="V178" s="12" t="s">
        <v>59</v>
      </c>
      <c r="W178" s="80" t="s">
        <v>619</v>
      </c>
      <c r="X178" s="80" t="s">
        <v>647</v>
      </c>
      <c r="Y178" s="80" t="s">
        <v>648</v>
      </c>
      <c r="Z178" s="80" t="s">
        <v>727</v>
      </c>
      <c r="AA178" s="80" t="s">
        <v>675</v>
      </c>
      <c r="AB178" s="80" t="s">
        <v>77</v>
      </c>
      <c r="AC178" s="12" t="s">
        <v>212</v>
      </c>
      <c r="AD178" s="12" t="s">
        <v>150</v>
      </c>
      <c r="AE178" s="12" t="s">
        <v>150</v>
      </c>
      <c r="AF178" s="12" t="s">
        <v>150</v>
      </c>
      <c r="AG178" s="41">
        <f>IF(OR(AD178="",AE178="",AF178=""),"",IFERROR(IF(COUNTIF(AD178:AF178,[17]Hoja2!$J$2)&gt;=2,3,IF(COUNTIF(AD178:AF178,[17]Hoja2!$J$3)=3,1,2)),1))</f>
        <v>3</v>
      </c>
      <c r="AH178" s="44" t="s">
        <v>714</v>
      </c>
      <c r="AI178" s="44" t="s">
        <v>710</v>
      </c>
      <c r="AJ178" s="12" t="s">
        <v>91</v>
      </c>
      <c r="AK178" s="12" t="s">
        <v>715</v>
      </c>
      <c r="AL178" s="12" t="s">
        <v>70</v>
      </c>
      <c r="AM178" s="12" t="s">
        <v>72</v>
      </c>
      <c r="AN178" s="30" t="s">
        <v>65</v>
      </c>
    </row>
    <row r="179" spans="1:40" s="61" customFormat="1" ht="277.2" x14ac:dyDescent="0.25">
      <c r="A179" s="30">
        <v>165</v>
      </c>
      <c r="B179" s="12" t="s">
        <v>710</v>
      </c>
      <c r="C179" s="32" t="s">
        <v>719</v>
      </c>
      <c r="D179" s="86" t="s">
        <v>736</v>
      </c>
      <c r="E179" s="15" t="s">
        <v>74</v>
      </c>
      <c r="F179" s="15" t="s">
        <v>57</v>
      </c>
      <c r="G179" s="15" t="s">
        <v>264</v>
      </c>
      <c r="H179" s="16" t="s">
        <v>59</v>
      </c>
      <c r="I179" s="16"/>
      <c r="J179" s="16" t="s">
        <v>59</v>
      </c>
      <c r="K179" s="16" t="s">
        <v>59</v>
      </c>
      <c r="L179" s="15" t="s">
        <v>894</v>
      </c>
      <c r="M179" s="15" t="s">
        <v>60</v>
      </c>
      <c r="N179" s="80" t="s">
        <v>65</v>
      </c>
      <c r="O179" s="12" t="s">
        <v>59</v>
      </c>
      <c r="P179" s="12" t="s">
        <v>59</v>
      </c>
      <c r="Q179" s="15" t="s">
        <v>234</v>
      </c>
      <c r="R179" s="80" t="s">
        <v>737</v>
      </c>
      <c r="S179" s="80" t="s">
        <v>738</v>
      </c>
      <c r="T179" s="12"/>
      <c r="U179" s="12" t="s">
        <v>59</v>
      </c>
      <c r="V179" s="12"/>
      <c r="W179" s="80" t="s">
        <v>500</v>
      </c>
      <c r="X179" s="80" t="s">
        <v>647</v>
      </c>
      <c r="Y179" s="80" t="s">
        <v>739</v>
      </c>
      <c r="Z179" s="80" t="s">
        <v>727</v>
      </c>
      <c r="AA179" s="80" t="s">
        <v>675</v>
      </c>
      <c r="AB179" s="80" t="s">
        <v>77</v>
      </c>
      <c r="AC179" s="12" t="s">
        <v>212</v>
      </c>
      <c r="AD179" s="12" t="s">
        <v>112</v>
      </c>
      <c r="AE179" s="12" t="s">
        <v>112</v>
      </c>
      <c r="AF179" s="12" t="s">
        <v>112</v>
      </c>
      <c r="AG179" s="41">
        <f>IF(OR(AD179="",AE179="",AF179=""),"",IFERROR(IF(COUNTIF(AD179:AF179,[17]Hoja2!$J$2)&gt;=2,3,IF(COUNTIF(AD179:AF179,[17]Hoja2!$J$3)=3,1,2)),1))</f>
        <v>2</v>
      </c>
      <c r="AH179" s="44" t="s">
        <v>714</v>
      </c>
      <c r="AI179" s="44" t="s">
        <v>710</v>
      </c>
      <c r="AJ179" s="12" t="s">
        <v>91</v>
      </c>
      <c r="AK179" s="12" t="s">
        <v>715</v>
      </c>
      <c r="AL179" s="12" t="s">
        <v>70</v>
      </c>
      <c r="AM179" s="12" t="s">
        <v>72</v>
      </c>
      <c r="AN179" s="30" t="s">
        <v>65</v>
      </c>
    </row>
    <row r="180" spans="1:40" s="61" customFormat="1" ht="277.2" x14ac:dyDescent="0.25">
      <c r="A180" s="12">
        <v>166</v>
      </c>
      <c r="B180" s="12" t="s">
        <v>710</v>
      </c>
      <c r="C180" s="32" t="s">
        <v>719</v>
      </c>
      <c r="D180" s="86" t="s">
        <v>736</v>
      </c>
      <c r="E180" s="15" t="s">
        <v>74</v>
      </c>
      <c r="F180" s="15" t="s">
        <v>57</v>
      </c>
      <c r="G180" s="15" t="s">
        <v>58</v>
      </c>
      <c r="H180" s="16" t="s">
        <v>59</v>
      </c>
      <c r="I180" s="16"/>
      <c r="J180" s="16" t="s">
        <v>59</v>
      </c>
      <c r="K180" s="16" t="s">
        <v>59</v>
      </c>
      <c r="L180" s="15" t="s">
        <v>894</v>
      </c>
      <c r="M180" s="15" t="s">
        <v>60</v>
      </c>
      <c r="N180" s="80" t="s">
        <v>65</v>
      </c>
      <c r="O180" s="12" t="s">
        <v>59</v>
      </c>
      <c r="P180" s="12"/>
      <c r="Q180" s="15" t="s">
        <v>265</v>
      </c>
      <c r="R180" s="80" t="s">
        <v>740</v>
      </c>
      <c r="S180" s="86" t="s">
        <v>741</v>
      </c>
      <c r="T180" s="12"/>
      <c r="U180" s="12" t="s">
        <v>59</v>
      </c>
      <c r="V180" s="12"/>
      <c r="W180" s="80" t="s">
        <v>500</v>
      </c>
      <c r="X180" s="80" t="s">
        <v>647</v>
      </c>
      <c r="Y180" s="80" t="s">
        <v>742</v>
      </c>
      <c r="Z180" s="80" t="s">
        <v>727</v>
      </c>
      <c r="AA180" s="80" t="s">
        <v>675</v>
      </c>
      <c r="AB180" s="80" t="s">
        <v>77</v>
      </c>
      <c r="AC180" s="12" t="s">
        <v>212</v>
      </c>
      <c r="AD180" s="12" t="s">
        <v>112</v>
      </c>
      <c r="AE180" s="12" t="s">
        <v>112</v>
      </c>
      <c r="AF180" s="12" t="s">
        <v>112</v>
      </c>
      <c r="AG180" s="41">
        <f>IF(OR(AD180="",AE180="",AF180=""),"",IFERROR(IF(COUNTIF(AD180:AF180,[17]Hoja2!$J$2)&gt;=2,3,IF(COUNTIF(AD180:AF180,[17]Hoja2!$J$3)=3,1,2)),1))</f>
        <v>2</v>
      </c>
      <c r="AH180" s="44" t="s">
        <v>714</v>
      </c>
      <c r="AI180" s="44" t="s">
        <v>710</v>
      </c>
      <c r="AJ180" s="12" t="s">
        <v>91</v>
      </c>
      <c r="AK180" s="12" t="s">
        <v>715</v>
      </c>
      <c r="AL180" s="12" t="s">
        <v>70</v>
      </c>
      <c r="AM180" s="12" t="s">
        <v>72</v>
      </c>
      <c r="AN180" s="30" t="s">
        <v>65</v>
      </c>
    </row>
    <row r="181" spans="1:40" s="61" customFormat="1" ht="277.2" x14ac:dyDescent="0.25">
      <c r="A181" s="12">
        <v>167</v>
      </c>
      <c r="B181" s="12" t="s">
        <v>710</v>
      </c>
      <c r="C181" s="32" t="s">
        <v>719</v>
      </c>
      <c r="D181" s="15" t="s">
        <v>743</v>
      </c>
      <c r="E181" s="15" t="s">
        <v>74</v>
      </c>
      <c r="F181" s="15" t="s">
        <v>57</v>
      </c>
      <c r="G181" s="15" t="s">
        <v>264</v>
      </c>
      <c r="H181" s="16" t="s">
        <v>59</v>
      </c>
      <c r="I181" s="16"/>
      <c r="J181" s="16" t="s">
        <v>59</v>
      </c>
      <c r="K181" s="16" t="s">
        <v>59</v>
      </c>
      <c r="L181" s="15" t="s">
        <v>894</v>
      </c>
      <c r="M181" s="15" t="s">
        <v>60</v>
      </c>
      <c r="N181" s="80" t="s">
        <v>65</v>
      </c>
      <c r="O181" s="12" t="s">
        <v>59</v>
      </c>
      <c r="P181" s="12" t="s">
        <v>59</v>
      </c>
      <c r="Q181" s="15" t="s">
        <v>265</v>
      </c>
      <c r="R181" s="80" t="s">
        <v>744</v>
      </c>
      <c r="S181" s="86" t="s">
        <v>745</v>
      </c>
      <c r="T181" s="12" t="s">
        <v>59</v>
      </c>
      <c r="U181" s="12"/>
      <c r="V181" s="12"/>
      <c r="W181" s="80" t="s">
        <v>65</v>
      </c>
      <c r="X181" s="80" t="s">
        <v>65</v>
      </c>
      <c r="Y181" s="80" t="s">
        <v>65</v>
      </c>
      <c r="Z181" s="80" t="s">
        <v>65</v>
      </c>
      <c r="AA181" s="80" t="s">
        <v>65</v>
      </c>
      <c r="AB181" s="80" t="s">
        <v>77</v>
      </c>
      <c r="AC181" s="12" t="s">
        <v>67</v>
      </c>
      <c r="AD181" s="12" t="s">
        <v>68</v>
      </c>
      <c r="AE181" s="12" t="s">
        <v>68</v>
      </c>
      <c r="AF181" s="12" t="s">
        <v>68</v>
      </c>
      <c r="AG181" s="71">
        <v>1</v>
      </c>
      <c r="AH181" s="44" t="s">
        <v>714</v>
      </c>
      <c r="AI181" s="44" t="s">
        <v>710</v>
      </c>
      <c r="AJ181" s="12" t="s">
        <v>91</v>
      </c>
      <c r="AK181" s="12" t="s">
        <v>715</v>
      </c>
      <c r="AL181" s="12" t="s">
        <v>70</v>
      </c>
      <c r="AM181" s="12" t="s">
        <v>72</v>
      </c>
      <c r="AN181" s="30" t="s">
        <v>65</v>
      </c>
    </row>
    <row r="182" spans="1:40" s="61" customFormat="1" ht="224.4" x14ac:dyDescent="0.25">
      <c r="A182" s="30">
        <v>168</v>
      </c>
      <c r="B182" s="12" t="s">
        <v>710</v>
      </c>
      <c r="C182" s="32" t="s">
        <v>719</v>
      </c>
      <c r="D182" s="87" t="s">
        <v>746</v>
      </c>
      <c r="E182" s="15" t="s">
        <v>74</v>
      </c>
      <c r="F182" s="15" t="s">
        <v>57</v>
      </c>
      <c r="G182" s="15" t="s">
        <v>264</v>
      </c>
      <c r="H182" s="16" t="s">
        <v>59</v>
      </c>
      <c r="I182" s="16"/>
      <c r="J182" s="16" t="s">
        <v>59</v>
      </c>
      <c r="K182" s="16" t="s">
        <v>59</v>
      </c>
      <c r="L182" s="15" t="s">
        <v>894</v>
      </c>
      <c r="M182" s="15" t="s">
        <v>60</v>
      </c>
      <c r="N182" s="80" t="s">
        <v>65</v>
      </c>
      <c r="O182" s="12" t="s">
        <v>59</v>
      </c>
      <c r="P182" s="12" t="s">
        <v>59</v>
      </c>
      <c r="Q182" s="87" t="s">
        <v>747</v>
      </c>
      <c r="R182" s="87" t="s">
        <v>748</v>
      </c>
      <c r="S182" s="88" t="s">
        <v>749</v>
      </c>
      <c r="T182" s="12" t="s">
        <v>59</v>
      </c>
      <c r="U182" s="12"/>
      <c r="V182" s="12"/>
      <c r="W182" s="80" t="s">
        <v>750</v>
      </c>
      <c r="X182" s="80" t="s">
        <v>750</v>
      </c>
      <c r="Y182" s="80" t="s">
        <v>750</v>
      </c>
      <c r="Z182" s="80" t="s">
        <v>750</v>
      </c>
      <c r="AA182" s="80" t="s">
        <v>750</v>
      </c>
      <c r="AB182" s="80" t="s">
        <v>77</v>
      </c>
      <c r="AC182" s="12" t="s">
        <v>212</v>
      </c>
      <c r="AD182" s="12" t="s">
        <v>68</v>
      </c>
      <c r="AE182" s="12" t="s">
        <v>68</v>
      </c>
      <c r="AF182" s="12" t="s">
        <v>68</v>
      </c>
      <c r="AG182" s="41">
        <f>IF(OR(AD182="",AE182="",AF182=""),"",IFERROR(IF(COUNTIF(AD182:AF182,[17]Hoja2!$J$2)&gt;=2,3,IF(COUNTIF(AD182:AF182,[17]Hoja2!$J$3)=3,1,2)),1))</f>
        <v>1</v>
      </c>
      <c r="AH182" s="44" t="s">
        <v>714</v>
      </c>
      <c r="AI182" s="44" t="s">
        <v>710</v>
      </c>
      <c r="AJ182" s="12" t="s">
        <v>91</v>
      </c>
      <c r="AK182" s="12" t="s">
        <v>715</v>
      </c>
      <c r="AL182" s="12" t="s">
        <v>70</v>
      </c>
      <c r="AM182" s="12" t="s">
        <v>72</v>
      </c>
      <c r="AN182" s="30" t="s">
        <v>65</v>
      </c>
    </row>
    <row r="183" spans="1:40" s="61" customFormat="1" ht="409.2" x14ac:dyDescent="0.25">
      <c r="A183" s="30">
        <v>169</v>
      </c>
      <c r="B183" s="12" t="s">
        <v>751</v>
      </c>
      <c r="C183" s="13" t="s">
        <v>752</v>
      </c>
      <c r="D183" s="80" t="s">
        <v>753</v>
      </c>
      <c r="E183" s="15" t="s">
        <v>74</v>
      </c>
      <c r="F183" s="15" t="s">
        <v>57</v>
      </c>
      <c r="G183" s="15" t="s">
        <v>264</v>
      </c>
      <c r="H183" s="16" t="s">
        <v>59</v>
      </c>
      <c r="I183" s="16"/>
      <c r="J183" s="16" t="s">
        <v>59</v>
      </c>
      <c r="K183" s="16" t="s">
        <v>59</v>
      </c>
      <c r="L183" s="15" t="s">
        <v>894</v>
      </c>
      <c r="M183" s="15" t="s">
        <v>60</v>
      </c>
      <c r="N183" s="17" t="s">
        <v>61</v>
      </c>
      <c r="O183" s="15" t="s">
        <v>59</v>
      </c>
      <c r="P183" s="15" t="s">
        <v>59</v>
      </c>
      <c r="Q183" s="17" t="s">
        <v>669</v>
      </c>
      <c r="R183" s="17" t="s">
        <v>754</v>
      </c>
      <c r="S183" s="17" t="s">
        <v>755</v>
      </c>
      <c r="T183" s="12"/>
      <c r="U183" s="12" t="s">
        <v>59</v>
      </c>
      <c r="V183" s="13"/>
      <c r="W183" s="17" t="s">
        <v>756</v>
      </c>
      <c r="X183" s="17" t="s">
        <v>647</v>
      </c>
      <c r="Y183" s="17" t="s">
        <v>757</v>
      </c>
      <c r="Z183" s="17" t="s">
        <v>727</v>
      </c>
      <c r="AA183" s="17" t="s">
        <v>675</v>
      </c>
      <c r="AB183" s="17" t="s">
        <v>77</v>
      </c>
      <c r="AC183" s="17" t="s">
        <v>212</v>
      </c>
      <c r="AD183" s="17" t="s">
        <v>150</v>
      </c>
      <c r="AE183" s="17" t="s">
        <v>150</v>
      </c>
      <c r="AF183" s="17" t="s">
        <v>150</v>
      </c>
      <c r="AG183" s="41">
        <f>IF(OR(AD183="",AE183="",AF183=""),"",IFERROR(IF(COUNTIF(AD183:AF183,[18]Hoja2!$J$2)&gt;=2,3,IF(COUNTIF(AD183:AF183,[18]Hoja2!$J$3)=3,1,2)),1))</f>
        <v>3</v>
      </c>
      <c r="AH183" s="12" t="s">
        <v>423</v>
      </c>
      <c r="AI183" s="12" t="s">
        <v>751</v>
      </c>
      <c r="AJ183" s="12" t="s">
        <v>424</v>
      </c>
      <c r="AK183" s="12" t="s">
        <v>758</v>
      </c>
      <c r="AL183" s="12" t="s">
        <v>426</v>
      </c>
      <c r="AM183" s="12" t="s">
        <v>427</v>
      </c>
      <c r="AN183" s="30" t="s">
        <v>65</v>
      </c>
    </row>
    <row r="184" spans="1:40" s="61" customFormat="1" ht="409.2" x14ac:dyDescent="0.25">
      <c r="A184" s="30">
        <v>170</v>
      </c>
      <c r="B184" s="12" t="s">
        <v>751</v>
      </c>
      <c r="C184" s="13" t="s">
        <v>752</v>
      </c>
      <c r="D184" s="80" t="s">
        <v>65</v>
      </c>
      <c r="E184" s="15" t="s">
        <v>74</v>
      </c>
      <c r="F184" s="15" t="s">
        <v>57</v>
      </c>
      <c r="G184" s="15" t="s">
        <v>58</v>
      </c>
      <c r="H184" s="16"/>
      <c r="I184" s="16"/>
      <c r="J184" s="16"/>
      <c r="K184" s="16" t="s">
        <v>59</v>
      </c>
      <c r="L184" s="15" t="s">
        <v>894</v>
      </c>
      <c r="M184" s="15" t="s">
        <v>60</v>
      </c>
      <c r="N184" s="17" t="s">
        <v>61</v>
      </c>
      <c r="O184" s="15" t="s">
        <v>59</v>
      </c>
      <c r="P184" s="15"/>
      <c r="Q184" s="17" t="s">
        <v>563</v>
      </c>
      <c r="R184" s="17" t="s">
        <v>759</v>
      </c>
      <c r="S184" s="42" t="s">
        <v>760</v>
      </c>
      <c r="T184" s="12"/>
      <c r="U184" s="12" t="s">
        <v>59</v>
      </c>
      <c r="V184" s="13"/>
      <c r="W184" s="12" t="s">
        <v>756</v>
      </c>
      <c r="X184" s="12" t="s">
        <v>618</v>
      </c>
      <c r="Y184" s="12" t="s">
        <v>757</v>
      </c>
      <c r="Z184" s="12" t="s">
        <v>761</v>
      </c>
      <c r="AA184" s="12" t="s">
        <v>762</v>
      </c>
      <c r="AB184" s="12" t="s">
        <v>77</v>
      </c>
      <c r="AC184" s="12" t="s">
        <v>212</v>
      </c>
      <c r="AD184" s="12" t="s">
        <v>150</v>
      </c>
      <c r="AE184" s="12" t="s">
        <v>150</v>
      </c>
      <c r="AF184" s="12" t="s">
        <v>150</v>
      </c>
      <c r="AG184" s="41">
        <f>IF(OR(AD184="",AE184="",AF184=""),"",IFERROR(IF(COUNTIF(AD184:AF184,[18]Hoja2!$J$2)&gt;=2,3,IF(COUNTIF(AD184:AF184,[18]Hoja2!$J$3)=3,1,2)),1))</f>
        <v>3</v>
      </c>
      <c r="AH184" s="12" t="s">
        <v>423</v>
      </c>
      <c r="AI184" s="12" t="s">
        <v>751</v>
      </c>
      <c r="AJ184" s="12" t="s">
        <v>424</v>
      </c>
      <c r="AK184" s="12" t="s">
        <v>758</v>
      </c>
      <c r="AL184" s="12" t="s">
        <v>426</v>
      </c>
      <c r="AM184" s="12" t="s">
        <v>427</v>
      </c>
      <c r="AN184" s="30" t="s">
        <v>65</v>
      </c>
    </row>
    <row r="185" spans="1:40" s="61" customFormat="1" ht="409.2" x14ac:dyDescent="0.25">
      <c r="A185" s="12">
        <v>171</v>
      </c>
      <c r="B185" s="12" t="s">
        <v>751</v>
      </c>
      <c r="C185" s="13" t="s">
        <v>763</v>
      </c>
      <c r="D185" s="80" t="s">
        <v>65</v>
      </c>
      <c r="E185" s="15" t="s">
        <v>74</v>
      </c>
      <c r="F185" s="15" t="s">
        <v>57</v>
      </c>
      <c r="G185" s="15" t="s">
        <v>58</v>
      </c>
      <c r="H185" s="16" t="s">
        <v>59</v>
      </c>
      <c r="I185" s="16"/>
      <c r="J185" s="16" t="s">
        <v>59</v>
      </c>
      <c r="K185" s="16" t="s">
        <v>59</v>
      </c>
      <c r="L185" s="15" t="s">
        <v>894</v>
      </c>
      <c r="M185" s="15" t="s">
        <v>60</v>
      </c>
      <c r="N185" s="17" t="s">
        <v>370</v>
      </c>
      <c r="O185" s="15" t="s">
        <v>59</v>
      </c>
      <c r="P185" s="15"/>
      <c r="Q185" s="64" t="s">
        <v>269</v>
      </c>
      <c r="R185" s="17" t="s">
        <v>764</v>
      </c>
      <c r="S185" s="14" t="s">
        <v>765</v>
      </c>
      <c r="T185" s="12" t="s">
        <v>59</v>
      </c>
      <c r="U185" s="12" t="s">
        <v>59</v>
      </c>
      <c r="V185" s="13"/>
      <c r="W185" s="17" t="s">
        <v>756</v>
      </c>
      <c r="X185" s="17" t="s">
        <v>618</v>
      </c>
      <c r="Y185" s="17" t="s">
        <v>757</v>
      </c>
      <c r="Z185" s="17" t="s">
        <v>761</v>
      </c>
      <c r="AA185" s="17" t="s">
        <v>762</v>
      </c>
      <c r="AB185" s="17" t="s">
        <v>77</v>
      </c>
      <c r="AC185" s="17" t="s">
        <v>212</v>
      </c>
      <c r="AD185" s="17" t="s">
        <v>150</v>
      </c>
      <c r="AE185" s="17" t="s">
        <v>150</v>
      </c>
      <c r="AF185" s="17" t="s">
        <v>150</v>
      </c>
      <c r="AG185" s="41">
        <f>IF(OR(AD185="",AE185="",AF185=""),"",IFERROR(IF(COUNTIF(AD185:AF185,[18]Hoja2!$J$2)&gt;=2,3,IF(COUNTIF(AD185:AF185,[18]Hoja2!$J$3)=3,1,2)),1))</f>
        <v>3</v>
      </c>
      <c r="AH185" s="12" t="s">
        <v>423</v>
      </c>
      <c r="AI185" s="12" t="s">
        <v>751</v>
      </c>
      <c r="AJ185" s="12" t="s">
        <v>424</v>
      </c>
      <c r="AK185" s="12" t="s">
        <v>758</v>
      </c>
      <c r="AL185" s="12" t="s">
        <v>426</v>
      </c>
      <c r="AM185" s="12" t="s">
        <v>427</v>
      </c>
      <c r="AN185" s="30" t="s">
        <v>65</v>
      </c>
    </row>
    <row r="186" spans="1:40" s="61" customFormat="1" ht="409.2" x14ac:dyDescent="0.25">
      <c r="A186" s="12">
        <v>172</v>
      </c>
      <c r="B186" s="12" t="s">
        <v>751</v>
      </c>
      <c r="C186" s="13" t="s">
        <v>752</v>
      </c>
      <c r="D186" s="80" t="s">
        <v>65</v>
      </c>
      <c r="E186" s="15" t="s">
        <v>74</v>
      </c>
      <c r="F186" s="15" t="s">
        <v>57</v>
      </c>
      <c r="G186" s="15" t="s">
        <v>58</v>
      </c>
      <c r="H186" s="16" t="s">
        <v>59</v>
      </c>
      <c r="I186" s="16"/>
      <c r="J186" s="16" t="s">
        <v>59</v>
      </c>
      <c r="K186" s="16" t="s">
        <v>59</v>
      </c>
      <c r="L186" s="15" t="s">
        <v>894</v>
      </c>
      <c r="M186" s="15" t="s">
        <v>60</v>
      </c>
      <c r="N186" s="17" t="s">
        <v>61</v>
      </c>
      <c r="O186" s="15" t="s">
        <v>59</v>
      </c>
      <c r="P186" s="15"/>
      <c r="Q186" s="64" t="s">
        <v>766</v>
      </c>
      <c r="R186" s="17" t="s">
        <v>767</v>
      </c>
      <c r="S186" s="14" t="s">
        <v>768</v>
      </c>
      <c r="T186" s="12" t="s">
        <v>59</v>
      </c>
      <c r="U186" s="12"/>
      <c r="V186" s="13"/>
      <c r="W186" s="17" t="s">
        <v>756</v>
      </c>
      <c r="X186" s="17" t="s">
        <v>618</v>
      </c>
      <c r="Y186" s="17" t="s">
        <v>757</v>
      </c>
      <c r="Z186" s="17" t="s">
        <v>761</v>
      </c>
      <c r="AA186" s="17" t="s">
        <v>762</v>
      </c>
      <c r="AB186" s="17" t="s">
        <v>77</v>
      </c>
      <c r="AC186" s="17" t="s">
        <v>212</v>
      </c>
      <c r="AD186" s="17" t="s">
        <v>769</v>
      </c>
      <c r="AE186" s="17" t="s">
        <v>150</v>
      </c>
      <c r="AF186" s="17" t="s">
        <v>150</v>
      </c>
      <c r="AG186" s="41">
        <f>IF(OR(AD186="",AE186="",AF186=""),"",IFERROR(IF(COUNTIF(AD186:AF186,[18]Hoja2!$J$2)&gt;=2,3,IF(COUNTIF(AD186:AF186,[18]Hoja2!$J$3)=3,1,2)),1))</f>
        <v>3</v>
      </c>
      <c r="AH186" s="12" t="s">
        <v>423</v>
      </c>
      <c r="AI186" s="12" t="s">
        <v>751</v>
      </c>
      <c r="AJ186" s="12" t="s">
        <v>424</v>
      </c>
      <c r="AK186" s="12" t="s">
        <v>758</v>
      </c>
      <c r="AL186" s="12" t="s">
        <v>426</v>
      </c>
      <c r="AM186" s="12" t="s">
        <v>427</v>
      </c>
      <c r="AN186" s="30" t="s">
        <v>65</v>
      </c>
    </row>
    <row r="187" spans="1:40" s="72" customFormat="1" ht="224.4" x14ac:dyDescent="0.25">
      <c r="A187" s="30">
        <v>173</v>
      </c>
      <c r="B187" s="12" t="s">
        <v>770</v>
      </c>
      <c r="C187" s="12" t="s">
        <v>771</v>
      </c>
      <c r="D187" s="15" t="s">
        <v>65</v>
      </c>
      <c r="E187" s="15" t="s">
        <v>772</v>
      </c>
      <c r="F187" s="15" t="s">
        <v>57</v>
      </c>
      <c r="G187" s="15" t="s">
        <v>58</v>
      </c>
      <c r="H187" s="75" t="s">
        <v>59</v>
      </c>
      <c r="I187" s="75"/>
      <c r="J187" s="75" t="s">
        <v>59</v>
      </c>
      <c r="K187" s="75" t="s">
        <v>59</v>
      </c>
      <c r="L187" s="15" t="s">
        <v>894</v>
      </c>
      <c r="M187" s="15" t="s">
        <v>60</v>
      </c>
      <c r="N187" s="80" t="s">
        <v>61</v>
      </c>
      <c r="O187" s="12" t="s">
        <v>59</v>
      </c>
      <c r="P187" s="12"/>
      <c r="Q187" s="15" t="s">
        <v>147</v>
      </c>
      <c r="R187" s="80" t="s">
        <v>773</v>
      </c>
      <c r="S187" s="32" t="s">
        <v>774</v>
      </c>
      <c r="T187" s="89" t="s">
        <v>59</v>
      </c>
      <c r="U187" s="89"/>
      <c r="V187" s="89"/>
      <c r="W187" s="80" t="s">
        <v>65</v>
      </c>
      <c r="X187" s="80" t="s">
        <v>65</v>
      </c>
      <c r="Y187" s="80" t="s">
        <v>65</v>
      </c>
      <c r="Z187" s="80" t="s">
        <v>65</v>
      </c>
      <c r="AA187" s="80" t="s">
        <v>65</v>
      </c>
      <c r="AB187" s="12" t="s">
        <v>66</v>
      </c>
      <c r="AC187" s="12" t="s">
        <v>67</v>
      </c>
      <c r="AD187" s="12" t="s">
        <v>68</v>
      </c>
      <c r="AE187" s="12" t="s">
        <v>68</v>
      </c>
      <c r="AF187" s="12" t="s">
        <v>68</v>
      </c>
      <c r="AG187" s="41">
        <f>IF(OR(AD187="",AE187="",AF187=""),"",IFERROR(IF(COUNTIF(AD187:AF187,[19]Hoja2!$J$2)&gt;=2,3,IF(COUNTIF(AD187:AF187,[19]Hoja2!$J$3)=3,1,2)),1))</f>
        <v>1</v>
      </c>
      <c r="AH187" s="44" t="s">
        <v>775</v>
      </c>
      <c r="AI187" s="44" t="s">
        <v>776</v>
      </c>
      <c r="AJ187" s="12" t="s">
        <v>91</v>
      </c>
      <c r="AK187" s="12" t="s">
        <v>777</v>
      </c>
      <c r="AL187" s="12" t="s">
        <v>70</v>
      </c>
      <c r="AM187" s="12" t="s">
        <v>72</v>
      </c>
      <c r="AN187" s="30" t="s">
        <v>65</v>
      </c>
    </row>
    <row r="188" spans="1:40" s="72" customFormat="1" ht="408.75" customHeight="1" x14ac:dyDescent="0.25">
      <c r="A188" s="30">
        <v>174</v>
      </c>
      <c r="B188" s="12" t="s">
        <v>770</v>
      </c>
      <c r="C188" s="12" t="s">
        <v>771</v>
      </c>
      <c r="D188" s="15" t="s">
        <v>65</v>
      </c>
      <c r="E188" s="15" t="s">
        <v>772</v>
      </c>
      <c r="F188" s="15" t="s">
        <v>57</v>
      </c>
      <c r="G188" s="15" t="s">
        <v>264</v>
      </c>
      <c r="H188" s="75" t="s">
        <v>59</v>
      </c>
      <c r="I188" s="75"/>
      <c r="J188" s="75" t="s">
        <v>59</v>
      </c>
      <c r="K188" s="75" t="s">
        <v>59</v>
      </c>
      <c r="L188" s="15" t="s">
        <v>894</v>
      </c>
      <c r="M188" s="15" t="s">
        <v>60</v>
      </c>
      <c r="N188" s="80" t="s">
        <v>61</v>
      </c>
      <c r="O188" s="15" t="s">
        <v>59</v>
      </c>
      <c r="P188" s="15" t="s">
        <v>59</v>
      </c>
      <c r="Q188" s="15" t="s">
        <v>147</v>
      </c>
      <c r="R188" s="80" t="s">
        <v>778</v>
      </c>
      <c r="S188" s="32" t="s">
        <v>779</v>
      </c>
      <c r="T188" s="89"/>
      <c r="U188" s="89" t="s">
        <v>59</v>
      </c>
      <c r="V188" s="89"/>
      <c r="W188" s="80" t="s">
        <v>672</v>
      </c>
      <c r="X188" s="80" t="s">
        <v>618</v>
      </c>
      <c r="Y188" s="80" t="s">
        <v>673</v>
      </c>
      <c r="Z188" s="80" t="s">
        <v>620</v>
      </c>
      <c r="AA188" s="80" t="s">
        <v>675</v>
      </c>
      <c r="AB188" s="12" t="s">
        <v>66</v>
      </c>
      <c r="AC188" s="12" t="s">
        <v>67</v>
      </c>
      <c r="AD188" s="12" t="s">
        <v>68</v>
      </c>
      <c r="AE188" s="12" t="s">
        <v>68</v>
      </c>
      <c r="AF188" s="12" t="s">
        <v>68</v>
      </c>
      <c r="AG188" s="41">
        <f>IF(OR(AD188="",AE188="",AF188=""),"",IFERROR(IF(COUNTIF(AD188:AF188,[19]Hoja2!$J$2)&gt;=2,3,IF(COUNTIF(AD188:AF188,[19]Hoja2!$J$3)=3,1,2)),1))</f>
        <v>1</v>
      </c>
      <c r="AH188" s="44" t="s">
        <v>775</v>
      </c>
      <c r="AI188" s="44" t="s">
        <v>776</v>
      </c>
      <c r="AJ188" s="12" t="s">
        <v>91</v>
      </c>
      <c r="AK188" s="12" t="s">
        <v>777</v>
      </c>
      <c r="AL188" s="12" t="s">
        <v>70</v>
      </c>
      <c r="AM188" s="12" t="s">
        <v>72</v>
      </c>
      <c r="AN188" s="30" t="s">
        <v>65</v>
      </c>
    </row>
    <row r="189" spans="1:40" s="72" customFormat="1" ht="369.6" x14ac:dyDescent="0.25">
      <c r="A189" s="30">
        <v>175</v>
      </c>
      <c r="B189" s="12" t="s">
        <v>770</v>
      </c>
      <c r="C189" s="12" t="s">
        <v>780</v>
      </c>
      <c r="D189" s="87" t="s">
        <v>781</v>
      </c>
      <c r="E189" s="15" t="s">
        <v>74</v>
      </c>
      <c r="F189" s="15" t="s">
        <v>57</v>
      </c>
      <c r="G189" s="15" t="s">
        <v>58</v>
      </c>
      <c r="H189" s="75" t="s">
        <v>59</v>
      </c>
      <c r="I189" s="75"/>
      <c r="J189" s="75" t="s">
        <v>59</v>
      </c>
      <c r="K189" s="75" t="s">
        <v>59</v>
      </c>
      <c r="L189" s="15" t="s">
        <v>894</v>
      </c>
      <c r="M189" s="15" t="s">
        <v>60</v>
      </c>
      <c r="N189" s="80" t="s">
        <v>61</v>
      </c>
      <c r="O189" s="12" t="s">
        <v>59</v>
      </c>
      <c r="P189" s="12"/>
      <c r="Q189" s="87" t="s">
        <v>782</v>
      </c>
      <c r="R189" s="80" t="s">
        <v>65</v>
      </c>
      <c r="S189" s="32" t="s">
        <v>783</v>
      </c>
      <c r="T189" s="89"/>
      <c r="U189" s="89" t="s">
        <v>59</v>
      </c>
      <c r="V189" s="89"/>
      <c r="W189" s="80" t="s">
        <v>65</v>
      </c>
      <c r="X189" s="80" t="s">
        <v>65</v>
      </c>
      <c r="Y189" s="80" t="s">
        <v>784</v>
      </c>
      <c r="Z189" s="80" t="s">
        <v>65</v>
      </c>
      <c r="AA189" s="80" t="s">
        <v>65</v>
      </c>
      <c r="AB189" s="12" t="s">
        <v>77</v>
      </c>
      <c r="AC189" s="12" t="s">
        <v>212</v>
      </c>
      <c r="AD189" s="12" t="s">
        <v>150</v>
      </c>
      <c r="AE189" s="12" t="s">
        <v>150</v>
      </c>
      <c r="AF189" s="12" t="s">
        <v>150</v>
      </c>
      <c r="AG189" s="41">
        <f>IF(OR(AD189="",AE189="",AF189=""),"",IFERROR(IF(COUNTIF(AD189:AF189,[19]Hoja2!$J$2)&gt;=2,3,IF(COUNTIF(AD189:AF189,[19]Hoja2!$J$3)=3,1,2)),1))</f>
        <v>3</v>
      </c>
      <c r="AH189" s="44" t="s">
        <v>775</v>
      </c>
      <c r="AI189" s="44" t="s">
        <v>776</v>
      </c>
      <c r="AJ189" s="12" t="s">
        <v>91</v>
      </c>
      <c r="AK189" s="12" t="s">
        <v>777</v>
      </c>
      <c r="AL189" s="12" t="s">
        <v>70</v>
      </c>
      <c r="AM189" s="12" t="s">
        <v>72</v>
      </c>
      <c r="AN189" s="30" t="s">
        <v>65</v>
      </c>
    </row>
    <row r="190" spans="1:40" s="72" customFormat="1" ht="409.6" x14ac:dyDescent="0.25">
      <c r="A190" s="12">
        <v>176</v>
      </c>
      <c r="B190" s="12" t="s">
        <v>770</v>
      </c>
      <c r="C190" s="12" t="s">
        <v>780</v>
      </c>
      <c r="D190" s="15" t="s">
        <v>785</v>
      </c>
      <c r="E190" s="15" t="s">
        <v>74</v>
      </c>
      <c r="F190" s="15" t="s">
        <v>57</v>
      </c>
      <c r="G190" s="15" t="s">
        <v>264</v>
      </c>
      <c r="H190" s="75" t="s">
        <v>59</v>
      </c>
      <c r="I190" s="75"/>
      <c r="J190" s="75" t="s">
        <v>59</v>
      </c>
      <c r="K190" s="75" t="s">
        <v>59</v>
      </c>
      <c r="L190" s="15" t="s">
        <v>894</v>
      </c>
      <c r="M190" s="15" t="s">
        <v>60</v>
      </c>
      <c r="N190" s="80" t="s">
        <v>61</v>
      </c>
      <c r="O190" s="12" t="s">
        <v>59</v>
      </c>
      <c r="P190" s="12" t="s">
        <v>59</v>
      </c>
      <c r="Q190" s="15" t="s">
        <v>786</v>
      </c>
      <c r="R190" s="80" t="s">
        <v>787</v>
      </c>
      <c r="S190" s="32" t="s">
        <v>788</v>
      </c>
      <c r="T190" s="89"/>
      <c r="U190" s="89"/>
      <c r="V190" s="89" t="s">
        <v>59</v>
      </c>
      <c r="W190" s="80" t="s">
        <v>619</v>
      </c>
      <c r="X190" s="80" t="s">
        <v>618</v>
      </c>
      <c r="Y190" s="80" t="s">
        <v>673</v>
      </c>
      <c r="Z190" s="80" t="s">
        <v>620</v>
      </c>
      <c r="AA190" s="80" t="s">
        <v>675</v>
      </c>
      <c r="AB190" s="12" t="s">
        <v>77</v>
      </c>
      <c r="AC190" s="12" t="s">
        <v>212</v>
      </c>
      <c r="AD190" s="12" t="s">
        <v>150</v>
      </c>
      <c r="AE190" s="12" t="s">
        <v>150</v>
      </c>
      <c r="AF190" s="12" t="s">
        <v>150</v>
      </c>
      <c r="AG190" s="41">
        <f>IF(OR(AD190="",AE190="",AF190=""),"",IFERROR(IF(COUNTIF(AD190:AF190,[19]Hoja2!$J$2)&gt;=2,3,IF(COUNTIF(AD190:AF190,[19]Hoja2!$J$3)=3,1,2)),1))</f>
        <v>3</v>
      </c>
      <c r="AH190" s="44" t="s">
        <v>775</v>
      </c>
      <c r="AI190" s="44" t="s">
        <v>776</v>
      </c>
      <c r="AJ190" s="12" t="s">
        <v>91</v>
      </c>
      <c r="AK190" s="12" t="s">
        <v>777</v>
      </c>
      <c r="AL190" s="12" t="s">
        <v>70</v>
      </c>
      <c r="AM190" s="12" t="s">
        <v>72</v>
      </c>
      <c r="AN190" s="30" t="s">
        <v>65</v>
      </c>
    </row>
    <row r="191" spans="1:40" s="72" customFormat="1" ht="198" x14ac:dyDescent="0.25">
      <c r="A191" s="12">
        <v>177</v>
      </c>
      <c r="B191" s="12" t="s">
        <v>770</v>
      </c>
      <c r="C191" s="12" t="s">
        <v>780</v>
      </c>
      <c r="D191" s="15" t="s">
        <v>65</v>
      </c>
      <c r="E191" s="15" t="s">
        <v>74</v>
      </c>
      <c r="F191" s="15" t="s">
        <v>57</v>
      </c>
      <c r="G191" s="15" t="s">
        <v>58</v>
      </c>
      <c r="H191" s="75" t="s">
        <v>59</v>
      </c>
      <c r="I191" s="75"/>
      <c r="J191" s="75"/>
      <c r="K191" s="75"/>
      <c r="L191" s="15" t="s">
        <v>894</v>
      </c>
      <c r="M191" s="15" t="s">
        <v>60</v>
      </c>
      <c r="N191" s="80" t="s">
        <v>61</v>
      </c>
      <c r="O191" s="12" t="s">
        <v>59</v>
      </c>
      <c r="P191" s="12"/>
      <c r="Q191" s="15" t="s">
        <v>563</v>
      </c>
      <c r="R191" s="80" t="s">
        <v>789</v>
      </c>
      <c r="S191" s="32" t="s">
        <v>790</v>
      </c>
      <c r="T191" s="89"/>
      <c r="U191" s="89"/>
      <c r="V191" s="89" t="s">
        <v>59</v>
      </c>
      <c r="W191" s="80" t="s">
        <v>672</v>
      </c>
      <c r="X191" s="80" t="s">
        <v>618</v>
      </c>
      <c r="Y191" s="80" t="s">
        <v>673</v>
      </c>
      <c r="Z191" s="80" t="s">
        <v>620</v>
      </c>
      <c r="AA191" s="80" t="s">
        <v>675</v>
      </c>
      <c r="AB191" s="12" t="s">
        <v>77</v>
      </c>
      <c r="AC191" s="12" t="s">
        <v>78</v>
      </c>
      <c r="AD191" s="12" t="s">
        <v>112</v>
      </c>
      <c r="AE191" s="12" t="s">
        <v>112</v>
      </c>
      <c r="AF191" s="12" t="s">
        <v>112</v>
      </c>
      <c r="AG191" s="41">
        <f>IF(OR(AD191="",AE191="",AF191=""),"",IFERROR(IF(COUNTIF(AD191:AF191,[19]Hoja2!$J$2)&gt;=2,3,IF(COUNTIF(AD191:AF191,[19]Hoja2!$J$3)=3,1,2)),1))</f>
        <v>2</v>
      </c>
      <c r="AH191" s="44" t="s">
        <v>775</v>
      </c>
      <c r="AI191" s="44" t="s">
        <v>776</v>
      </c>
      <c r="AJ191" s="12" t="s">
        <v>91</v>
      </c>
      <c r="AK191" s="12" t="s">
        <v>777</v>
      </c>
      <c r="AL191" s="12" t="s">
        <v>70</v>
      </c>
      <c r="AM191" s="12" t="s">
        <v>72</v>
      </c>
      <c r="AN191" s="30" t="s">
        <v>65</v>
      </c>
    </row>
    <row r="192" spans="1:40" s="72" customFormat="1" ht="198" x14ac:dyDescent="0.25">
      <c r="A192" s="30">
        <v>178</v>
      </c>
      <c r="B192" s="12" t="s">
        <v>770</v>
      </c>
      <c r="C192" s="12" t="s">
        <v>780</v>
      </c>
      <c r="D192" s="15" t="s">
        <v>65</v>
      </c>
      <c r="E192" s="15" t="s">
        <v>74</v>
      </c>
      <c r="F192" s="15" t="s">
        <v>57</v>
      </c>
      <c r="G192" s="15" t="s">
        <v>58</v>
      </c>
      <c r="H192" s="75" t="s">
        <v>59</v>
      </c>
      <c r="I192" s="75"/>
      <c r="J192" s="75"/>
      <c r="K192" s="75"/>
      <c r="L192" s="15" t="s">
        <v>894</v>
      </c>
      <c r="M192" s="15" t="s">
        <v>60</v>
      </c>
      <c r="N192" s="80" t="s">
        <v>61</v>
      </c>
      <c r="O192" s="12" t="s">
        <v>59</v>
      </c>
      <c r="P192" s="12"/>
      <c r="Q192" s="15" t="s">
        <v>563</v>
      </c>
      <c r="R192" s="80" t="s">
        <v>791</v>
      </c>
      <c r="S192" s="32" t="s">
        <v>792</v>
      </c>
      <c r="T192" s="89"/>
      <c r="U192" s="89"/>
      <c r="V192" s="89" t="s">
        <v>59</v>
      </c>
      <c r="W192" s="80" t="s">
        <v>672</v>
      </c>
      <c r="X192" s="80" t="s">
        <v>618</v>
      </c>
      <c r="Y192" s="80" t="s">
        <v>673</v>
      </c>
      <c r="Z192" s="80" t="s">
        <v>620</v>
      </c>
      <c r="AA192" s="80" t="s">
        <v>675</v>
      </c>
      <c r="AB192" s="12" t="s">
        <v>77</v>
      </c>
      <c r="AC192" s="12" t="s">
        <v>78</v>
      </c>
      <c r="AD192" s="12" t="s">
        <v>112</v>
      </c>
      <c r="AE192" s="12" t="s">
        <v>112</v>
      </c>
      <c r="AF192" s="12" t="s">
        <v>112</v>
      </c>
      <c r="AG192" s="41">
        <f>IF(OR(AD192="",AE192="",AF192=""),"",IFERROR(IF(COUNTIF(AD192:AF192,[19]Hoja2!$J$2)&gt;=2,3,IF(COUNTIF(AD192:AF192,[19]Hoja2!$J$3)=3,1,2)),1))</f>
        <v>2</v>
      </c>
      <c r="AH192" s="44" t="s">
        <v>775</v>
      </c>
      <c r="AI192" s="44" t="s">
        <v>776</v>
      </c>
      <c r="AJ192" s="12" t="s">
        <v>91</v>
      </c>
      <c r="AK192" s="12" t="s">
        <v>777</v>
      </c>
      <c r="AL192" s="12" t="s">
        <v>70</v>
      </c>
      <c r="AM192" s="12" t="s">
        <v>72</v>
      </c>
      <c r="AN192" s="30" t="s">
        <v>65</v>
      </c>
    </row>
    <row r="193" spans="1:40" s="72" customFormat="1" ht="198" x14ac:dyDescent="0.25">
      <c r="A193" s="30">
        <v>179</v>
      </c>
      <c r="B193" s="12" t="s">
        <v>770</v>
      </c>
      <c r="C193" s="12" t="s">
        <v>780</v>
      </c>
      <c r="D193" s="15" t="s">
        <v>65</v>
      </c>
      <c r="E193" s="15" t="s">
        <v>74</v>
      </c>
      <c r="F193" s="15" t="s">
        <v>57</v>
      </c>
      <c r="G193" s="15" t="s">
        <v>58</v>
      </c>
      <c r="H193" s="75" t="s">
        <v>59</v>
      </c>
      <c r="I193" s="75"/>
      <c r="J193" s="75"/>
      <c r="K193" s="75"/>
      <c r="L193" s="15" t="s">
        <v>894</v>
      </c>
      <c r="M193" s="15" t="s">
        <v>60</v>
      </c>
      <c r="N193" s="80" t="s">
        <v>61</v>
      </c>
      <c r="O193" s="12" t="s">
        <v>59</v>
      </c>
      <c r="P193" s="12"/>
      <c r="Q193" s="15" t="s">
        <v>563</v>
      </c>
      <c r="R193" s="80" t="s">
        <v>793</v>
      </c>
      <c r="S193" s="32" t="s">
        <v>794</v>
      </c>
      <c r="T193" s="89"/>
      <c r="U193" s="89"/>
      <c r="V193" s="89" t="s">
        <v>59</v>
      </c>
      <c r="W193" s="80" t="s">
        <v>672</v>
      </c>
      <c r="X193" s="80" t="s">
        <v>618</v>
      </c>
      <c r="Y193" s="80" t="s">
        <v>673</v>
      </c>
      <c r="Z193" s="80" t="s">
        <v>620</v>
      </c>
      <c r="AA193" s="80" t="s">
        <v>675</v>
      </c>
      <c r="AB193" s="12" t="s">
        <v>77</v>
      </c>
      <c r="AC193" s="12" t="s">
        <v>212</v>
      </c>
      <c r="AD193" s="12" t="s">
        <v>150</v>
      </c>
      <c r="AE193" s="12" t="s">
        <v>150</v>
      </c>
      <c r="AF193" s="12" t="s">
        <v>150</v>
      </c>
      <c r="AG193" s="41">
        <f>IF(OR(AD193="",AE193="",AF193=""),"",IFERROR(IF(COUNTIF(AD193:AF193,[19]Hoja2!$J$2)&gt;=2,3,IF(COUNTIF(AD193:AF193,[19]Hoja2!$J$3)=3,1,2)),1))</f>
        <v>3</v>
      </c>
      <c r="AH193" s="44" t="s">
        <v>775</v>
      </c>
      <c r="AI193" s="44" t="s">
        <v>776</v>
      </c>
      <c r="AJ193" s="12" t="s">
        <v>91</v>
      </c>
      <c r="AK193" s="12" t="s">
        <v>777</v>
      </c>
      <c r="AL193" s="12" t="s">
        <v>70</v>
      </c>
      <c r="AM193" s="12" t="s">
        <v>72</v>
      </c>
      <c r="AN193" s="30" t="s">
        <v>65</v>
      </c>
    </row>
    <row r="194" spans="1:40" s="72" customFormat="1" ht="369.6" x14ac:dyDescent="0.25">
      <c r="A194" s="30">
        <v>180</v>
      </c>
      <c r="B194" s="12" t="s">
        <v>770</v>
      </c>
      <c r="C194" s="12" t="s">
        <v>780</v>
      </c>
      <c r="D194" s="15" t="s">
        <v>65</v>
      </c>
      <c r="E194" s="15" t="s">
        <v>74</v>
      </c>
      <c r="F194" s="15" t="s">
        <v>57</v>
      </c>
      <c r="G194" s="15" t="s">
        <v>58</v>
      </c>
      <c r="H194" s="75" t="s">
        <v>59</v>
      </c>
      <c r="I194" s="75"/>
      <c r="J194" s="75" t="s">
        <v>59</v>
      </c>
      <c r="K194" s="75" t="s">
        <v>59</v>
      </c>
      <c r="L194" s="15" t="s">
        <v>894</v>
      </c>
      <c r="M194" s="15" t="s">
        <v>60</v>
      </c>
      <c r="N194" s="80" t="s">
        <v>61</v>
      </c>
      <c r="O194" s="12" t="s">
        <v>59</v>
      </c>
      <c r="P194" s="12"/>
      <c r="Q194" s="15" t="s">
        <v>481</v>
      </c>
      <c r="R194" s="80" t="s">
        <v>764</v>
      </c>
      <c r="S194" s="32" t="s">
        <v>795</v>
      </c>
      <c r="T194" s="89"/>
      <c r="U194" s="89"/>
      <c r="V194" s="89" t="s">
        <v>59</v>
      </c>
      <c r="W194" s="80" t="s">
        <v>672</v>
      </c>
      <c r="X194" s="80" t="s">
        <v>618</v>
      </c>
      <c r="Y194" s="80" t="s">
        <v>784</v>
      </c>
      <c r="Z194" s="80" t="s">
        <v>620</v>
      </c>
      <c r="AA194" s="80" t="s">
        <v>675</v>
      </c>
      <c r="AB194" s="12" t="s">
        <v>77</v>
      </c>
      <c r="AC194" s="12" t="s">
        <v>212</v>
      </c>
      <c r="AD194" s="12" t="s">
        <v>150</v>
      </c>
      <c r="AE194" s="12" t="s">
        <v>150</v>
      </c>
      <c r="AF194" s="12" t="s">
        <v>150</v>
      </c>
      <c r="AG194" s="41">
        <f>IF(OR(AD194="",AE194="",AF194=""),"",IFERROR(IF(COUNTIF(AD194:AF194,[19]Hoja2!$J$2)&gt;=2,3,IF(COUNTIF(AD194:AF194,[19]Hoja2!$J$3)=3,1,2)),1))</f>
        <v>3</v>
      </c>
      <c r="AH194" s="44" t="s">
        <v>775</v>
      </c>
      <c r="AI194" s="44" t="s">
        <v>776</v>
      </c>
      <c r="AJ194" s="12" t="s">
        <v>91</v>
      </c>
      <c r="AK194" s="12" t="s">
        <v>777</v>
      </c>
      <c r="AL194" s="12" t="s">
        <v>70</v>
      </c>
      <c r="AM194" s="12" t="s">
        <v>72</v>
      </c>
      <c r="AN194" s="30" t="s">
        <v>65</v>
      </c>
    </row>
    <row r="195" spans="1:40" s="73" customFormat="1" ht="198" x14ac:dyDescent="0.25">
      <c r="A195" s="12">
        <v>181</v>
      </c>
      <c r="B195" s="12" t="s">
        <v>770</v>
      </c>
      <c r="C195" s="12" t="s">
        <v>780</v>
      </c>
      <c r="D195" s="15" t="s">
        <v>65</v>
      </c>
      <c r="E195" s="15" t="s">
        <v>74</v>
      </c>
      <c r="F195" s="15" t="s">
        <v>57</v>
      </c>
      <c r="G195" s="15" t="s">
        <v>58</v>
      </c>
      <c r="H195" s="75" t="s">
        <v>59</v>
      </c>
      <c r="I195" s="75"/>
      <c r="J195" s="75" t="s">
        <v>59</v>
      </c>
      <c r="K195" s="75" t="s">
        <v>59</v>
      </c>
      <c r="L195" s="15" t="s">
        <v>894</v>
      </c>
      <c r="M195" s="15" t="s">
        <v>60</v>
      </c>
      <c r="N195" s="80" t="s">
        <v>61</v>
      </c>
      <c r="O195" s="12" t="s">
        <v>59</v>
      </c>
      <c r="P195" s="12"/>
      <c r="Q195" s="15" t="s">
        <v>481</v>
      </c>
      <c r="R195" s="80" t="s">
        <v>796</v>
      </c>
      <c r="S195" s="15" t="s">
        <v>795</v>
      </c>
      <c r="T195" s="89"/>
      <c r="U195" s="89"/>
      <c r="V195" s="89" t="s">
        <v>59</v>
      </c>
      <c r="W195" s="80" t="s">
        <v>672</v>
      </c>
      <c r="X195" s="80" t="s">
        <v>618</v>
      </c>
      <c r="Y195" s="80" t="s">
        <v>673</v>
      </c>
      <c r="Z195" s="80" t="s">
        <v>620</v>
      </c>
      <c r="AA195" s="80" t="s">
        <v>675</v>
      </c>
      <c r="AB195" s="12" t="s">
        <v>77</v>
      </c>
      <c r="AC195" s="12" t="s">
        <v>212</v>
      </c>
      <c r="AD195" s="12" t="s">
        <v>150</v>
      </c>
      <c r="AE195" s="12" t="s">
        <v>150</v>
      </c>
      <c r="AF195" s="12" t="s">
        <v>150</v>
      </c>
      <c r="AG195" s="41">
        <f>IF(OR(AD195="",AE195="",AF195=""),"",IFERROR(IF(COUNTIF(AD195:AF195,[19]Hoja2!$J$2)&gt;=2,3,IF(COUNTIF(AD195:AF195,[19]Hoja2!$J$3)=3,1,2)),1))</f>
        <v>3</v>
      </c>
      <c r="AH195" s="90" t="s">
        <v>775</v>
      </c>
      <c r="AI195" s="90" t="s">
        <v>776</v>
      </c>
      <c r="AJ195" s="12" t="s">
        <v>91</v>
      </c>
      <c r="AK195" s="12" t="s">
        <v>777</v>
      </c>
      <c r="AL195" s="12" t="s">
        <v>70</v>
      </c>
      <c r="AM195" s="12" t="s">
        <v>72</v>
      </c>
      <c r="AN195" s="30" t="s">
        <v>65</v>
      </c>
    </row>
    <row r="196" spans="1:40" s="11" customFormat="1" ht="409.6" x14ac:dyDescent="0.3">
      <c r="A196" s="12">
        <v>182</v>
      </c>
      <c r="B196" s="12" t="s">
        <v>797</v>
      </c>
      <c r="C196" s="64" t="s">
        <v>798</v>
      </c>
      <c r="D196" s="74" t="s">
        <v>65</v>
      </c>
      <c r="E196" s="15" t="s">
        <v>74</v>
      </c>
      <c r="F196" s="15" t="s">
        <v>57</v>
      </c>
      <c r="G196" s="15" t="s">
        <v>264</v>
      </c>
      <c r="H196" s="75" t="s">
        <v>59</v>
      </c>
      <c r="I196" s="75"/>
      <c r="J196" s="75" t="s">
        <v>59</v>
      </c>
      <c r="K196" s="75" t="s">
        <v>59</v>
      </c>
      <c r="L196" s="15" t="s">
        <v>894</v>
      </c>
      <c r="M196" s="15" t="s">
        <v>60</v>
      </c>
      <c r="N196" s="17" t="s">
        <v>65</v>
      </c>
      <c r="O196" s="15" t="s">
        <v>59</v>
      </c>
      <c r="P196" s="15" t="s">
        <v>59</v>
      </c>
      <c r="Q196" s="64" t="s">
        <v>305</v>
      </c>
      <c r="R196" s="17" t="s">
        <v>799</v>
      </c>
      <c r="S196" s="31" t="s">
        <v>800</v>
      </c>
      <c r="T196" s="12"/>
      <c r="U196" s="13" t="s">
        <v>59</v>
      </c>
      <c r="V196" s="13"/>
      <c r="W196" s="12" t="s">
        <v>673</v>
      </c>
      <c r="X196" s="12" t="s">
        <v>618</v>
      </c>
      <c r="Y196" s="12" t="s">
        <v>619</v>
      </c>
      <c r="Z196" s="12" t="s">
        <v>110</v>
      </c>
      <c r="AA196" s="12" t="s">
        <v>801</v>
      </c>
      <c r="AB196" s="12" t="s">
        <v>77</v>
      </c>
      <c r="AC196" s="12" t="s">
        <v>212</v>
      </c>
      <c r="AD196" s="12" t="s">
        <v>150</v>
      </c>
      <c r="AE196" s="12" t="s">
        <v>150</v>
      </c>
      <c r="AF196" s="12" t="s">
        <v>68</v>
      </c>
      <c r="AG196" s="41">
        <f>IF(OR(AD196="",AE196="",AF196=""),"",IFERROR(IF(COUNTIF(AD196:AF196,[20]Hoja2!$J$2)&gt;=2,3,IF(COUNTIF(AD196:AF196,[20]Hoja2!$J$3)=3,1,2)),1))</f>
        <v>3</v>
      </c>
      <c r="AH196" s="36" t="s">
        <v>802</v>
      </c>
      <c r="AI196" s="36" t="s">
        <v>797</v>
      </c>
      <c r="AJ196" s="12" t="s">
        <v>91</v>
      </c>
      <c r="AK196" s="12" t="s">
        <v>803</v>
      </c>
      <c r="AL196" s="12" t="s">
        <v>70</v>
      </c>
      <c r="AM196" s="12" t="s">
        <v>72</v>
      </c>
      <c r="AN196" s="30" t="s">
        <v>65</v>
      </c>
    </row>
    <row r="197" spans="1:40" s="11" customFormat="1" ht="409.6" x14ac:dyDescent="0.3">
      <c r="A197" s="30">
        <v>183</v>
      </c>
      <c r="B197" s="12" t="s">
        <v>797</v>
      </c>
      <c r="C197" s="64" t="s">
        <v>804</v>
      </c>
      <c r="D197" s="74" t="s">
        <v>805</v>
      </c>
      <c r="E197" s="15" t="s">
        <v>74</v>
      </c>
      <c r="F197" s="15" t="s">
        <v>57</v>
      </c>
      <c r="G197" s="15" t="s">
        <v>264</v>
      </c>
      <c r="H197" s="75" t="s">
        <v>59</v>
      </c>
      <c r="I197" s="75"/>
      <c r="J197" s="75" t="s">
        <v>59</v>
      </c>
      <c r="K197" s="75" t="s">
        <v>59</v>
      </c>
      <c r="L197" s="15" t="s">
        <v>894</v>
      </c>
      <c r="M197" s="15" t="s">
        <v>60</v>
      </c>
      <c r="N197" s="17" t="s">
        <v>65</v>
      </c>
      <c r="O197" s="12" t="s">
        <v>59</v>
      </c>
      <c r="P197" s="12" t="s">
        <v>59</v>
      </c>
      <c r="Q197" s="31" t="s">
        <v>786</v>
      </c>
      <c r="R197" s="17" t="s">
        <v>806</v>
      </c>
      <c r="S197" s="31" t="s">
        <v>807</v>
      </c>
      <c r="T197" s="12"/>
      <c r="U197" s="13"/>
      <c r="V197" s="13" t="s">
        <v>59</v>
      </c>
      <c r="W197" s="12" t="s">
        <v>673</v>
      </c>
      <c r="X197" s="12" t="s">
        <v>618</v>
      </c>
      <c r="Y197" s="12" t="s">
        <v>619</v>
      </c>
      <c r="Z197" s="12" t="s">
        <v>110</v>
      </c>
      <c r="AA197" s="12" t="s">
        <v>801</v>
      </c>
      <c r="AB197" s="12" t="s">
        <v>77</v>
      </c>
      <c r="AC197" s="12" t="s">
        <v>212</v>
      </c>
      <c r="AD197" s="12" t="s">
        <v>150</v>
      </c>
      <c r="AE197" s="12" t="s">
        <v>150</v>
      </c>
      <c r="AF197" s="12" t="s">
        <v>112</v>
      </c>
      <c r="AG197" s="41">
        <f>IF(OR(AD197="",AE197="",AF197=""),"",IFERROR(IF(COUNTIF(AD197:AF197,[20]Hoja2!$J$2)&gt;=2,3,IF(COUNTIF(AD197:AF197,[20]Hoja2!$J$3)=3,1,2)),1))</f>
        <v>3</v>
      </c>
      <c r="AH197" s="36" t="s">
        <v>802</v>
      </c>
      <c r="AI197" s="36" t="s">
        <v>797</v>
      </c>
      <c r="AJ197" s="12" t="s">
        <v>91</v>
      </c>
      <c r="AK197" s="12" t="s">
        <v>803</v>
      </c>
      <c r="AL197" s="12" t="s">
        <v>70</v>
      </c>
      <c r="AM197" s="12" t="s">
        <v>72</v>
      </c>
      <c r="AN197" s="30" t="s">
        <v>65</v>
      </c>
    </row>
    <row r="198" spans="1:40" s="11" customFormat="1" ht="409.6" x14ac:dyDescent="0.3">
      <c r="A198" s="30">
        <v>184</v>
      </c>
      <c r="B198" s="12" t="s">
        <v>797</v>
      </c>
      <c r="C198" s="64" t="s">
        <v>804</v>
      </c>
      <c r="D198" s="74" t="s">
        <v>805</v>
      </c>
      <c r="E198" s="15" t="s">
        <v>74</v>
      </c>
      <c r="F198" s="15" t="s">
        <v>57</v>
      </c>
      <c r="G198" s="15" t="s">
        <v>264</v>
      </c>
      <c r="H198" s="75" t="s">
        <v>59</v>
      </c>
      <c r="I198" s="75"/>
      <c r="J198" s="75" t="s">
        <v>59</v>
      </c>
      <c r="K198" s="75" t="s">
        <v>59</v>
      </c>
      <c r="L198" s="15" t="s">
        <v>894</v>
      </c>
      <c r="M198" s="15" t="s">
        <v>60</v>
      </c>
      <c r="N198" s="17" t="s">
        <v>65</v>
      </c>
      <c r="O198" s="12" t="s">
        <v>59</v>
      </c>
      <c r="P198" s="12" t="s">
        <v>59</v>
      </c>
      <c r="Q198" s="31" t="s">
        <v>786</v>
      </c>
      <c r="R198" s="17" t="s">
        <v>808</v>
      </c>
      <c r="S198" s="31" t="s">
        <v>807</v>
      </c>
      <c r="T198" s="12"/>
      <c r="U198" s="13" t="s">
        <v>59</v>
      </c>
      <c r="V198" s="13"/>
      <c r="W198" s="12" t="s">
        <v>673</v>
      </c>
      <c r="X198" s="12" t="s">
        <v>618</v>
      </c>
      <c r="Y198" s="12" t="s">
        <v>619</v>
      </c>
      <c r="Z198" s="12" t="s">
        <v>110</v>
      </c>
      <c r="AA198" s="12" t="s">
        <v>801</v>
      </c>
      <c r="AB198" s="12" t="s">
        <v>77</v>
      </c>
      <c r="AC198" s="12" t="s">
        <v>212</v>
      </c>
      <c r="AD198" s="12" t="s">
        <v>150</v>
      </c>
      <c r="AE198" s="12" t="s">
        <v>150</v>
      </c>
      <c r="AF198" s="12" t="s">
        <v>112</v>
      </c>
      <c r="AG198" s="41">
        <f>IF(OR(AD198="",AE198="",AF198=""),"",IFERROR(IF(COUNTIF(AD198:AF198,[20]Hoja2!$J$2)&gt;=2,3,IF(COUNTIF(AD198:AF198,[20]Hoja2!$J$3)=3,1,2)),1))</f>
        <v>3</v>
      </c>
      <c r="AH198" s="36" t="s">
        <v>802</v>
      </c>
      <c r="AI198" s="36" t="s">
        <v>797</v>
      </c>
      <c r="AJ198" s="12" t="s">
        <v>91</v>
      </c>
      <c r="AK198" s="12" t="s">
        <v>803</v>
      </c>
      <c r="AL198" s="12" t="s">
        <v>70</v>
      </c>
      <c r="AM198" s="12" t="s">
        <v>72</v>
      </c>
      <c r="AN198" s="30" t="s">
        <v>65</v>
      </c>
    </row>
    <row r="199" spans="1:40" s="11" customFormat="1" ht="409.6" x14ac:dyDescent="0.3">
      <c r="A199" s="30">
        <v>185</v>
      </c>
      <c r="B199" s="12" t="s">
        <v>797</v>
      </c>
      <c r="C199" s="64" t="s">
        <v>804</v>
      </c>
      <c r="D199" s="74" t="s">
        <v>805</v>
      </c>
      <c r="E199" s="15" t="s">
        <v>74</v>
      </c>
      <c r="F199" s="15" t="s">
        <v>57</v>
      </c>
      <c r="G199" s="15" t="s">
        <v>264</v>
      </c>
      <c r="H199" s="75" t="s">
        <v>59</v>
      </c>
      <c r="I199" s="75"/>
      <c r="J199" s="75" t="s">
        <v>59</v>
      </c>
      <c r="K199" s="75" t="s">
        <v>59</v>
      </c>
      <c r="L199" s="15" t="s">
        <v>894</v>
      </c>
      <c r="M199" s="15" t="s">
        <v>60</v>
      </c>
      <c r="N199" s="17" t="s">
        <v>65</v>
      </c>
      <c r="O199" s="12" t="s">
        <v>59</v>
      </c>
      <c r="P199" s="12" t="s">
        <v>59</v>
      </c>
      <c r="Q199" s="31" t="s">
        <v>786</v>
      </c>
      <c r="R199" s="17" t="s">
        <v>809</v>
      </c>
      <c r="S199" s="31" t="s">
        <v>671</v>
      </c>
      <c r="T199" s="12"/>
      <c r="U199" s="13"/>
      <c r="V199" s="13" t="s">
        <v>59</v>
      </c>
      <c r="W199" s="12" t="s">
        <v>619</v>
      </c>
      <c r="X199" s="12" t="s">
        <v>618</v>
      </c>
      <c r="Y199" s="12" t="s">
        <v>673</v>
      </c>
      <c r="Z199" s="12" t="s">
        <v>110</v>
      </c>
      <c r="AA199" s="12" t="s">
        <v>650</v>
      </c>
      <c r="AB199" s="12" t="s">
        <v>77</v>
      </c>
      <c r="AC199" s="12" t="s">
        <v>212</v>
      </c>
      <c r="AD199" s="12" t="s">
        <v>150</v>
      </c>
      <c r="AE199" s="12" t="s">
        <v>150</v>
      </c>
      <c r="AF199" s="12" t="s">
        <v>112</v>
      </c>
      <c r="AG199" s="41">
        <f>IF(OR(AD199="",AE199="",AF199=""),"",IFERROR(IF(COUNTIF(AD199:AF199,[20]Hoja2!$J$2)&gt;=2,3,IF(COUNTIF(AD199:AF199,[20]Hoja2!$J$3)=3,1,2)),1))</f>
        <v>3</v>
      </c>
      <c r="AH199" s="36" t="s">
        <v>802</v>
      </c>
      <c r="AI199" s="36" t="s">
        <v>797</v>
      </c>
      <c r="AJ199" s="12" t="s">
        <v>91</v>
      </c>
      <c r="AK199" s="12" t="s">
        <v>803</v>
      </c>
      <c r="AL199" s="12" t="s">
        <v>70</v>
      </c>
      <c r="AM199" s="12" t="s">
        <v>72</v>
      </c>
      <c r="AN199" s="30" t="s">
        <v>65</v>
      </c>
    </row>
    <row r="200" spans="1:40" s="11" customFormat="1" ht="409.6" x14ac:dyDescent="0.3">
      <c r="A200" s="12">
        <v>186</v>
      </c>
      <c r="B200" s="12" t="s">
        <v>797</v>
      </c>
      <c r="C200" s="64" t="s">
        <v>804</v>
      </c>
      <c r="D200" s="74" t="s">
        <v>805</v>
      </c>
      <c r="E200" s="15" t="s">
        <v>74</v>
      </c>
      <c r="F200" s="15" t="s">
        <v>57</v>
      </c>
      <c r="G200" s="15" t="s">
        <v>264</v>
      </c>
      <c r="H200" s="75" t="s">
        <v>59</v>
      </c>
      <c r="I200" s="75"/>
      <c r="J200" s="75" t="s">
        <v>59</v>
      </c>
      <c r="K200" s="75" t="s">
        <v>59</v>
      </c>
      <c r="L200" s="15" t="s">
        <v>894</v>
      </c>
      <c r="M200" s="15" t="s">
        <v>60</v>
      </c>
      <c r="N200" s="17" t="s">
        <v>65</v>
      </c>
      <c r="O200" s="12" t="s">
        <v>59</v>
      </c>
      <c r="P200" s="12" t="s">
        <v>59</v>
      </c>
      <c r="Q200" s="31" t="s">
        <v>786</v>
      </c>
      <c r="R200" s="17" t="s">
        <v>810</v>
      </c>
      <c r="S200" s="31" t="s">
        <v>671</v>
      </c>
      <c r="T200" s="12"/>
      <c r="U200" s="13"/>
      <c r="V200" s="13" t="s">
        <v>59</v>
      </c>
      <c r="W200" s="12" t="s">
        <v>619</v>
      </c>
      <c r="X200" s="12" t="s">
        <v>618</v>
      </c>
      <c r="Y200" s="12" t="s">
        <v>673</v>
      </c>
      <c r="Z200" s="12" t="s">
        <v>110</v>
      </c>
      <c r="AA200" s="12" t="s">
        <v>801</v>
      </c>
      <c r="AB200" s="12" t="s">
        <v>77</v>
      </c>
      <c r="AC200" s="12" t="s">
        <v>212</v>
      </c>
      <c r="AD200" s="12" t="s">
        <v>150</v>
      </c>
      <c r="AE200" s="12" t="s">
        <v>150</v>
      </c>
      <c r="AF200" s="12" t="s">
        <v>112</v>
      </c>
      <c r="AG200" s="41">
        <f>IF(OR(AD200="",AE200="",AF200=""),"",IFERROR(IF(COUNTIF(AD200:AF200,[20]Hoja2!$J$2)&gt;=2,3,IF(COUNTIF(AD200:AF200,[20]Hoja2!$J$3)=3,1,2)),1))</f>
        <v>3</v>
      </c>
      <c r="AH200" s="36" t="s">
        <v>802</v>
      </c>
      <c r="AI200" s="36" t="s">
        <v>797</v>
      </c>
      <c r="AJ200" s="12" t="s">
        <v>91</v>
      </c>
      <c r="AK200" s="12" t="s">
        <v>803</v>
      </c>
      <c r="AL200" s="12" t="s">
        <v>70</v>
      </c>
      <c r="AM200" s="12" t="s">
        <v>72</v>
      </c>
      <c r="AN200" s="30" t="s">
        <v>65</v>
      </c>
    </row>
    <row r="201" spans="1:40" s="11" customFormat="1" ht="105.6" x14ac:dyDescent="0.3">
      <c r="A201" s="12">
        <v>187</v>
      </c>
      <c r="B201" s="12" t="s">
        <v>797</v>
      </c>
      <c r="C201" s="64" t="s">
        <v>798</v>
      </c>
      <c r="D201" s="74" t="s">
        <v>811</v>
      </c>
      <c r="E201" s="15" t="s">
        <v>74</v>
      </c>
      <c r="F201" s="15" t="s">
        <v>57</v>
      </c>
      <c r="G201" s="15" t="s">
        <v>58</v>
      </c>
      <c r="H201" s="75" t="s">
        <v>59</v>
      </c>
      <c r="I201" s="75"/>
      <c r="J201" s="75" t="s">
        <v>59</v>
      </c>
      <c r="K201" s="75" t="s">
        <v>59</v>
      </c>
      <c r="L201" s="15" t="s">
        <v>894</v>
      </c>
      <c r="M201" s="15" t="s">
        <v>60</v>
      </c>
      <c r="N201" s="17" t="s">
        <v>65</v>
      </c>
      <c r="O201" s="12" t="s">
        <v>59</v>
      </c>
      <c r="P201" s="12"/>
      <c r="Q201" s="31" t="s">
        <v>563</v>
      </c>
      <c r="R201" s="15" t="s">
        <v>812</v>
      </c>
      <c r="S201" s="15" t="s">
        <v>431</v>
      </c>
      <c r="T201" s="12" t="s">
        <v>59</v>
      </c>
      <c r="U201" s="13"/>
      <c r="V201" s="13"/>
      <c r="W201" s="12" t="s">
        <v>198</v>
      </c>
      <c r="X201" s="12" t="s">
        <v>198</v>
      </c>
      <c r="Y201" s="12" t="s">
        <v>198</v>
      </c>
      <c r="Z201" s="12" t="s">
        <v>198</v>
      </c>
      <c r="AA201" s="12" t="s">
        <v>198</v>
      </c>
      <c r="AB201" s="12" t="s">
        <v>77</v>
      </c>
      <c r="AC201" s="12" t="s">
        <v>67</v>
      </c>
      <c r="AD201" s="12" t="s">
        <v>68</v>
      </c>
      <c r="AE201" s="12" t="s">
        <v>68</v>
      </c>
      <c r="AF201" s="12" t="s">
        <v>68</v>
      </c>
      <c r="AG201" s="41">
        <f>IF(OR(AD201="",AE201="",AF201=""),"",IFERROR(IF(COUNTIF(AD201:AF201,[20]Hoja2!$J$2)&gt;=2,3,IF(COUNTIF(AD201:AF201,[20]Hoja2!$J$3)=3,1,2)),1))</f>
        <v>1</v>
      </c>
      <c r="AH201" s="36" t="s">
        <v>802</v>
      </c>
      <c r="AI201" s="36" t="s">
        <v>797</v>
      </c>
      <c r="AJ201" s="12" t="s">
        <v>91</v>
      </c>
      <c r="AK201" s="12" t="s">
        <v>803</v>
      </c>
      <c r="AL201" s="12" t="s">
        <v>70</v>
      </c>
      <c r="AM201" s="12" t="s">
        <v>72</v>
      </c>
      <c r="AN201" s="30" t="s">
        <v>65</v>
      </c>
    </row>
    <row r="202" spans="1:40" s="11" customFormat="1" ht="79.2" x14ac:dyDescent="0.3">
      <c r="A202" s="30">
        <v>188</v>
      </c>
      <c r="B202" s="12" t="s">
        <v>797</v>
      </c>
      <c r="C202" s="64" t="s">
        <v>798</v>
      </c>
      <c r="D202" s="74" t="s">
        <v>65</v>
      </c>
      <c r="E202" s="15" t="s">
        <v>74</v>
      </c>
      <c r="F202" s="15" t="s">
        <v>57</v>
      </c>
      <c r="G202" s="15" t="s">
        <v>264</v>
      </c>
      <c r="H202" s="75" t="s">
        <v>59</v>
      </c>
      <c r="I202" s="75"/>
      <c r="J202" s="75" t="s">
        <v>59</v>
      </c>
      <c r="K202" s="75" t="s">
        <v>59</v>
      </c>
      <c r="L202" s="15" t="s">
        <v>894</v>
      </c>
      <c r="M202" s="15" t="s">
        <v>60</v>
      </c>
      <c r="N202" s="17" t="s">
        <v>65</v>
      </c>
      <c r="O202" s="12" t="s">
        <v>59</v>
      </c>
      <c r="P202" s="12" t="s">
        <v>59</v>
      </c>
      <c r="Q202" s="31" t="s">
        <v>269</v>
      </c>
      <c r="R202" s="31" t="s">
        <v>813</v>
      </c>
      <c r="S202" s="15" t="s">
        <v>814</v>
      </c>
      <c r="T202" s="12"/>
      <c r="U202" s="13" t="s">
        <v>59</v>
      </c>
      <c r="V202" s="13"/>
      <c r="W202" s="12" t="s">
        <v>198</v>
      </c>
      <c r="X202" s="12" t="s">
        <v>198</v>
      </c>
      <c r="Y202" s="12" t="s">
        <v>198</v>
      </c>
      <c r="Z202" s="12" t="s">
        <v>198</v>
      </c>
      <c r="AA202" s="12" t="s">
        <v>198</v>
      </c>
      <c r="AB202" s="12" t="s">
        <v>77</v>
      </c>
      <c r="AC202" s="12" t="s">
        <v>212</v>
      </c>
      <c r="AD202" s="12" t="s">
        <v>815</v>
      </c>
      <c r="AE202" s="12" t="s">
        <v>815</v>
      </c>
      <c r="AF202" s="12" t="s">
        <v>68</v>
      </c>
      <c r="AG202" s="41">
        <f>IF(OR(AD202="",AE202="",AF202=""),"",IFERROR(IF(COUNTIF(AD202:AF202,[20]Hoja2!$J$2)&gt;=2,3,IF(COUNTIF(AD202:AF202,[20]Hoja2!$J$3)=3,1,2)),1))</f>
        <v>2</v>
      </c>
      <c r="AH202" s="36" t="s">
        <v>802</v>
      </c>
      <c r="AI202" s="36" t="s">
        <v>797</v>
      </c>
      <c r="AJ202" s="12" t="s">
        <v>91</v>
      </c>
      <c r="AK202" s="12" t="s">
        <v>803</v>
      </c>
      <c r="AL202" s="12" t="s">
        <v>70</v>
      </c>
      <c r="AM202" s="12" t="s">
        <v>72</v>
      </c>
      <c r="AN202" s="30" t="s">
        <v>65</v>
      </c>
    </row>
    <row r="203" spans="1:40" s="11" customFormat="1" ht="79.2" x14ac:dyDescent="0.3">
      <c r="A203" s="30">
        <v>189</v>
      </c>
      <c r="B203" s="12" t="s">
        <v>797</v>
      </c>
      <c r="C203" s="64" t="s">
        <v>798</v>
      </c>
      <c r="D203" s="74" t="s">
        <v>65</v>
      </c>
      <c r="E203" s="15" t="s">
        <v>74</v>
      </c>
      <c r="F203" s="15" t="s">
        <v>57</v>
      </c>
      <c r="G203" s="15" t="s">
        <v>264</v>
      </c>
      <c r="H203" s="75" t="s">
        <v>59</v>
      </c>
      <c r="I203" s="75"/>
      <c r="J203" s="75" t="s">
        <v>59</v>
      </c>
      <c r="K203" s="75" t="s">
        <v>59</v>
      </c>
      <c r="L203" s="15" t="s">
        <v>894</v>
      </c>
      <c r="M203" s="15" t="s">
        <v>60</v>
      </c>
      <c r="N203" s="17" t="s">
        <v>65</v>
      </c>
      <c r="O203" s="12" t="s">
        <v>59</v>
      </c>
      <c r="P203" s="12" t="s">
        <v>59</v>
      </c>
      <c r="Q203" s="31" t="s">
        <v>269</v>
      </c>
      <c r="R203" s="31" t="s">
        <v>816</v>
      </c>
      <c r="S203" s="15" t="s">
        <v>814</v>
      </c>
      <c r="T203" s="12" t="s">
        <v>59</v>
      </c>
      <c r="U203" s="13"/>
      <c r="V203" s="13"/>
      <c r="W203" s="12" t="s">
        <v>198</v>
      </c>
      <c r="X203" s="12" t="s">
        <v>198</v>
      </c>
      <c r="Y203" s="12" t="s">
        <v>198</v>
      </c>
      <c r="Z203" s="12" t="s">
        <v>198</v>
      </c>
      <c r="AA203" s="12" t="s">
        <v>198</v>
      </c>
      <c r="AB203" s="12" t="s">
        <v>77</v>
      </c>
      <c r="AC203" s="12" t="s">
        <v>212</v>
      </c>
      <c r="AD203" s="12" t="s">
        <v>815</v>
      </c>
      <c r="AE203" s="12" t="s">
        <v>815</v>
      </c>
      <c r="AF203" s="12" t="s">
        <v>68</v>
      </c>
      <c r="AG203" s="41">
        <f>IF(OR(AD203="",AE203="",AF203=""),"",IFERROR(IF(COUNTIF(AD203:AF203,[20]Hoja2!$J$2)&gt;=2,3,IF(COUNTIF(AD203:AF203,[20]Hoja2!$J$3)=3,1,2)),1))</f>
        <v>2</v>
      </c>
      <c r="AH203" s="36" t="s">
        <v>802</v>
      </c>
      <c r="AI203" s="36" t="s">
        <v>797</v>
      </c>
      <c r="AJ203" s="12" t="s">
        <v>91</v>
      </c>
      <c r="AK203" s="12" t="s">
        <v>803</v>
      </c>
      <c r="AL203" s="12" t="s">
        <v>70</v>
      </c>
      <c r="AM203" s="12" t="s">
        <v>72</v>
      </c>
      <c r="AN203" s="30" t="s">
        <v>65</v>
      </c>
    </row>
    <row r="204" spans="1:40" s="11" customFormat="1" ht="66" x14ac:dyDescent="0.3">
      <c r="A204" s="30">
        <v>190</v>
      </c>
      <c r="B204" s="12" t="s">
        <v>797</v>
      </c>
      <c r="C204" s="64" t="s">
        <v>798</v>
      </c>
      <c r="D204" s="74" t="s">
        <v>65</v>
      </c>
      <c r="E204" s="15" t="s">
        <v>74</v>
      </c>
      <c r="F204" s="15" t="s">
        <v>57</v>
      </c>
      <c r="G204" s="15" t="s">
        <v>58</v>
      </c>
      <c r="H204" s="75" t="s">
        <v>59</v>
      </c>
      <c r="I204" s="75"/>
      <c r="J204" s="75" t="s">
        <v>59</v>
      </c>
      <c r="K204" s="75" t="s">
        <v>59</v>
      </c>
      <c r="L204" s="15" t="s">
        <v>894</v>
      </c>
      <c r="M204" s="15" t="s">
        <v>60</v>
      </c>
      <c r="N204" s="17" t="s">
        <v>65</v>
      </c>
      <c r="O204" s="12" t="s">
        <v>59</v>
      </c>
      <c r="P204" s="12"/>
      <c r="Q204" s="31" t="s">
        <v>817</v>
      </c>
      <c r="R204" s="15" t="s">
        <v>55</v>
      </c>
      <c r="S204" s="15" t="s">
        <v>818</v>
      </c>
      <c r="T204" s="12" t="s">
        <v>59</v>
      </c>
      <c r="U204" s="13"/>
      <c r="V204" s="13"/>
      <c r="W204" s="12" t="s">
        <v>198</v>
      </c>
      <c r="X204" s="12" t="s">
        <v>198</v>
      </c>
      <c r="Y204" s="12" t="s">
        <v>198</v>
      </c>
      <c r="Z204" s="12" t="s">
        <v>198</v>
      </c>
      <c r="AA204" s="12" t="s">
        <v>198</v>
      </c>
      <c r="AB204" s="12" t="s">
        <v>77</v>
      </c>
      <c r="AC204" s="12" t="s">
        <v>67</v>
      </c>
      <c r="AD204" s="12" t="s">
        <v>68</v>
      </c>
      <c r="AE204" s="12" t="s">
        <v>68</v>
      </c>
      <c r="AF204" s="12" t="s">
        <v>68</v>
      </c>
      <c r="AG204" s="41">
        <f>IF(OR(AD204="",AE204="",AF204=""),"",IFERROR(IF(COUNTIF(AD204:AF204,[20]Hoja2!$J$2)&gt;=2,3,IF(COUNTIF(AD204:AF204,[20]Hoja2!$J$3)=3,1,2)),1))</f>
        <v>1</v>
      </c>
      <c r="AH204" s="36" t="s">
        <v>802</v>
      </c>
      <c r="AI204" s="36" t="s">
        <v>797</v>
      </c>
      <c r="AJ204" s="12" t="s">
        <v>91</v>
      </c>
      <c r="AK204" s="12" t="s">
        <v>803</v>
      </c>
      <c r="AL204" s="12" t="s">
        <v>70</v>
      </c>
      <c r="AM204" s="12" t="s">
        <v>72</v>
      </c>
      <c r="AN204" s="30" t="s">
        <v>65</v>
      </c>
    </row>
    <row r="205" spans="1:40" s="63" customFormat="1" ht="277.2" x14ac:dyDescent="0.3">
      <c r="A205" s="12">
        <v>191</v>
      </c>
      <c r="B205" s="30" t="s">
        <v>819</v>
      </c>
      <c r="C205" s="31" t="s">
        <v>820</v>
      </c>
      <c r="D205" s="31" t="s">
        <v>65</v>
      </c>
      <c r="E205" s="32" t="s">
        <v>74</v>
      </c>
      <c r="F205" s="32" t="s">
        <v>57</v>
      </c>
      <c r="G205" s="32" t="s">
        <v>58</v>
      </c>
      <c r="H205" s="57" t="s">
        <v>59</v>
      </c>
      <c r="I205" s="57"/>
      <c r="J205" s="57" t="s">
        <v>59</v>
      </c>
      <c r="K205" s="57" t="s">
        <v>59</v>
      </c>
      <c r="L205" s="15" t="s">
        <v>894</v>
      </c>
      <c r="M205" s="32" t="s">
        <v>60</v>
      </c>
      <c r="N205" s="34" t="s">
        <v>61</v>
      </c>
      <c r="O205" s="30" t="s">
        <v>59</v>
      </c>
      <c r="P205" s="30"/>
      <c r="Q205" s="31" t="s">
        <v>305</v>
      </c>
      <c r="R205" s="34" t="s">
        <v>821</v>
      </c>
      <c r="S205" s="34" t="s">
        <v>822</v>
      </c>
      <c r="T205" s="30" t="s">
        <v>59</v>
      </c>
      <c r="U205" s="59"/>
      <c r="V205" s="59"/>
      <c r="W205" s="34" t="s">
        <v>718</v>
      </c>
      <c r="X205" s="34" t="s">
        <v>647</v>
      </c>
      <c r="Y205" s="34" t="s">
        <v>648</v>
      </c>
      <c r="Z205" s="34" t="s">
        <v>620</v>
      </c>
      <c r="AA205" s="34" t="s">
        <v>650</v>
      </c>
      <c r="AB205" s="34" t="s">
        <v>77</v>
      </c>
      <c r="AC205" s="30" t="s">
        <v>212</v>
      </c>
      <c r="AD205" s="30" t="s">
        <v>68</v>
      </c>
      <c r="AE205" s="30" t="s">
        <v>68</v>
      </c>
      <c r="AF205" s="30" t="s">
        <v>68</v>
      </c>
      <c r="AG205" s="35">
        <f>IF(OR(AD205="",AE205="",AF205=""),"",IFERROR(IF(COUNTIF(AD205:AF205,[21]Hoja2!$J$2)=2,3,IF(COUNTIF(AD205:AF205,[21]Hoja2!$J$3)=3,1,2)),1))</f>
        <v>1</v>
      </c>
      <c r="AH205" s="36" t="s">
        <v>823</v>
      </c>
      <c r="AI205" s="36" t="s">
        <v>824</v>
      </c>
      <c r="AJ205" s="30" t="s">
        <v>91</v>
      </c>
      <c r="AK205" s="30" t="s">
        <v>825</v>
      </c>
      <c r="AL205" s="30" t="s">
        <v>70</v>
      </c>
      <c r="AM205" s="30" t="s">
        <v>72</v>
      </c>
      <c r="AN205" s="30" t="s">
        <v>637</v>
      </c>
    </row>
    <row r="206" spans="1:40" s="63" customFormat="1" ht="264" x14ac:dyDescent="0.3">
      <c r="A206" s="12">
        <v>192</v>
      </c>
      <c r="B206" s="30" t="s">
        <v>819</v>
      </c>
      <c r="C206" s="31" t="s">
        <v>820</v>
      </c>
      <c r="D206" s="31" t="s">
        <v>65</v>
      </c>
      <c r="E206" s="32" t="s">
        <v>74</v>
      </c>
      <c r="F206" s="32" t="s">
        <v>57</v>
      </c>
      <c r="G206" s="32" t="s">
        <v>58</v>
      </c>
      <c r="H206" s="57" t="s">
        <v>59</v>
      </c>
      <c r="I206" s="57"/>
      <c r="J206" s="57" t="s">
        <v>59</v>
      </c>
      <c r="K206" s="57" t="s">
        <v>59</v>
      </c>
      <c r="L206" s="15" t="s">
        <v>894</v>
      </c>
      <c r="M206" s="32" t="s">
        <v>60</v>
      </c>
      <c r="N206" s="34" t="s">
        <v>61</v>
      </c>
      <c r="O206" s="30" t="s">
        <v>59</v>
      </c>
      <c r="P206" s="30"/>
      <c r="Q206" s="31" t="s">
        <v>305</v>
      </c>
      <c r="R206" s="34" t="s">
        <v>826</v>
      </c>
      <c r="S206" s="34" t="s">
        <v>827</v>
      </c>
      <c r="T206" s="30" t="s">
        <v>59</v>
      </c>
      <c r="U206" s="59"/>
      <c r="V206" s="59"/>
      <c r="W206" s="34" t="s">
        <v>65</v>
      </c>
      <c r="X206" s="34" t="s">
        <v>828</v>
      </c>
      <c r="Y206" s="34" t="s">
        <v>828</v>
      </c>
      <c r="Z206" s="34" t="s">
        <v>65</v>
      </c>
      <c r="AA206" s="34" t="s">
        <v>65</v>
      </c>
      <c r="AB206" s="34" t="s">
        <v>66</v>
      </c>
      <c r="AC206" s="30" t="s">
        <v>65</v>
      </c>
      <c r="AD206" s="30" t="s">
        <v>68</v>
      </c>
      <c r="AE206" s="30" t="s">
        <v>68</v>
      </c>
      <c r="AF206" s="30" t="s">
        <v>68</v>
      </c>
      <c r="AG206" s="35">
        <f>IF(OR(AD206="",AE206="",AF206=""),"",IFERROR(IF(COUNTIF(AD206:AF206,[21]Hoja2!$J$2)=2,3,IF(COUNTIF(AD206:AF206,[21]Hoja2!$J$3)=3,1,2)),1))</f>
        <v>1</v>
      </c>
      <c r="AH206" s="36" t="s">
        <v>823</v>
      </c>
      <c r="AI206" s="36" t="s">
        <v>824</v>
      </c>
      <c r="AJ206" s="30" t="s">
        <v>91</v>
      </c>
      <c r="AK206" s="30" t="s">
        <v>825</v>
      </c>
      <c r="AL206" s="30" t="s">
        <v>70</v>
      </c>
      <c r="AM206" s="30" t="s">
        <v>72</v>
      </c>
      <c r="AN206" s="30" t="s">
        <v>637</v>
      </c>
    </row>
    <row r="207" spans="1:40" s="63" customFormat="1" ht="264" x14ac:dyDescent="0.3">
      <c r="A207" s="30">
        <v>193</v>
      </c>
      <c r="B207" s="30" t="s">
        <v>819</v>
      </c>
      <c r="C207" s="31" t="s">
        <v>820</v>
      </c>
      <c r="D207" s="31" t="s">
        <v>65</v>
      </c>
      <c r="E207" s="32" t="s">
        <v>74</v>
      </c>
      <c r="F207" s="32" t="s">
        <v>57</v>
      </c>
      <c r="G207" s="32" t="s">
        <v>58</v>
      </c>
      <c r="H207" s="57" t="s">
        <v>59</v>
      </c>
      <c r="I207" s="57"/>
      <c r="J207" s="57" t="s">
        <v>59</v>
      </c>
      <c r="K207" s="57" t="s">
        <v>59</v>
      </c>
      <c r="L207" s="15" t="s">
        <v>894</v>
      </c>
      <c r="M207" s="32" t="s">
        <v>60</v>
      </c>
      <c r="N207" s="34" t="s">
        <v>61</v>
      </c>
      <c r="O207" s="30" t="s">
        <v>59</v>
      </c>
      <c r="P207" s="30"/>
      <c r="Q207" s="31" t="s">
        <v>305</v>
      </c>
      <c r="R207" s="34" t="s">
        <v>829</v>
      </c>
      <c r="S207" s="34" t="s">
        <v>830</v>
      </c>
      <c r="T207" s="30" t="s">
        <v>59</v>
      </c>
      <c r="U207" s="59"/>
      <c r="V207" s="59"/>
      <c r="W207" s="34" t="s">
        <v>65</v>
      </c>
      <c r="X207" s="34" t="s">
        <v>828</v>
      </c>
      <c r="Y207" s="34" t="s">
        <v>65</v>
      </c>
      <c r="Z207" s="34" t="s">
        <v>65</v>
      </c>
      <c r="AA207" s="34" t="s">
        <v>65</v>
      </c>
      <c r="AB207" s="34" t="s">
        <v>66</v>
      </c>
      <c r="AC207" s="30" t="s">
        <v>65</v>
      </c>
      <c r="AD207" s="30" t="s">
        <v>68</v>
      </c>
      <c r="AE207" s="30" t="s">
        <v>68</v>
      </c>
      <c r="AF207" s="30" t="s">
        <v>68</v>
      </c>
      <c r="AG207" s="35">
        <f>IF(OR(AD207="",AE207="",AF207=""),"",IFERROR(IF(COUNTIF(AD207:AF207,[21]Hoja2!$J$2)=2,3,IF(COUNTIF(AD207:AF207,[21]Hoja2!$J$3)=3,1,2)),1))</f>
        <v>1</v>
      </c>
      <c r="AH207" s="36" t="s">
        <v>823</v>
      </c>
      <c r="AI207" s="36" t="s">
        <v>824</v>
      </c>
      <c r="AJ207" s="30" t="s">
        <v>91</v>
      </c>
      <c r="AK207" s="30" t="s">
        <v>825</v>
      </c>
      <c r="AL207" s="30" t="s">
        <v>70</v>
      </c>
      <c r="AM207" s="30" t="s">
        <v>72</v>
      </c>
      <c r="AN207" s="30" t="s">
        <v>637</v>
      </c>
    </row>
    <row r="208" spans="1:40" s="63" customFormat="1" ht="409.6" x14ac:dyDescent="0.3">
      <c r="A208" s="30">
        <v>194</v>
      </c>
      <c r="B208" s="30" t="s">
        <v>819</v>
      </c>
      <c r="C208" s="31" t="s">
        <v>831</v>
      </c>
      <c r="D208" s="31" t="s">
        <v>65</v>
      </c>
      <c r="E208" s="32" t="s">
        <v>74</v>
      </c>
      <c r="F208" s="32" t="s">
        <v>57</v>
      </c>
      <c r="G208" s="32" t="s">
        <v>264</v>
      </c>
      <c r="H208" s="57" t="s">
        <v>59</v>
      </c>
      <c r="I208" s="57"/>
      <c r="J208" s="57" t="s">
        <v>59</v>
      </c>
      <c r="K208" s="57" t="s">
        <v>59</v>
      </c>
      <c r="L208" s="15" t="s">
        <v>894</v>
      </c>
      <c r="M208" s="32" t="s">
        <v>60</v>
      </c>
      <c r="N208" s="34" t="s">
        <v>61</v>
      </c>
      <c r="O208" s="30" t="s">
        <v>59</v>
      </c>
      <c r="P208" s="30" t="s">
        <v>59</v>
      </c>
      <c r="Q208" s="31" t="s">
        <v>644</v>
      </c>
      <c r="R208" s="34" t="s">
        <v>832</v>
      </c>
      <c r="S208" s="34" t="s">
        <v>833</v>
      </c>
      <c r="T208" s="59"/>
      <c r="U208" s="59" t="s">
        <v>59</v>
      </c>
      <c r="V208" s="59"/>
      <c r="W208" s="34" t="s">
        <v>619</v>
      </c>
      <c r="X208" s="34" t="s">
        <v>647</v>
      </c>
      <c r="Y208" s="34" t="s">
        <v>648</v>
      </c>
      <c r="Z208" s="34" t="s">
        <v>110</v>
      </c>
      <c r="AA208" s="34" t="s">
        <v>801</v>
      </c>
      <c r="AB208" s="34" t="s">
        <v>77</v>
      </c>
      <c r="AC208" s="30" t="s">
        <v>78</v>
      </c>
      <c r="AD208" s="30" t="s">
        <v>112</v>
      </c>
      <c r="AE208" s="30" t="s">
        <v>112</v>
      </c>
      <c r="AF208" s="30" t="s">
        <v>112</v>
      </c>
      <c r="AG208" s="35">
        <f>IF(OR(AD208="",AE208="",AF208=""),"",IFERROR(IF(COUNTIF(AD208:AF208,[21]Hoja2!$J$2)=2,3,IF(COUNTIF(AD208:AF208,[21]Hoja2!$J$3)=3,1,2)),1))</f>
        <v>2</v>
      </c>
      <c r="AH208" s="36" t="s">
        <v>823</v>
      </c>
      <c r="AI208" s="36" t="s">
        <v>824</v>
      </c>
      <c r="AJ208" s="30" t="s">
        <v>91</v>
      </c>
      <c r="AK208" s="30" t="s">
        <v>825</v>
      </c>
      <c r="AL208" s="30" t="s">
        <v>70</v>
      </c>
      <c r="AM208" s="30" t="s">
        <v>72</v>
      </c>
      <c r="AN208" s="30" t="s">
        <v>65</v>
      </c>
    </row>
    <row r="209" spans="1:40" s="63" customFormat="1" ht="409.6" x14ac:dyDescent="0.3">
      <c r="A209" s="30">
        <v>195</v>
      </c>
      <c r="B209" s="30" t="s">
        <v>819</v>
      </c>
      <c r="C209" s="31" t="s">
        <v>831</v>
      </c>
      <c r="D209" s="31" t="s">
        <v>65</v>
      </c>
      <c r="E209" s="32" t="s">
        <v>74</v>
      </c>
      <c r="F209" s="32" t="s">
        <v>57</v>
      </c>
      <c r="G209" s="32" t="s">
        <v>58</v>
      </c>
      <c r="H209" s="57" t="s">
        <v>59</v>
      </c>
      <c r="I209" s="57"/>
      <c r="J209" s="57" t="s">
        <v>59</v>
      </c>
      <c r="K209" s="57" t="s">
        <v>59</v>
      </c>
      <c r="L209" s="15" t="s">
        <v>894</v>
      </c>
      <c r="M209" s="32" t="s">
        <v>60</v>
      </c>
      <c r="N209" s="34" t="s">
        <v>61</v>
      </c>
      <c r="O209" s="30" t="s">
        <v>59</v>
      </c>
      <c r="P209" s="30"/>
      <c r="Q209" s="31" t="s">
        <v>563</v>
      </c>
      <c r="R209" s="34" t="s">
        <v>834</v>
      </c>
      <c r="S209" s="34" t="s">
        <v>835</v>
      </c>
      <c r="T209" s="59"/>
      <c r="U209" s="59" t="s">
        <v>59</v>
      </c>
      <c r="V209" s="59"/>
      <c r="W209" s="34" t="s">
        <v>65</v>
      </c>
      <c r="X209" s="34" t="s">
        <v>647</v>
      </c>
      <c r="Y209" s="34" t="s">
        <v>648</v>
      </c>
      <c r="Z209" s="34" t="s">
        <v>110</v>
      </c>
      <c r="AA209" s="34" t="s">
        <v>65</v>
      </c>
      <c r="AB209" s="34" t="s">
        <v>77</v>
      </c>
      <c r="AC209" s="30" t="s">
        <v>212</v>
      </c>
      <c r="AD209" s="30" t="s">
        <v>68</v>
      </c>
      <c r="AE209" s="30" t="s">
        <v>68</v>
      </c>
      <c r="AF209" s="30" t="s">
        <v>68</v>
      </c>
      <c r="AG209" s="35">
        <f>IF(OR(AD209="",AE209="",AF209=""),"",IFERROR(IF(COUNTIF(AD209:AF209,[21]Hoja2!$J$2)=2,3,IF(COUNTIF(AD209:AF209,[21]Hoja2!$J$3)=3,1,2)),1))</f>
        <v>1</v>
      </c>
      <c r="AH209" s="36" t="s">
        <v>823</v>
      </c>
      <c r="AI209" s="36" t="s">
        <v>824</v>
      </c>
      <c r="AJ209" s="30" t="s">
        <v>91</v>
      </c>
      <c r="AK209" s="30" t="s">
        <v>825</v>
      </c>
      <c r="AL209" s="30" t="s">
        <v>70</v>
      </c>
      <c r="AM209" s="30" t="s">
        <v>72</v>
      </c>
      <c r="AN209" s="30" t="s">
        <v>637</v>
      </c>
    </row>
    <row r="210" spans="1:40" s="63" customFormat="1" ht="409.6" x14ac:dyDescent="0.3">
      <c r="A210" s="12">
        <v>196</v>
      </c>
      <c r="B210" s="30" t="s">
        <v>819</v>
      </c>
      <c r="C210" s="31" t="s">
        <v>831</v>
      </c>
      <c r="D210" s="31" t="s">
        <v>65</v>
      </c>
      <c r="E210" s="32" t="s">
        <v>74</v>
      </c>
      <c r="F210" s="32" t="s">
        <v>57</v>
      </c>
      <c r="G210" s="32" t="s">
        <v>58</v>
      </c>
      <c r="H210" s="57" t="s">
        <v>59</v>
      </c>
      <c r="I210" s="57"/>
      <c r="J210" s="57" t="s">
        <v>59</v>
      </c>
      <c r="K210" s="57" t="s">
        <v>59</v>
      </c>
      <c r="L210" s="15" t="s">
        <v>894</v>
      </c>
      <c r="M210" s="32" t="s">
        <v>60</v>
      </c>
      <c r="N210" s="34" t="s">
        <v>61</v>
      </c>
      <c r="O210" s="30" t="s">
        <v>59</v>
      </c>
      <c r="P210" s="30"/>
      <c r="Q210" s="31" t="s">
        <v>563</v>
      </c>
      <c r="R210" s="34" t="s">
        <v>836</v>
      </c>
      <c r="S210" s="34" t="s">
        <v>835</v>
      </c>
      <c r="T210" s="59"/>
      <c r="U210" s="59" t="s">
        <v>59</v>
      </c>
      <c r="V210" s="59"/>
      <c r="W210" s="34" t="s">
        <v>65</v>
      </c>
      <c r="X210" s="34" t="s">
        <v>647</v>
      </c>
      <c r="Y210" s="34" t="s">
        <v>648</v>
      </c>
      <c r="Z210" s="34" t="s">
        <v>110</v>
      </c>
      <c r="AA210" s="34" t="s">
        <v>65</v>
      </c>
      <c r="AB210" s="34" t="s">
        <v>77</v>
      </c>
      <c r="AC210" s="30" t="s">
        <v>212</v>
      </c>
      <c r="AD210" s="30" t="s">
        <v>68</v>
      </c>
      <c r="AE210" s="30" t="s">
        <v>68</v>
      </c>
      <c r="AF210" s="30" t="s">
        <v>68</v>
      </c>
      <c r="AG210" s="35">
        <f>IF(OR(AD210="",AE210="",AF210=""),"",IFERROR(IF(COUNTIF(AD210:AF210,[21]Hoja2!$J$2)=2,3,IF(COUNTIF(AD210:AF210,[21]Hoja2!$J$3)=3,1,2)),1))</f>
        <v>1</v>
      </c>
      <c r="AH210" s="36" t="s">
        <v>823</v>
      </c>
      <c r="AI210" s="36" t="s">
        <v>824</v>
      </c>
      <c r="AJ210" s="30" t="s">
        <v>91</v>
      </c>
      <c r="AK210" s="30" t="s">
        <v>825</v>
      </c>
      <c r="AL210" s="30" t="s">
        <v>70</v>
      </c>
      <c r="AM210" s="30" t="s">
        <v>72</v>
      </c>
      <c r="AN210" s="30" t="s">
        <v>637</v>
      </c>
    </row>
    <row r="211" spans="1:40" s="63" customFormat="1" ht="409.6" x14ac:dyDescent="0.3">
      <c r="A211" s="12">
        <v>197</v>
      </c>
      <c r="B211" s="30" t="s">
        <v>819</v>
      </c>
      <c r="C211" s="31" t="s">
        <v>831</v>
      </c>
      <c r="D211" s="31" t="s">
        <v>65</v>
      </c>
      <c r="E211" s="32" t="s">
        <v>74</v>
      </c>
      <c r="F211" s="32" t="s">
        <v>57</v>
      </c>
      <c r="G211" s="32" t="s">
        <v>58</v>
      </c>
      <c r="H211" s="57" t="s">
        <v>59</v>
      </c>
      <c r="I211" s="57"/>
      <c r="J211" s="57" t="s">
        <v>59</v>
      </c>
      <c r="K211" s="57" t="s">
        <v>59</v>
      </c>
      <c r="L211" s="15" t="s">
        <v>894</v>
      </c>
      <c r="M211" s="32" t="s">
        <v>60</v>
      </c>
      <c r="N211" s="34" t="s">
        <v>61</v>
      </c>
      <c r="O211" s="30" t="s">
        <v>59</v>
      </c>
      <c r="P211" s="30"/>
      <c r="Q211" s="31" t="s">
        <v>837</v>
      </c>
      <c r="R211" s="31" t="s">
        <v>838</v>
      </c>
      <c r="S211" s="34" t="s">
        <v>839</v>
      </c>
      <c r="T211" s="59"/>
      <c r="U211" s="59" t="s">
        <v>59</v>
      </c>
      <c r="V211" s="59"/>
      <c r="W211" s="34" t="s">
        <v>718</v>
      </c>
      <c r="X211" s="34" t="s">
        <v>647</v>
      </c>
      <c r="Y211" s="34" t="s">
        <v>648</v>
      </c>
      <c r="Z211" s="34" t="s">
        <v>110</v>
      </c>
      <c r="AA211" s="34" t="s">
        <v>650</v>
      </c>
      <c r="AB211" s="34" t="s">
        <v>77</v>
      </c>
      <c r="AC211" s="34" t="s">
        <v>212</v>
      </c>
      <c r="AD211" s="34" t="s">
        <v>112</v>
      </c>
      <c r="AE211" s="34" t="s">
        <v>112</v>
      </c>
      <c r="AF211" s="34" t="s">
        <v>112</v>
      </c>
      <c r="AG211" s="35">
        <f>IF(OR(AD211="",AE211="",AF211=""),"",IFERROR(IF(COUNTIF(AD211:AF211,[21]Hoja2!$J$2)=2,3,IF(COUNTIF(AD211:AF211,[21]Hoja2!$J$3)=3,1,2)),1))</f>
        <v>2</v>
      </c>
      <c r="AH211" s="36" t="s">
        <v>823</v>
      </c>
      <c r="AI211" s="36" t="s">
        <v>824</v>
      </c>
      <c r="AJ211" s="30" t="s">
        <v>91</v>
      </c>
      <c r="AK211" s="30" t="s">
        <v>825</v>
      </c>
      <c r="AL211" s="30" t="s">
        <v>70</v>
      </c>
      <c r="AM211" s="30" t="s">
        <v>72</v>
      </c>
      <c r="AN211" s="30" t="s">
        <v>637</v>
      </c>
    </row>
    <row r="212" spans="1:40" s="63" customFormat="1" ht="409.6" x14ac:dyDescent="0.3">
      <c r="A212" s="30">
        <v>198</v>
      </c>
      <c r="B212" s="30" t="s">
        <v>819</v>
      </c>
      <c r="C212" s="31" t="s">
        <v>831</v>
      </c>
      <c r="D212" s="31" t="s">
        <v>65</v>
      </c>
      <c r="E212" s="32" t="s">
        <v>74</v>
      </c>
      <c r="F212" s="32" t="s">
        <v>57</v>
      </c>
      <c r="G212" s="32" t="s">
        <v>58</v>
      </c>
      <c r="H212" s="57" t="s">
        <v>59</v>
      </c>
      <c r="I212" s="57"/>
      <c r="J212" s="57" t="s">
        <v>59</v>
      </c>
      <c r="K212" s="57" t="s">
        <v>59</v>
      </c>
      <c r="L212" s="15" t="s">
        <v>894</v>
      </c>
      <c r="M212" s="32" t="s">
        <v>60</v>
      </c>
      <c r="N212" s="34" t="s">
        <v>61</v>
      </c>
      <c r="O212" s="30" t="s">
        <v>59</v>
      </c>
      <c r="P212" s="30"/>
      <c r="Q212" s="31" t="s">
        <v>837</v>
      </c>
      <c r="R212" s="38" t="s">
        <v>840</v>
      </c>
      <c r="S212" s="34" t="s">
        <v>839</v>
      </c>
      <c r="T212" s="59" t="s">
        <v>59</v>
      </c>
      <c r="U212" s="59"/>
      <c r="V212" s="59"/>
      <c r="W212" s="34" t="s">
        <v>65</v>
      </c>
      <c r="X212" s="34" t="s">
        <v>828</v>
      </c>
      <c r="Y212" s="34" t="s">
        <v>828</v>
      </c>
      <c r="Z212" s="34" t="s">
        <v>65</v>
      </c>
      <c r="AA212" s="34" t="s">
        <v>65</v>
      </c>
      <c r="AB212" s="34" t="s">
        <v>66</v>
      </c>
      <c r="AC212" s="30" t="s">
        <v>65</v>
      </c>
      <c r="AD212" s="30" t="s">
        <v>68</v>
      </c>
      <c r="AE212" s="30" t="s">
        <v>68</v>
      </c>
      <c r="AF212" s="30" t="s">
        <v>68</v>
      </c>
      <c r="AG212" s="35">
        <f>IF(OR(AD212="",AE212="",AF212=""),"",IFERROR(IF(COUNTIF(AD212:AF212,[21]Hoja2!$J$2)=2,3,IF(COUNTIF(AD212:AF212,[21]Hoja2!$J$3)=3,1,2)),1))</f>
        <v>1</v>
      </c>
      <c r="AH212" s="36" t="s">
        <v>823</v>
      </c>
      <c r="AI212" s="36" t="s">
        <v>824</v>
      </c>
      <c r="AJ212" s="30" t="s">
        <v>91</v>
      </c>
      <c r="AK212" s="30" t="s">
        <v>825</v>
      </c>
      <c r="AL212" s="30" t="s">
        <v>70</v>
      </c>
      <c r="AM212" s="30" t="s">
        <v>72</v>
      </c>
      <c r="AN212" s="30" t="s">
        <v>637</v>
      </c>
    </row>
    <row r="213" spans="1:40" s="63" customFormat="1" ht="409.6" x14ac:dyDescent="0.3">
      <c r="A213" s="30">
        <v>199</v>
      </c>
      <c r="B213" s="30" t="s">
        <v>819</v>
      </c>
      <c r="C213" s="31" t="s">
        <v>831</v>
      </c>
      <c r="D213" s="31" t="s">
        <v>65</v>
      </c>
      <c r="E213" s="32" t="s">
        <v>74</v>
      </c>
      <c r="F213" s="32" t="s">
        <v>57</v>
      </c>
      <c r="G213" s="32" t="s">
        <v>264</v>
      </c>
      <c r="H213" s="57" t="s">
        <v>59</v>
      </c>
      <c r="I213" s="57"/>
      <c r="J213" s="57" t="s">
        <v>59</v>
      </c>
      <c r="K213" s="57" t="s">
        <v>59</v>
      </c>
      <c r="L213" s="15" t="s">
        <v>894</v>
      </c>
      <c r="M213" s="91" t="s">
        <v>60</v>
      </c>
      <c r="N213" s="34" t="s">
        <v>61</v>
      </c>
      <c r="O213" s="85" t="s">
        <v>59</v>
      </c>
      <c r="P213" s="85" t="s">
        <v>59</v>
      </c>
      <c r="Q213" s="31" t="s">
        <v>837</v>
      </c>
      <c r="R213" s="34" t="s">
        <v>841</v>
      </c>
      <c r="S213" s="34" t="s">
        <v>839</v>
      </c>
      <c r="T213" s="59"/>
      <c r="U213" s="59" t="s">
        <v>59</v>
      </c>
      <c r="V213" s="59"/>
      <c r="W213" s="34" t="s">
        <v>65</v>
      </c>
      <c r="X213" s="34" t="s">
        <v>828</v>
      </c>
      <c r="Y213" s="34" t="s">
        <v>828</v>
      </c>
      <c r="Z213" s="34" t="s">
        <v>65</v>
      </c>
      <c r="AA213" s="34" t="s">
        <v>65</v>
      </c>
      <c r="AB213" s="34" t="s">
        <v>77</v>
      </c>
      <c r="AC213" s="30" t="s">
        <v>65</v>
      </c>
      <c r="AD213" s="30" t="s">
        <v>68</v>
      </c>
      <c r="AE213" s="30" t="s">
        <v>68</v>
      </c>
      <c r="AF213" s="30" t="s">
        <v>68</v>
      </c>
      <c r="AG213" s="35">
        <f>IF(OR(AD213="",AE213="",AF213=""),"",IFERROR(IF(COUNTIF(AD213:AF213,[21]Hoja2!$J$2)=2,3,IF(COUNTIF(AD213:AF213,[21]Hoja2!$J$3)=3,1,2)),1))</f>
        <v>1</v>
      </c>
      <c r="AH213" s="36" t="s">
        <v>823</v>
      </c>
      <c r="AI213" s="36" t="s">
        <v>824</v>
      </c>
      <c r="AJ213" s="30" t="s">
        <v>91</v>
      </c>
      <c r="AK213" s="30" t="s">
        <v>825</v>
      </c>
      <c r="AL213" s="30" t="s">
        <v>70</v>
      </c>
      <c r="AM213" s="30" t="s">
        <v>72</v>
      </c>
      <c r="AN213" s="30" t="s">
        <v>637</v>
      </c>
    </row>
    <row r="214" spans="1:40" s="63" customFormat="1" ht="409.6" x14ac:dyDescent="0.3">
      <c r="A214" s="30">
        <v>200</v>
      </c>
      <c r="B214" s="30" t="s">
        <v>819</v>
      </c>
      <c r="C214" s="31" t="s">
        <v>831</v>
      </c>
      <c r="D214" s="31" t="s">
        <v>65</v>
      </c>
      <c r="E214" s="32" t="s">
        <v>74</v>
      </c>
      <c r="F214" s="32" t="s">
        <v>57</v>
      </c>
      <c r="G214" s="32" t="s">
        <v>58</v>
      </c>
      <c r="H214" s="57" t="s">
        <v>59</v>
      </c>
      <c r="I214" s="57"/>
      <c r="J214" s="57" t="s">
        <v>59</v>
      </c>
      <c r="K214" s="57" t="s">
        <v>59</v>
      </c>
      <c r="L214" s="15" t="s">
        <v>894</v>
      </c>
      <c r="M214" s="32" t="s">
        <v>60</v>
      </c>
      <c r="N214" s="34" t="s">
        <v>61</v>
      </c>
      <c r="O214" s="30" t="s">
        <v>59</v>
      </c>
      <c r="P214" s="30"/>
      <c r="Q214" s="31" t="s">
        <v>837</v>
      </c>
      <c r="R214" s="31" t="s">
        <v>842</v>
      </c>
      <c r="S214" s="34" t="s">
        <v>843</v>
      </c>
      <c r="T214" s="59"/>
      <c r="U214" s="59" t="s">
        <v>59</v>
      </c>
      <c r="V214" s="59"/>
      <c r="W214" s="34" t="s">
        <v>718</v>
      </c>
      <c r="X214" s="34" t="s">
        <v>647</v>
      </c>
      <c r="Y214" s="34" t="s">
        <v>648</v>
      </c>
      <c r="Z214" s="34" t="s">
        <v>110</v>
      </c>
      <c r="AA214" s="34" t="s">
        <v>650</v>
      </c>
      <c r="AB214" s="34" t="s">
        <v>77</v>
      </c>
      <c r="AC214" s="30" t="s">
        <v>212</v>
      </c>
      <c r="AD214" s="30" t="s">
        <v>112</v>
      </c>
      <c r="AE214" s="30" t="s">
        <v>112</v>
      </c>
      <c r="AF214" s="30" t="s">
        <v>112</v>
      </c>
      <c r="AG214" s="35">
        <f>IF(OR(AD214="",AE214="",AF214=""),"",IFERROR(IF(COUNTIF(AD214:AF214,[22]Hoja2!$J$2)=2,3,IF(COUNTIF(AD214:AF214,[22]Hoja2!$J$3)=3,1,2)),1))</f>
        <v>2</v>
      </c>
      <c r="AH214" s="36" t="s">
        <v>823</v>
      </c>
      <c r="AI214" s="36" t="s">
        <v>824</v>
      </c>
      <c r="AJ214" s="30" t="s">
        <v>91</v>
      </c>
      <c r="AK214" s="30" t="s">
        <v>825</v>
      </c>
      <c r="AL214" s="30" t="s">
        <v>70</v>
      </c>
      <c r="AM214" s="30" t="s">
        <v>72</v>
      </c>
      <c r="AN214" s="30" t="s">
        <v>637</v>
      </c>
    </row>
    <row r="215" spans="1:40" s="63" customFormat="1" ht="409.6" x14ac:dyDescent="0.3">
      <c r="A215" s="12">
        <v>201</v>
      </c>
      <c r="B215" s="30" t="s">
        <v>819</v>
      </c>
      <c r="C215" s="31" t="s">
        <v>831</v>
      </c>
      <c r="D215" s="31" t="s">
        <v>65</v>
      </c>
      <c r="E215" s="32" t="s">
        <v>74</v>
      </c>
      <c r="F215" s="32" t="s">
        <v>57</v>
      </c>
      <c r="G215" s="32" t="s">
        <v>264</v>
      </c>
      <c r="H215" s="57" t="s">
        <v>59</v>
      </c>
      <c r="I215" s="57"/>
      <c r="J215" s="57" t="s">
        <v>59</v>
      </c>
      <c r="K215" s="57" t="s">
        <v>59</v>
      </c>
      <c r="L215" s="15" t="s">
        <v>894</v>
      </c>
      <c r="M215" s="91" t="s">
        <v>60</v>
      </c>
      <c r="N215" s="34" t="s">
        <v>61</v>
      </c>
      <c r="O215" s="85" t="s">
        <v>59</v>
      </c>
      <c r="P215" s="85" t="s">
        <v>59</v>
      </c>
      <c r="Q215" s="31" t="s">
        <v>837</v>
      </c>
      <c r="R215" s="34" t="s">
        <v>844</v>
      </c>
      <c r="S215" s="34" t="s">
        <v>845</v>
      </c>
      <c r="T215" s="59"/>
      <c r="U215" s="59" t="s">
        <v>59</v>
      </c>
      <c r="V215" s="59"/>
      <c r="W215" s="34" t="s">
        <v>718</v>
      </c>
      <c r="X215" s="34" t="s">
        <v>647</v>
      </c>
      <c r="Y215" s="34" t="s">
        <v>648</v>
      </c>
      <c r="Z215" s="34" t="s">
        <v>110</v>
      </c>
      <c r="AA215" s="34" t="s">
        <v>650</v>
      </c>
      <c r="AB215" s="34" t="s">
        <v>77</v>
      </c>
      <c r="AC215" s="30" t="s">
        <v>212</v>
      </c>
      <c r="AD215" s="30" t="s">
        <v>112</v>
      </c>
      <c r="AE215" s="30" t="s">
        <v>112</v>
      </c>
      <c r="AF215" s="30" t="s">
        <v>112</v>
      </c>
      <c r="AG215" s="35">
        <f>IF(OR(AD215="",AE215="",AF215=""),"",IFERROR(IF(COUNTIF(AD215:AF215,[21]Hoja2!$J$2)=2,3,IF(COUNTIF(AD215:AF215,[21]Hoja2!$J$3)=3,1,2)),1))</f>
        <v>2</v>
      </c>
      <c r="AH215" s="36" t="s">
        <v>823</v>
      </c>
      <c r="AI215" s="36" t="s">
        <v>824</v>
      </c>
      <c r="AJ215" s="30" t="s">
        <v>91</v>
      </c>
      <c r="AK215" s="30" t="s">
        <v>825</v>
      </c>
      <c r="AL215" s="30" t="s">
        <v>70</v>
      </c>
      <c r="AM215" s="30" t="s">
        <v>72</v>
      </c>
      <c r="AN215" s="30" t="s">
        <v>637</v>
      </c>
    </row>
    <row r="216" spans="1:40" s="63" customFormat="1" ht="409.6" x14ac:dyDescent="0.3">
      <c r="A216" s="12">
        <v>202</v>
      </c>
      <c r="B216" s="30" t="s">
        <v>819</v>
      </c>
      <c r="C216" s="31" t="s">
        <v>831</v>
      </c>
      <c r="D216" s="31" t="s">
        <v>65</v>
      </c>
      <c r="E216" s="32" t="s">
        <v>74</v>
      </c>
      <c r="F216" s="32" t="s">
        <v>57</v>
      </c>
      <c r="G216" s="32" t="s">
        <v>58</v>
      </c>
      <c r="H216" s="57" t="s">
        <v>59</v>
      </c>
      <c r="I216" s="57"/>
      <c r="J216" s="57" t="s">
        <v>59</v>
      </c>
      <c r="K216" s="57" t="s">
        <v>59</v>
      </c>
      <c r="L216" s="15" t="s">
        <v>894</v>
      </c>
      <c r="M216" s="91" t="s">
        <v>60</v>
      </c>
      <c r="N216" s="34" t="s">
        <v>61</v>
      </c>
      <c r="O216" s="85" t="s">
        <v>59</v>
      </c>
      <c r="P216" s="85"/>
      <c r="Q216" s="31" t="s">
        <v>837</v>
      </c>
      <c r="R216" s="34" t="s">
        <v>846</v>
      </c>
      <c r="S216" s="34" t="s">
        <v>845</v>
      </c>
      <c r="T216" s="59"/>
      <c r="U216" s="59" t="s">
        <v>59</v>
      </c>
      <c r="V216" s="59"/>
      <c r="W216" s="34" t="s">
        <v>718</v>
      </c>
      <c r="X216" s="34" t="s">
        <v>647</v>
      </c>
      <c r="Y216" s="34" t="s">
        <v>648</v>
      </c>
      <c r="Z216" s="34" t="s">
        <v>110</v>
      </c>
      <c r="AA216" s="34" t="s">
        <v>650</v>
      </c>
      <c r="AB216" s="34" t="s">
        <v>77</v>
      </c>
      <c r="AC216" s="30" t="s">
        <v>212</v>
      </c>
      <c r="AD216" s="30" t="s">
        <v>112</v>
      </c>
      <c r="AE216" s="30" t="s">
        <v>112</v>
      </c>
      <c r="AF216" s="30" t="s">
        <v>112</v>
      </c>
      <c r="AG216" s="35">
        <f>IF(OR(AD216="",AE216="",AF216=""),"",IFERROR(IF(COUNTIF(AD216:AF216,[21]Hoja2!$J$2)=2,3,IF(COUNTIF(AD216:AF216,[21]Hoja2!$J$3)=3,1,2)),1))</f>
        <v>2</v>
      </c>
      <c r="AH216" s="36" t="s">
        <v>823</v>
      </c>
      <c r="AI216" s="36" t="s">
        <v>824</v>
      </c>
      <c r="AJ216" s="30" t="s">
        <v>91</v>
      </c>
      <c r="AK216" s="30" t="s">
        <v>825</v>
      </c>
      <c r="AL216" s="30" t="s">
        <v>70</v>
      </c>
      <c r="AM216" s="30" t="s">
        <v>72</v>
      </c>
      <c r="AN216" s="30" t="s">
        <v>637</v>
      </c>
    </row>
    <row r="217" spans="1:40" s="63" customFormat="1" ht="409.6" x14ac:dyDescent="0.3">
      <c r="A217" s="30">
        <v>203</v>
      </c>
      <c r="B217" s="30" t="s">
        <v>819</v>
      </c>
      <c r="C217" s="31" t="s">
        <v>831</v>
      </c>
      <c r="D217" s="31" t="s">
        <v>65</v>
      </c>
      <c r="E217" s="32" t="s">
        <v>74</v>
      </c>
      <c r="F217" s="32" t="s">
        <v>57</v>
      </c>
      <c r="G217" s="32" t="s">
        <v>264</v>
      </c>
      <c r="H217" s="57" t="s">
        <v>59</v>
      </c>
      <c r="I217" s="57"/>
      <c r="J217" s="57" t="s">
        <v>59</v>
      </c>
      <c r="K217" s="57" t="s">
        <v>59</v>
      </c>
      <c r="L217" s="15" t="s">
        <v>894</v>
      </c>
      <c r="M217" s="32" t="s">
        <v>60</v>
      </c>
      <c r="N217" s="34" t="s">
        <v>61</v>
      </c>
      <c r="O217" s="30" t="s">
        <v>59</v>
      </c>
      <c r="P217" s="30" t="s">
        <v>59</v>
      </c>
      <c r="Q217" s="31" t="s">
        <v>837</v>
      </c>
      <c r="R217" s="34" t="s">
        <v>847</v>
      </c>
      <c r="S217" s="34" t="s">
        <v>839</v>
      </c>
      <c r="T217" s="59"/>
      <c r="U217" s="59" t="s">
        <v>59</v>
      </c>
      <c r="V217" s="59"/>
      <c r="W217" s="34" t="s">
        <v>718</v>
      </c>
      <c r="X217" s="34" t="s">
        <v>647</v>
      </c>
      <c r="Y217" s="34" t="s">
        <v>648</v>
      </c>
      <c r="Z217" s="34" t="s">
        <v>110</v>
      </c>
      <c r="AA217" s="34" t="s">
        <v>848</v>
      </c>
      <c r="AB217" s="34" t="s">
        <v>77</v>
      </c>
      <c r="AC217" s="30" t="s">
        <v>212</v>
      </c>
      <c r="AD217" s="30" t="s">
        <v>112</v>
      </c>
      <c r="AE217" s="30" t="s">
        <v>112</v>
      </c>
      <c r="AF217" s="30" t="s">
        <v>112</v>
      </c>
      <c r="AG217" s="35">
        <f>IF(OR(AD217="",AE217="",AF217=""),"",IFERROR(IF(COUNTIF(AD217:AF217,[22]Hoja2!$J$2)=2,3,IF(COUNTIF(AD217:AF217,[22]Hoja2!$J$3)=3,1,2)),1))</f>
        <v>2</v>
      </c>
      <c r="AH217" s="36" t="s">
        <v>823</v>
      </c>
      <c r="AI217" s="36" t="s">
        <v>824</v>
      </c>
      <c r="AJ217" s="30" t="s">
        <v>91</v>
      </c>
      <c r="AK217" s="30" t="s">
        <v>825</v>
      </c>
      <c r="AL217" s="30" t="s">
        <v>70</v>
      </c>
      <c r="AM217" s="30" t="s">
        <v>72</v>
      </c>
      <c r="AN217" s="30" t="s">
        <v>637</v>
      </c>
    </row>
    <row r="218" spans="1:40" s="61" customFormat="1" ht="409.6" x14ac:dyDescent="0.25">
      <c r="A218" s="30">
        <v>204</v>
      </c>
      <c r="B218" s="12" t="s">
        <v>849</v>
      </c>
      <c r="C218" s="56" t="s">
        <v>850</v>
      </c>
      <c r="D218" s="56" t="s">
        <v>805</v>
      </c>
      <c r="E218" s="15" t="s">
        <v>74</v>
      </c>
      <c r="F218" s="15" t="s">
        <v>57</v>
      </c>
      <c r="G218" s="15" t="s">
        <v>264</v>
      </c>
      <c r="H218" s="16" t="s">
        <v>59</v>
      </c>
      <c r="I218" s="16"/>
      <c r="J218" s="16" t="s">
        <v>59</v>
      </c>
      <c r="K218" s="16" t="s">
        <v>59</v>
      </c>
      <c r="L218" s="15" t="s">
        <v>894</v>
      </c>
      <c r="M218" s="15" t="s">
        <v>60</v>
      </c>
      <c r="N218" s="80" t="s">
        <v>61</v>
      </c>
      <c r="O218" s="15" t="s">
        <v>59</v>
      </c>
      <c r="P218" s="15"/>
      <c r="Q218" s="32" t="s">
        <v>786</v>
      </c>
      <c r="R218" s="80" t="s">
        <v>851</v>
      </c>
      <c r="S218" s="42" t="s">
        <v>671</v>
      </c>
      <c r="T218" s="12"/>
      <c r="U218" s="12" t="s">
        <v>59</v>
      </c>
      <c r="V218" s="12"/>
      <c r="W218" s="58" t="s">
        <v>648</v>
      </c>
      <c r="X218" s="58" t="s">
        <v>647</v>
      </c>
      <c r="Y218" s="58" t="s">
        <v>619</v>
      </c>
      <c r="Z218" s="58" t="s">
        <v>110</v>
      </c>
      <c r="AA218" s="58" t="s">
        <v>852</v>
      </c>
      <c r="AB218" s="58" t="s">
        <v>77</v>
      </c>
      <c r="AC218" s="58" t="s">
        <v>212</v>
      </c>
      <c r="AD218" s="58" t="s">
        <v>150</v>
      </c>
      <c r="AE218" s="58" t="s">
        <v>150</v>
      </c>
      <c r="AF218" s="58" t="s">
        <v>150</v>
      </c>
      <c r="AG218" s="41">
        <f>IF(OR(AD218="",AE218="",AF218=""),"",IFERROR(IF(COUNTIF(AD218:AF218,[23]Hoja2!$J$2)&gt;=2,3,IF(COUNTIF(AD218:AF218,[23]Hoja2!$J$3)=3,1,2)),1))</f>
        <v>3</v>
      </c>
      <c r="AH218" s="44" t="s">
        <v>853</v>
      </c>
      <c r="AI218" s="44" t="s">
        <v>854</v>
      </c>
      <c r="AJ218" s="12" t="s">
        <v>91</v>
      </c>
      <c r="AK218" s="12" t="s">
        <v>855</v>
      </c>
      <c r="AL218" s="12" t="s">
        <v>70</v>
      </c>
      <c r="AM218" s="12" t="s">
        <v>72</v>
      </c>
      <c r="AN218" s="30" t="s">
        <v>65</v>
      </c>
    </row>
    <row r="219" spans="1:40" s="76" customFormat="1" ht="290.39999999999998" x14ac:dyDescent="0.25">
      <c r="A219" s="30">
        <v>205</v>
      </c>
      <c r="B219" s="12" t="s">
        <v>849</v>
      </c>
      <c r="C219" s="56" t="s">
        <v>850</v>
      </c>
      <c r="D219" s="56" t="s">
        <v>65</v>
      </c>
      <c r="E219" s="15" t="s">
        <v>74</v>
      </c>
      <c r="F219" s="15" t="s">
        <v>57</v>
      </c>
      <c r="G219" s="15" t="s">
        <v>58</v>
      </c>
      <c r="H219" s="16" t="s">
        <v>59</v>
      </c>
      <c r="I219" s="16"/>
      <c r="J219" s="16" t="s">
        <v>59</v>
      </c>
      <c r="K219" s="16" t="s">
        <v>59</v>
      </c>
      <c r="L219" s="15" t="s">
        <v>894</v>
      </c>
      <c r="M219" s="15" t="s">
        <v>60</v>
      </c>
      <c r="N219" s="80" t="s">
        <v>61</v>
      </c>
      <c r="O219" s="15" t="s">
        <v>59</v>
      </c>
      <c r="P219" s="15"/>
      <c r="Q219" s="32" t="s">
        <v>269</v>
      </c>
      <c r="R219" s="80" t="s">
        <v>764</v>
      </c>
      <c r="S219" s="58" t="s">
        <v>765</v>
      </c>
      <c r="T219" s="12" t="s">
        <v>59</v>
      </c>
      <c r="U219" s="12" t="s">
        <v>59</v>
      </c>
      <c r="V219" s="12"/>
      <c r="W219" s="58" t="s">
        <v>648</v>
      </c>
      <c r="X219" s="58" t="s">
        <v>647</v>
      </c>
      <c r="Y219" s="58" t="s">
        <v>500</v>
      </c>
      <c r="Z219" s="58" t="s">
        <v>110</v>
      </c>
      <c r="AA219" s="58" t="s">
        <v>852</v>
      </c>
      <c r="AB219" s="58" t="s">
        <v>77</v>
      </c>
      <c r="AC219" s="58" t="s">
        <v>212</v>
      </c>
      <c r="AD219" s="58" t="s">
        <v>150</v>
      </c>
      <c r="AE219" s="58" t="s">
        <v>150</v>
      </c>
      <c r="AF219" s="58" t="s">
        <v>150</v>
      </c>
      <c r="AG219" s="41">
        <f>IF(OR(AD219="",AE219="",AF219=""),"",IFERROR(IF(COUNTIF(AD219:AF219,[23]Hoja2!$J$2)&gt;=2,3,IF(COUNTIF(AD219:AF219,[23]Hoja2!$J$3)=3,1,2)),1))</f>
        <v>3</v>
      </c>
      <c r="AH219" s="44" t="s">
        <v>853</v>
      </c>
      <c r="AI219" s="44" t="s">
        <v>854</v>
      </c>
      <c r="AJ219" s="12" t="s">
        <v>91</v>
      </c>
      <c r="AK219" s="12" t="s">
        <v>855</v>
      </c>
      <c r="AL219" s="12" t="s">
        <v>70</v>
      </c>
      <c r="AM219" s="12" t="s">
        <v>72</v>
      </c>
      <c r="AN219" s="30" t="s">
        <v>65</v>
      </c>
    </row>
    <row r="220" spans="1:40" s="61" customFormat="1" ht="198" x14ac:dyDescent="0.25">
      <c r="A220" s="12">
        <v>206</v>
      </c>
      <c r="B220" s="12" t="s">
        <v>856</v>
      </c>
      <c r="C220" s="13" t="s">
        <v>857</v>
      </c>
      <c r="D220" s="80" t="s">
        <v>65</v>
      </c>
      <c r="E220" s="15" t="s">
        <v>74</v>
      </c>
      <c r="F220" s="15" t="s">
        <v>57</v>
      </c>
      <c r="G220" s="15" t="s">
        <v>58</v>
      </c>
      <c r="H220" s="16" t="s">
        <v>59</v>
      </c>
      <c r="I220" s="16"/>
      <c r="J220" s="16" t="s">
        <v>59</v>
      </c>
      <c r="K220" s="16" t="s">
        <v>59</v>
      </c>
      <c r="L220" s="15" t="s">
        <v>894</v>
      </c>
      <c r="M220" s="15" t="s">
        <v>60</v>
      </c>
      <c r="N220" s="17" t="s">
        <v>65</v>
      </c>
      <c r="O220" s="15" t="s">
        <v>59</v>
      </c>
      <c r="P220" s="15"/>
      <c r="Q220" s="64" t="s">
        <v>858</v>
      </c>
      <c r="R220" s="17" t="s">
        <v>65</v>
      </c>
      <c r="S220" s="14" t="s">
        <v>859</v>
      </c>
      <c r="T220" s="12" t="s">
        <v>59</v>
      </c>
      <c r="U220" s="13" t="s">
        <v>59</v>
      </c>
      <c r="V220" s="13"/>
      <c r="W220" s="17" t="s">
        <v>648</v>
      </c>
      <c r="X220" s="17" t="s">
        <v>860</v>
      </c>
      <c r="Y220" s="17" t="s">
        <v>861</v>
      </c>
      <c r="Z220" s="17" t="s">
        <v>862</v>
      </c>
      <c r="AA220" s="17" t="s">
        <v>675</v>
      </c>
      <c r="AB220" s="12" t="s">
        <v>77</v>
      </c>
      <c r="AC220" s="12" t="s">
        <v>863</v>
      </c>
      <c r="AD220" s="12" t="s">
        <v>864</v>
      </c>
      <c r="AE220" s="12" t="s">
        <v>864</v>
      </c>
      <c r="AF220" s="12" t="s">
        <v>864</v>
      </c>
      <c r="AG220" s="41">
        <f>IF(OR(AD220="",AE220="",AF220=""),"",IFERROR(IF(COUNTIF(AD220:AF220,[24]Hoja2!$J$2)&gt;=2,3,IF(COUNTIF(AD220:AF220,[24]Hoja2!$J$3)=3,1,2)),1))</f>
        <v>3</v>
      </c>
      <c r="AH220" s="12" t="s">
        <v>423</v>
      </c>
      <c r="AI220" s="12" t="s">
        <v>856</v>
      </c>
      <c r="AJ220" s="12" t="s">
        <v>424</v>
      </c>
      <c r="AK220" s="12" t="s">
        <v>865</v>
      </c>
      <c r="AL220" s="12" t="s">
        <v>426</v>
      </c>
      <c r="AM220" s="12" t="s">
        <v>427</v>
      </c>
      <c r="AN220" s="12" t="s">
        <v>65</v>
      </c>
    </row>
    <row r="221" spans="1:40" s="61" customFormat="1" ht="118.8" x14ac:dyDescent="0.25">
      <c r="A221" s="12">
        <v>207</v>
      </c>
      <c r="B221" s="12" t="s">
        <v>856</v>
      </c>
      <c r="C221" s="13" t="s">
        <v>857</v>
      </c>
      <c r="D221" s="80" t="s">
        <v>65</v>
      </c>
      <c r="E221" s="15" t="s">
        <v>74</v>
      </c>
      <c r="F221" s="15" t="s">
        <v>57</v>
      </c>
      <c r="G221" s="15" t="s">
        <v>58</v>
      </c>
      <c r="H221" s="16" t="s">
        <v>59</v>
      </c>
      <c r="I221" s="16"/>
      <c r="J221" s="16" t="s">
        <v>59</v>
      </c>
      <c r="K221" s="16" t="s">
        <v>59</v>
      </c>
      <c r="L221" s="15" t="s">
        <v>894</v>
      </c>
      <c r="M221" s="15" t="s">
        <v>60</v>
      </c>
      <c r="N221" s="17" t="s">
        <v>65</v>
      </c>
      <c r="O221" s="15" t="s">
        <v>59</v>
      </c>
      <c r="P221" s="15"/>
      <c r="Q221" s="92" t="s">
        <v>113</v>
      </c>
      <c r="R221" s="17" t="s">
        <v>114</v>
      </c>
      <c r="S221" s="42" t="s">
        <v>115</v>
      </c>
      <c r="T221" s="12" t="s">
        <v>59</v>
      </c>
      <c r="U221" s="13"/>
      <c r="V221" s="13"/>
      <c r="W221" s="17" t="s">
        <v>65</v>
      </c>
      <c r="X221" s="17" t="s">
        <v>65</v>
      </c>
      <c r="Y221" s="17" t="s">
        <v>65</v>
      </c>
      <c r="Z221" s="17" t="s">
        <v>65</v>
      </c>
      <c r="AA221" s="17" t="s">
        <v>65</v>
      </c>
      <c r="AB221" s="12" t="s">
        <v>66</v>
      </c>
      <c r="AC221" s="12" t="s">
        <v>67</v>
      </c>
      <c r="AD221" s="12" t="s">
        <v>68</v>
      </c>
      <c r="AE221" s="12" t="s">
        <v>68</v>
      </c>
      <c r="AF221" s="12" t="s">
        <v>68</v>
      </c>
      <c r="AG221" s="41">
        <f>IF(OR(AD221="",AE221="",AF221=""),"",IFERROR(IF(COUNTIF(AD221:AF221,[24]Hoja2!$J$2)&gt;=2,3,IF(COUNTIF(AD221:AF221,[24]Hoja2!$J$3)=3,1,2)),1))</f>
        <v>1</v>
      </c>
      <c r="AH221" s="12" t="s">
        <v>423</v>
      </c>
      <c r="AI221" s="12" t="s">
        <v>856</v>
      </c>
      <c r="AJ221" s="12" t="s">
        <v>424</v>
      </c>
      <c r="AK221" s="12" t="s">
        <v>865</v>
      </c>
      <c r="AL221" s="12" t="s">
        <v>426</v>
      </c>
      <c r="AM221" s="12" t="s">
        <v>427</v>
      </c>
      <c r="AN221" s="12" t="s">
        <v>65</v>
      </c>
    </row>
  </sheetData>
  <mergeCells count="37">
    <mergeCell ref="A7:T7"/>
    <mergeCell ref="A8:O8"/>
    <mergeCell ref="A9:O9"/>
    <mergeCell ref="AD11:AG13"/>
    <mergeCell ref="AB13:AB14"/>
    <mergeCell ref="A10:C10"/>
    <mergeCell ref="H12:N13"/>
    <mergeCell ref="E12:G13"/>
    <mergeCell ref="O12:P13"/>
    <mergeCell ref="Q12:S13"/>
    <mergeCell ref="T12:AA12"/>
    <mergeCell ref="W13:W14"/>
    <mergeCell ref="AA13:AA14"/>
    <mergeCell ref="AC13:AC14"/>
    <mergeCell ref="AB11:AC12"/>
    <mergeCell ref="T13:V13"/>
    <mergeCell ref="X13:X14"/>
    <mergeCell ref="Y13:Y14"/>
    <mergeCell ref="Z13:Z14"/>
    <mergeCell ref="A11:AA11"/>
    <mergeCell ref="A12:A14"/>
    <mergeCell ref="B12:B14"/>
    <mergeCell ref="C12:C14"/>
    <mergeCell ref="D12:D14"/>
    <mergeCell ref="AK11:AK14"/>
    <mergeCell ref="AH11:AH14"/>
    <mergeCell ref="AL11:AL14"/>
    <mergeCell ref="AM11:AM14"/>
    <mergeCell ref="AN11:AN14"/>
    <mergeCell ref="AI11:AI14"/>
    <mergeCell ref="AJ11:AJ14"/>
    <mergeCell ref="A2:B5"/>
    <mergeCell ref="C2:K5"/>
    <mergeCell ref="M2:N2"/>
    <mergeCell ref="M3:N3"/>
    <mergeCell ref="M4:N4"/>
    <mergeCell ref="M5:N5"/>
  </mergeCells>
  <conditionalFormatting sqref="AG15:AG16">
    <cfRule type="colorScale" priority="87">
      <colorScale>
        <cfvo type="num" val="1"/>
        <cfvo type="percentile" val="50"/>
        <cfvo type="num" val="3"/>
        <color rgb="FF1DB34B"/>
        <color rgb="FFFFFF00"/>
        <color rgb="FFFF0000"/>
      </colorScale>
    </cfRule>
  </conditionalFormatting>
  <conditionalFormatting sqref="AF15">
    <cfRule type="colorScale" priority="86">
      <colorScale>
        <cfvo type="num" val="1"/>
        <cfvo type="percentile" val="50"/>
        <cfvo type="num" val="3"/>
        <color rgb="FF1DB34B"/>
        <color rgb="FFFFFF00"/>
        <color rgb="FFFF0000"/>
      </colorScale>
    </cfRule>
  </conditionalFormatting>
  <conditionalFormatting sqref="AG15:AG16">
    <cfRule type="colorScale" priority="85">
      <colorScale>
        <cfvo type="num" val="1"/>
        <cfvo type="num" val="2"/>
        <cfvo type="num" val="3"/>
        <color rgb="FF92D050"/>
        <color rgb="FFFFFF00"/>
        <color rgb="FFFF0000"/>
      </colorScale>
    </cfRule>
  </conditionalFormatting>
  <conditionalFormatting sqref="AF17:AG23 AF25:AG27 AF30:AG39">
    <cfRule type="colorScale" priority="84">
      <colorScale>
        <cfvo type="num" val="1"/>
        <cfvo type="percentile" val="50"/>
        <cfvo type="num" val="3"/>
        <color rgb="FF1DB34B"/>
        <color rgb="FFFFFF00"/>
        <color rgb="FFFF0000"/>
      </colorScale>
    </cfRule>
  </conditionalFormatting>
  <conditionalFormatting sqref="AG17:AG23 AG25:AG27 AG30:AG39">
    <cfRule type="colorScale" priority="83">
      <colorScale>
        <cfvo type="num" val="1"/>
        <cfvo type="num" val="2"/>
        <cfvo type="num" val="3"/>
        <color rgb="FF92D050"/>
        <color rgb="FFFFFF00"/>
        <color rgb="FFFF0000"/>
      </colorScale>
    </cfRule>
  </conditionalFormatting>
  <conditionalFormatting sqref="AF24:AG24">
    <cfRule type="colorScale" priority="82">
      <colorScale>
        <cfvo type="num" val="1"/>
        <cfvo type="percentile" val="50"/>
        <cfvo type="num" val="3"/>
        <color rgb="FF1DB34B"/>
        <color rgb="FFFFFF00"/>
        <color rgb="FFFF0000"/>
      </colorScale>
    </cfRule>
  </conditionalFormatting>
  <conditionalFormatting sqref="AG24">
    <cfRule type="colorScale" priority="81">
      <colorScale>
        <cfvo type="num" val="1"/>
        <cfvo type="num" val="2"/>
        <cfvo type="num" val="3"/>
        <color rgb="FF92D050"/>
        <color rgb="FFFFFF00"/>
        <color rgb="FFFF0000"/>
      </colorScale>
    </cfRule>
  </conditionalFormatting>
  <conditionalFormatting sqref="AG28:AG29">
    <cfRule type="colorScale" priority="77">
      <colorScale>
        <cfvo type="num" val="1"/>
        <cfvo type="num" val="2"/>
        <cfvo type="num" val="3"/>
        <color rgb="FF92D050"/>
        <color rgb="FFFFFF00"/>
        <color rgb="FFFF0000"/>
      </colorScale>
    </cfRule>
  </conditionalFormatting>
  <conditionalFormatting sqref="AG28:AG29">
    <cfRule type="colorScale" priority="78">
      <colorScale>
        <cfvo type="num" val="1"/>
        <cfvo type="percentile" val="50"/>
        <cfvo type="num" val="3"/>
        <color rgb="FF1DB34B"/>
        <color rgb="FFFFFF00"/>
        <color rgb="FFFF0000"/>
      </colorScale>
    </cfRule>
  </conditionalFormatting>
  <conditionalFormatting sqref="AG40:AG42">
    <cfRule type="colorScale" priority="75">
      <colorScale>
        <cfvo type="num" val="1"/>
        <cfvo type="num" val="2"/>
        <cfvo type="num" val="3"/>
        <color rgb="FF92D050"/>
        <color rgb="FFFFFF00"/>
        <color rgb="FFFF0000"/>
      </colorScale>
    </cfRule>
  </conditionalFormatting>
  <conditionalFormatting sqref="AG40:AG42">
    <cfRule type="colorScale" priority="76">
      <colorScale>
        <cfvo type="num" val="1"/>
        <cfvo type="percentile" val="50"/>
        <cfvo type="num" val="3"/>
        <color rgb="FF1DB34B"/>
        <color rgb="FFFFFF00"/>
        <color rgb="FFFF0000"/>
      </colorScale>
    </cfRule>
  </conditionalFormatting>
  <conditionalFormatting sqref="AG47:AG51 AG43:AG45">
    <cfRule type="colorScale" priority="73">
      <colorScale>
        <cfvo type="num" val="1"/>
        <cfvo type="num" val="2"/>
        <cfvo type="num" val="3"/>
        <color rgb="FF92D050"/>
        <color rgb="FFFFFF00"/>
        <color rgb="FFFF0000"/>
      </colorScale>
    </cfRule>
  </conditionalFormatting>
  <conditionalFormatting sqref="AG47:AG51 AG43:AG45">
    <cfRule type="colorScale" priority="74">
      <colorScale>
        <cfvo type="num" val="1"/>
        <cfvo type="percentile" val="50"/>
        <cfvo type="num" val="3"/>
        <color rgb="FF1DB34B"/>
        <color rgb="FFFFFF00"/>
        <color rgb="FFFF0000"/>
      </colorScale>
    </cfRule>
  </conditionalFormatting>
  <conditionalFormatting sqref="AG46">
    <cfRule type="colorScale" priority="71">
      <colorScale>
        <cfvo type="num" val="1"/>
        <cfvo type="num" val="2"/>
        <cfvo type="num" val="3"/>
        <color rgb="FF92D050"/>
        <color rgb="FFFFFF00"/>
        <color rgb="FFFF0000"/>
      </colorScale>
    </cfRule>
  </conditionalFormatting>
  <conditionalFormatting sqref="AG46">
    <cfRule type="colorScale" priority="72">
      <colorScale>
        <cfvo type="num" val="1"/>
        <cfvo type="percentile" val="50"/>
        <cfvo type="num" val="3"/>
        <color rgb="FF1DB34B"/>
        <color rgb="FFFFFF00"/>
        <color rgb="FFFF0000"/>
      </colorScale>
    </cfRule>
  </conditionalFormatting>
  <conditionalFormatting sqref="AG54 AG59">
    <cfRule type="colorScale" priority="70">
      <colorScale>
        <cfvo type="num" val="1"/>
        <cfvo type="num" val="2"/>
        <cfvo type="num" val="3"/>
        <color rgb="FF92D050"/>
        <color rgb="FFFFFF00"/>
        <color rgb="FFFF0000"/>
      </colorScale>
    </cfRule>
  </conditionalFormatting>
  <conditionalFormatting sqref="AG53">
    <cfRule type="colorScale" priority="68">
      <colorScale>
        <cfvo type="num" val="1"/>
        <cfvo type="num" val="2"/>
        <cfvo type="num" val="3"/>
        <color rgb="FF92D050"/>
        <color rgb="FFFFFF00"/>
        <color rgb="FFFF0000"/>
      </colorScale>
    </cfRule>
  </conditionalFormatting>
  <conditionalFormatting sqref="AG53 AG59">
    <cfRule type="colorScale" priority="69">
      <colorScale>
        <cfvo type="num" val="1"/>
        <cfvo type="percentile" val="50"/>
        <cfvo type="num" val="3"/>
        <color rgb="FF1DB34B"/>
        <color rgb="FFFFFF00"/>
        <color rgb="FFFF0000"/>
      </colorScale>
    </cfRule>
  </conditionalFormatting>
  <conditionalFormatting sqref="AG55">
    <cfRule type="colorScale" priority="66">
      <colorScale>
        <cfvo type="num" val="1"/>
        <cfvo type="num" val="2"/>
        <cfvo type="num" val="3"/>
        <color rgb="FF92D050"/>
        <color rgb="FFFFFF00"/>
        <color rgb="FFFF0000"/>
      </colorScale>
    </cfRule>
  </conditionalFormatting>
  <conditionalFormatting sqref="AG55">
    <cfRule type="colorScale" priority="67">
      <colorScale>
        <cfvo type="num" val="1"/>
        <cfvo type="percentile" val="50"/>
        <cfvo type="num" val="3"/>
        <color rgb="FF1DB34B"/>
        <color rgb="FFFFFF00"/>
        <color rgb="FFFF0000"/>
      </colorScale>
    </cfRule>
  </conditionalFormatting>
  <conditionalFormatting sqref="AG56">
    <cfRule type="colorScale" priority="64">
      <colorScale>
        <cfvo type="num" val="1"/>
        <cfvo type="num" val="2"/>
        <cfvo type="num" val="3"/>
        <color rgb="FF92D050"/>
        <color rgb="FFFFFF00"/>
        <color rgb="FFFF0000"/>
      </colorScale>
    </cfRule>
  </conditionalFormatting>
  <conditionalFormatting sqref="AG56">
    <cfRule type="colorScale" priority="65">
      <colorScale>
        <cfvo type="num" val="1"/>
        <cfvo type="percentile" val="50"/>
        <cfvo type="num" val="3"/>
        <color rgb="FF1DB34B"/>
        <color rgb="FFFFFF00"/>
        <color rgb="FFFF0000"/>
      </colorScale>
    </cfRule>
  </conditionalFormatting>
  <conditionalFormatting sqref="AG57">
    <cfRule type="colorScale" priority="62">
      <colorScale>
        <cfvo type="num" val="1"/>
        <cfvo type="num" val="2"/>
        <cfvo type="num" val="3"/>
        <color rgb="FF92D050"/>
        <color rgb="FFFFFF00"/>
        <color rgb="FFFF0000"/>
      </colorScale>
    </cfRule>
  </conditionalFormatting>
  <conditionalFormatting sqref="AG57">
    <cfRule type="colorScale" priority="63">
      <colorScale>
        <cfvo type="num" val="1"/>
        <cfvo type="percentile" val="50"/>
        <cfvo type="num" val="3"/>
        <color rgb="FF1DB34B"/>
        <color rgb="FFFFFF00"/>
        <color rgb="FFFF0000"/>
      </colorScale>
    </cfRule>
  </conditionalFormatting>
  <conditionalFormatting sqref="AG58">
    <cfRule type="colorScale" priority="60">
      <colorScale>
        <cfvo type="num" val="1"/>
        <cfvo type="num" val="2"/>
        <cfvo type="num" val="3"/>
        <color rgb="FF92D050"/>
        <color rgb="FFFFFF00"/>
        <color rgb="FFFF0000"/>
      </colorScale>
    </cfRule>
  </conditionalFormatting>
  <conditionalFormatting sqref="AG58">
    <cfRule type="colorScale" priority="61">
      <colorScale>
        <cfvo type="num" val="1"/>
        <cfvo type="percentile" val="50"/>
        <cfvo type="num" val="3"/>
        <color rgb="FF1DB34B"/>
        <color rgb="FFFFFF00"/>
        <color rgb="FFFF0000"/>
      </colorScale>
    </cfRule>
  </conditionalFormatting>
  <conditionalFormatting sqref="AG60:AG65">
    <cfRule type="colorScale" priority="58">
      <colorScale>
        <cfvo type="num" val="1"/>
        <cfvo type="num" val="2"/>
        <cfvo type="num" val="3"/>
        <color rgb="FF92D050"/>
        <color rgb="FFFFFF00"/>
        <color rgb="FFFF0000"/>
      </colorScale>
    </cfRule>
  </conditionalFormatting>
  <conditionalFormatting sqref="AG60:AG65">
    <cfRule type="colorScale" priority="59">
      <colorScale>
        <cfvo type="num" val="1"/>
        <cfvo type="percentile" val="50"/>
        <cfvo type="num" val="3"/>
        <color rgb="FF1DB34B"/>
        <color rgb="FFFFFF00"/>
        <color rgb="FFFF0000"/>
      </colorScale>
    </cfRule>
  </conditionalFormatting>
  <conditionalFormatting sqref="AG68:AG74 AG66 AG77:AG88 AG91:AG93 AG95:AG98">
    <cfRule type="colorScale" priority="56">
      <colorScale>
        <cfvo type="num" val="1"/>
        <cfvo type="num" val="2"/>
        <cfvo type="num" val="3"/>
        <color rgb="FF92D050"/>
        <color rgb="FFFFFF00"/>
        <color rgb="FFFF0000"/>
      </colorScale>
    </cfRule>
  </conditionalFormatting>
  <conditionalFormatting sqref="AG68:AG74 AG66 AG77:AG88 AG91:AG93 AG95:AG98">
    <cfRule type="colorScale" priority="57">
      <colorScale>
        <cfvo type="num" val="1"/>
        <cfvo type="percentile" val="50"/>
        <cfvo type="num" val="3"/>
        <color rgb="FF1DB34B"/>
        <color rgb="FFFFFF00"/>
        <color rgb="FFFF0000"/>
      </colorScale>
    </cfRule>
  </conditionalFormatting>
  <conditionalFormatting sqref="AG67">
    <cfRule type="colorScale" priority="54">
      <colorScale>
        <cfvo type="num" val="1"/>
        <cfvo type="num" val="2"/>
        <cfvo type="num" val="3"/>
        <color rgb="FF92D050"/>
        <color rgb="FFFFFF00"/>
        <color rgb="FFFF0000"/>
      </colorScale>
    </cfRule>
  </conditionalFormatting>
  <conditionalFormatting sqref="AG67">
    <cfRule type="colorScale" priority="55">
      <colorScale>
        <cfvo type="num" val="1"/>
        <cfvo type="percentile" val="50"/>
        <cfvo type="num" val="3"/>
        <color rgb="FF1DB34B"/>
        <color rgb="FFFFFF00"/>
        <color rgb="FFFF0000"/>
      </colorScale>
    </cfRule>
  </conditionalFormatting>
  <conditionalFormatting sqref="AG94">
    <cfRule type="colorScale" priority="52">
      <colorScale>
        <cfvo type="num" val="1"/>
        <cfvo type="num" val="2"/>
        <cfvo type="num" val="3"/>
        <color rgb="FF92D050"/>
        <color rgb="FFFFFF00"/>
        <color rgb="FFFF0000"/>
      </colorScale>
    </cfRule>
  </conditionalFormatting>
  <conditionalFormatting sqref="AG94">
    <cfRule type="colorScale" priority="53">
      <colorScale>
        <cfvo type="num" val="1"/>
        <cfvo type="percentile" val="50"/>
        <cfvo type="num" val="3"/>
        <color rgb="FF1DB34B"/>
        <color rgb="FFFFFF00"/>
        <color rgb="FFFF0000"/>
      </colorScale>
    </cfRule>
  </conditionalFormatting>
  <conditionalFormatting sqref="AG90">
    <cfRule type="colorScale" priority="50">
      <colorScale>
        <cfvo type="num" val="1"/>
        <cfvo type="num" val="2"/>
        <cfvo type="num" val="3"/>
        <color rgb="FF92D050"/>
        <color rgb="FFFFFF00"/>
        <color rgb="FFFF0000"/>
      </colorScale>
    </cfRule>
  </conditionalFormatting>
  <conditionalFormatting sqref="AG90">
    <cfRule type="colorScale" priority="51">
      <colorScale>
        <cfvo type="num" val="1"/>
        <cfvo type="percentile" val="50"/>
        <cfvo type="num" val="3"/>
        <color rgb="FF1DB34B"/>
        <color rgb="FFFFFF00"/>
        <color rgb="FFFF0000"/>
      </colorScale>
    </cfRule>
  </conditionalFormatting>
  <conditionalFormatting sqref="AG75">
    <cfRule type="colorScale" priority="48">
      <colorScale>
        <cfvo type="num" val="1"/>
        <cfvo type="num" val="2"/>
        <cfvo type="num" val="3"/>
        <color rgb="FF92D050"/>
        <color rgb="FFFFFF00"/>
        <color rgb="FFFF0000"/>
      </colorScale>
    </cfRule>
  </conditionalFormatting>
  <conditionalFormatting sqref="AG75">
    <cfRule type="colorScale" priority="49">
      <colorScale>
        <cfvo type="num" val="1"/>
        <cfvo type="percentile" val="50"/>
        <cfvo type="num" val="3"/>
        <color rgb="FF1DB34B"/>
        <color rgb="FFFFFF00"/>
        <color rgb="FFFF0000"/>
      </colorScale>
    </cfRule>
  </conditionalFormatting>
  <conditionalFormatting sqref="AG89">
    <cfRule type="colorScale" priority="46">
      <colorScale>
        <cfvo type="num" val="1"/>
        <cfvo type="num" val="2"/>
        <cfvo type="num" val="3"/>
        <color rgb="FF92D050"/>
        <color rgb="FFFFFF00"/>
        <color rgb="FFFF0000"/>
      </colorScale>
    </cfRule>
  </conditionalFormatting>
  <conditionalFormatting sqref="AG89">
    <cfRule type="colorScale" priority="47">
      <colorScale>
        <cfvo type="num" val="1"/>
        <cfvo type="percentile" val="50"/>
        <cfvo type="num" val="3"/>
        <color rgb="FF1DB34B"/>
        <color rgb="FFFFFF00"/>
        <color rgb="FFFF0000"/>
      </colorScale>
    </cfRule>
  </conditionalFormatting>
  <conditionalFormatting sqref="AG76">
    <cfRule type="colorScale" priority="44">
      <colorScale>
        <cfvo type="num" val="1"/>
        <cfvo type="num" val="2"/>
        <cfvo type="num" val="3"/>
        <color rgb="FF92D050"/>
        <color rgb="FFFFFF00"/>
        <color rgb="FFFF0000"/>
      </colorScale>
    </cfRule>
  </conditionalFormatting>
  <conditionalFormatting sqref="AG76">
    <cfRule type="colorScale" priority="45">
      <colorScale>
        <cfvo type="num" val="1"/>
        <cfvo type="percentile" val="50"/>
        <cfvo type="num" val="3"/>
        <color rgb="FF1DB34B"/>
        <color rgb="FFFFFF00"/>
        <color rgb="FFFF0000"/>
      </colorScale>
    </cfRule>
  </conditionalFormatting>
  <conditionalFormatting sqref="AG99:AG101">
    <cfRule type="colorScale" priority="42">
      <colorScale>
        <cfvo type="num" val="1"/>
        <cfvo type="num" val="2"/>
        <cfvo type="num" val="3"/>
        <color rgb="FF92D050"/>
        <color rgb="FFFFFF00"/>
        <color rgb="FFFF0000"/>
      </colorScale>
    </cfRule>
  </conditionalFormatting>
  <conditionalFormatting sqref="AG99:AG101">
    <cfRule type="colorScale" priority="43">
      <colorScale>
        <cfvo type="num" val="1"/>
        <cfvo type="percentile" val="50"/>
        <cfvo type="num" val="3"/>
        <color rgb="FF1DB34B"/>
        <color rgb="FFFFFF00"/>
        <color rgb="FFFF0000"/>
      </colorScale>
    </cfRule>
  </conditionalFormatting>
  <conditionalFormatting sqref="AG102:AG111 AG113:AG117">
    <cfRule type="colorScale" priority="40">
      <colorScale>
        <cfvo type="num" val="1"/>
        <cfvo type="num" val="2"/>
        <cfvo type="num" val="3"/>
        <color rgb="FF92D050"/>
        <color rgb="FFFFFF00"/>
        <color rgb="FFFF0000"/>
      </colorScale>
    </cfRule>
  </conditionalFormatting>
  <conditionalFormatting sqref="AG102:AG111 AG113:AG117">
    <cfRule type="colorScale" priority="41">
      <colorScale>
        <cfvo type="num" val="1"/>
        <cfvo type="percentile" val="50"/>
        <cfvo type="num" val="3"/>
        <color rgb="FF1DB34B"/>
        <color rgb="FFFFFF00"/>
        <color rgb="FFFF0000"/>
      </colorScale>
    </cfRule>
  </conditionalFormatting>
  <conditionalFormatting sqref="AG112">
    <cfRule type="colorScale" priority="38">
      <colorScale>
        <cfvo type="num" val="1"/>
        <cfvo type="num" val="2"/>
        <cfvo type="num" val="3"/>
        <color rgb="FF92D050"/>
        <color rgb="FFFFFF00"/>
        <color rgb="FFFF0000"/>
      </colorScale>
    </cfRule>
  </conditionalFormatting>
  <conditionalFormatting sqref="AG112">
    <cfRule type="colorScale" priority="39">
      <colorScale>
        <cfvo type="num" val="1"/>
        <cfvo type="percentile" val="50"/>
        <cfvo type="num" val="3"/>
        <color rgb="FF1DB34B"/>
        <color rgb="FFFFFF00"/>
        <color rgb="FFFF0000"/>
      </colorScale>
    </cfRule>
  </conditionalFormatting>
  <conditionalFormatting sqref="AG118:AG128">
    <cfRule type="colorScale" priority="37">
      <colorScale>
        <cfvo type="num" val="1"/>
        <cfvo type="percentile" val="50"/>
        <cfvo type="num" val="3"/>
        <color rgb="FF1DB34B"/>
        <color rgb="FFFFFF00"/>
        <color rgb="FFFF0000"/>
      </colorScale>
    </cfRule>
  </conditionalFormatting>
  <conditionalFormatting sqref="AG118:AG128">
    <cfRule type="colorScale" priority="36">
      <colorScale>
        <cfvo type="num" val="1"/>
        <cfvo type="num" val="2"/>
        <cfvo type="num" val="3"/>
        <color rgb="FF92D050"/>
        <color rgb="FFFFFF00"/>
        <color rgb="FFFF0000"/>
      </colorScale>
    </cfRule>
  </conditionalFormatting>
  <conditionalFormatting sqref="AG129:AG138">
    <cfRule type="colorScale" priority="34">
      <colorScale>
        <cfvo type="num" val="1"/>
        <cfvo type="num" val="2"/>
        <cfvo type="num" val="3"/>
        <color rgb="FF92D050"/>
        <color rgb="FFFFFF00"/>
        <color rgb="FFFF0000"/>
      </colorScale>
    </cfRule>
  </conditionalFormatting>
  <conditionalFormatting sqref="AG129:AG138">
    <cfRule type="colorScale" priority="35">
      <colorScale>
        <cfvo type="num" val="1"/>
        <cfvo type="percentile" val="50"/>
        <cfvo type="num" val="3"/>
        <color rgb="FF1DB34B"/>
        <color rgb="FFFFFF00"/>
        <color rgb="FFFF0000"/>
      </colorScale>
    </cfRule>
  </conditionalFormatting>
  <conditionalFormatting sqref="AG139:AG147">
    <cfRule type="colorScale" priority="32">
      <colorScale>
        <cfvo type="num" val="1"/>
        <cfvo type="num" val="2"/>
        <cfvo type="num" val="3"/>
        <color rgb="FF92D050"/>
        <color rgb="FFFFFF00"/>
        <color rgb="FFFF0000"/>
      </colorScale>
    </cfRule>
  </conditionalFormatting>
  <conditionalFormatting sqref="AG139:AG147">
    <cfRule type="colorScale" priority="33">
      <colorScale>
        <cfvo type="num" val="1"/>
        <cfvo type="percentile" val="50"/>
        <cfvo type="num" val="3"/>
        <color rgb="FF1DB34B"/>
        <color rgb="FFFFFF00"/>
        <color rgb="FFFF0000"/>
      </colorScale>
    </cfRule>
  </conditionalFormatting>
  <conditionalFormatting sqref="AG148:AG149">
    <cfRule type="colorScale" priority="30">
      <colorScale>
        <cfvo type="num" val="1"/>
        <cfvo type="num" val="2"/>
        <cfvo type="num" val="3"/>
        <color rgb="FF92D050"/>
        <color rgb="FFFFFF00"/>
        <color rgb="FFFF0000"/>
      </colorScale>
    </cfRule>
  </conditionalFormatting>
  <conditionalFormatting sqref="AG148:AG149">
    <cfRule type="colorScale" priority="31">
      <colorScale>
        <cfvo type="num" val="1"/>
        <cfvo type="percentile" val="50"/>
        <cfvo type="num" val="3"/>
        <color rgb="FF1DB34B"/>
        <color rgb="FFFFFF00"/>
        <color rgb="FFFF0000"/>
      </colorScale>
    </cfRule>
  </conditionalFormatting>
  <conditionalFormatting sqref="AG151:AG153">
    <cfRule type="colorScale" priority="28">
      <colorScale>
        <cfvo type="num" val="1"/>
        <cfvo type="num" val="2"/>
        <cfvo type="num" val="3"/>
        <color rgb="FF92D050"/>
        <color rgb="FFFFFF00"/>
        <color rgb="FFFF0000"/>
      </colorScale>
    </cfRule>
  </conditionalFormatting>
  <conditionalFormatting sqref="AG151:AG153">
    <cfRule type="colorScale" priority="29">
      <colorScale>
        <cfvo type="num" val="1"/>
        <cfvo type="percentile" val="50"/>
        <cfvo type="num" val="3"/>
        <color rgb="FF1DB34B"/>
        <color rgb="FFFFFF00"/>
        <color rgb="FFFF0000"/>
      </colorScale>
    </cfRule>
  </conditionalFormatting>
  <conditionalFormatting sqref="AG150">
    <cfRule type="colorScale" priority="26">
      <colorScale>
        <cfvo type="num" val="1"/>
        <cfvo type="num" val="2"/>
        <cfvo type="num" val="3"/>
        <color rgb="FF92D050"/>
        <color rgb="FFFFFF00"/>
        <color rgb="FFFF0000"/>
      </colorScale>
    </cfRule>
  </conditionalFormatting>
  <conditionalFormatting sqref="AG150">
    <cfRule type="colorScale" priority="27">
      <colorScale>
        <cfvo type="num" val="1"/>
        <cfvo type="percentile" val="50"/>
        <cfvo type="num" val="3"/>
        <color rgb="FF1DB34B"/>
        <color rgb="FFFFFF00"/>
        <color rgb="FFFF0000"/>
      </colorScale>
    </cfRule>
  </conditionalFormatting>
  <conditionalFormatting sqref="AG154:AG157 AG159:AG161">
    <cfRule type="colorScale" priority="25">
      <colorScale>
        <cfvo type="num" val="1"/>
        <cfvo type="num" val="2"/>
        <cfvo type="num" val="3"/>
        <color rgb="FF92D050"/>
        <color rgb="FFFFFF00"/>
        <color rgb="FFFF0000"/>
      </colorScale>
    </cfRule>
  </conditionalFormatting>
  <conditionalFormatting sqref="AG154:AG157 AG159:AG161">
    <cfRule type="colorScale" priority="22">
      <colorScale>
        <cfvo type="num" val="1"/>
        <cfvo type="percentile" val="50"/>
        <cfvo type="num" val="3"/>
        <color rgb="FF1DB34B"/>
        <color rgb="FFFFFF00"/>
        <color rgb="FFFF0000"/>
      </colorScale>
    </cfRule>
  </conditionalFormatting>
  <conditionalFormatting sqref="AG158">
    <cfRule type="colorScale" priority="23">
      <colorScale>
        <cfvo type="num" val="1"/>
        <cfvo type="num" val="2"/>
        <cfvo type="num" val="3"/>
        <color rgb="FF92D050"/>
        <color rgb="FFFFFF00"/>
        <color rgb="FFFF0000"/>
      </colorScale>
    </cfRule>
  </conditionalFormatting>
  <conditionalFormatting sqref="AG158">
    <cfRule type="colorScale" priority="24">
      <colorScale>
        <cfvo type="num" val="1"/>
        <cfvo type="percentile" val="50"/>
        <cfvo type="num" val="3"/>
        <color rgb="FF1DB34B"/>
        <color rgb="FFFFFF00"/>
        <color rgb="FFFF0000"/>
      </colorScale>
    </cfRule>
  </conditionalFormatting>
  <conditionalFormatting sqref="AG162:AG171">
    <cfRule type="colorScale" priority="21">
      <colorScale>
        <cfvo type="num" val="1"/>
        <cfvo type="num" val="2"/>
        <cfvo type="num" val="3"/>
        <color rgb="FF92D050"/>
        <color rgb="FFFFFF00"/>
        <color rgb="FFFF0000"/>
      </colorScale>
    </cfRule>
  </conditionalFormatting>
  <conditionalFormatting sqref="AG172:AG182">
    <cfRule type="colorScale" priority="19">
      <colorScale>
        <cfvo type="num" val="1"/>
        <cfvo type="num" val="2"/>
        <cfvo type="num" val="3"/>
        <color rgb="FF92D050"/>
        <color rgb="FFFFFF00"/>
        <color rgb="FFFF0000"/>
      </colorScale>
    </cfRule>
  </conditionalFormatting>
  <conditionalFormatting sqref="AG172:AG182">
    <cfRule type="colorScale" priority="20">
      <colorScale>
        <cfvo type="num" val="1"/>
        <cfvo type="percentile" val="50"/>
        <cfvo type="num" val="3"/>
        <color rgb="FF1DB34B"/>
        <color rgb="FFFFFF00"/>
        <color rgb="FFFF0000"/>
      </colorScale>
    </cfRule>
  </conditionalFormatting>
  <conditionalFormatting sqref="AG183:AG186">
    <cfRule type="colorScale" priority="17">
      <colorScale>
        <cfvo type="num" val="1"/>
        <cfvo type="num" val="2"/>
        <cfvo type="num" val="3"/>
        <color rgb="FF92D050"/>
        <color rgb="FFFFFF00"/>
        <color rgb="FFFF0000"/>
      </colorScale>
    </cfRule>
  </conditionalFormatting>
  <conditionalFormatting sqref="AG183:AG186">
    <cfRule type="colorScale" priority="18">
      <colorScale>
        <cfvo type="num" val="1"/>
        <cfvo type="percentile" val="50"/>
        <cfvo type="num" val="3"/>
        <color rgb="FF1DB34B"/>
        <color rgb="FFFFFF00"/>
        <color rgb="FFFF0000"/>
      </colorScale>
    </cfRule>
  </conditionalFormatting>
  <conditionalFormatting sqref="AG187:AG195">
    <cfRule type="colorScale" priority="15">
      <colorScale>
        <cfvo type="num" val="1"/>
        <cfvo type="num" val="2"/>
        <cfvo type="num" val="3"/>
        <color rgb="FF92D050"/>
        <color rgb="FFFFFF00"/>
        <color rgb="FFFF0000"/>
      </colorScale>
    </cfRule>
  </conditionalFormatting>
  <conditionalFormatting sqref="AG187:AG195">
    <cfRule type="colorScale" priority="16">
      <colorScale>
        <cfvo type="num" val="1"/>
        <cfvo type="percentile" val="50"/>
        <cfvo type="num" val="3"/>
        <color rgb="FF1DB34B"/>
        <color rgb="FFFFFF00"/>
        <color rgb="FFFF0000"/>
      </colorScale>
    </cfRule>
  </conditionalFormatting>
  <conditionalFormatting sqref="AG196:AG204">
    <cfRule type="colorScale" priority="13">
      <colorScale>
        <cfvo type="num" val="1"/>
        <cfvo type="num" val="2"/>
        <cfvo type="num" val="3"/>
        <color rgb="FF92D050"/>
        <color rgb="FFFFFF00"/>
        <color rgb="FFFF0000"/>
      </colorScale>
    </cfRule>
  </conditionalFormatting>
  <conditionalFormatting sqref="AG196:AG204">
    <cfRule type="colorScale" priority="14">
      <colorScale>
        <cfvo type="num" val="1"/>
        <cfvo type="percentile" val="50"/>
        <cfvo type="num" val="3"/>
        <color rgb="FF1DB34B"/>
        <color rgb="FFFFFF00"/>
        <color rgb="FFFF0000"/>
      </colorScale>
    </cfRule>
  </conditionalFormatting>
  <conditionalFormatting sqref="AG205:AG208 AG215:AG217 AG211:AG213">
    <cfRule type="colorScale" priority="11">
      <colorScale>
        <cfvo type="num" val="1"/>
        <cfvo type="num" val="2"/>
        <cfvo type="num" val="3"/>
        <color rgb="FF92D050"/>
        <color rgb="FFFFFF00"/>
        <color rgb="FFFF0000"/>
      </colorScale>
    </cfRule>
  </conditionalFormatting>
  <conditionalFormatting sqref="AG205:AG208 AG215:AG217 AG211:AG213">
    <cfRule type="colorScale" priority="12">
      <colorScale>
        <cfvo type="num" val="1"/>
        <cfvo type="percentile" val="50"/>
        <cfvo type="num" val="3"/>
        <color rgb="FF1DB34B"/>
        <color rgb="FFFFFF00"/>
        <color rgb="FFFF0000"/>
      </colorScale>
    </cfRule>
  </conditionalFormatting>
  <conditionalFormatting sqref="AG214">
    <cfRule type="colorScale" priority="9">
      <colorScale>
        <cfvo type="num" val="1"/>
        <cfvo type="num" val="2"/>
        <cfvo type="num" val="3"/>
        <color rgb="FF92D050"/>
        <color rgb="FFFFFF00"/>
        <color rgb="FFFF0000"/>
      </colorScale>
    </cfRule>
  </conditionalFormatting>
  <conditionalFormatting sqref="AG214">
    <cfRule type="colorScale" priority="10">
      <colorScale>
        <cfvo type="num" val="1"/>
        <cfvo type="percentile" val="50"/>
        <cfvo type="num" val="3"/>
        <color rgb="FF1DB34B"/>
        <color rgb="FFFFFF00"/>
        <color rgb="FFFF0000"/>
      </colorScale>
    </cfRule>
  </conditionalFormatting>
  <conditionalFormatting sqref="AG210">
    <cfRule type="colorScale" priority="7">
      <colorScale>
        <cfvo type="num" val="1"/>
        <cfvo type="num" val="2"/>
        <cfvo type="num" val="3"/>
        <color rgb="FF92D050"/>
        <color rgb="FFFFFF00"/>
        <color rgb="FFFF0000"/>
      </colorScale>
    </cfRule>
  </conditionalFormatting>
  <conditionalFormatting sqref="AG210">
    <cfRule type="colorScale" priority="8">
      <colorScale>
        <cfvo type="num" val="1"/>
        <cfvo type="percentile" val="50"/>
        <cfvo type="num" val="3"/>
        <color rgb="FF1DB34B"/>
        <color rgb="FFFFFF00"/>
        <color rgb="FFFF0000"/>
      </colorScale>
    </cfRule>
  </conditionalFormatting>
  <conditionalFormatting sqref="AG209">
    <cfRule type="colorScale" priority="5">
      <colorScale>
        <cfvo type="num" val="1"/>
        <cfvo type="num" val="2"/>
        <cfvo type="num" val="3"/>
        <color rgb="FF92D050"/>
        <color rgb="FFFFFF00"/>
        <color rgb="FFFF0000"/>
      </colorScale>
    </cfRule>
  </conditionalFormatting>
  <conditionalFormatting sqref="AG209">
    <cfRule type="colorScale" priority="6">
      <colorScale>
        <cfvo type="num" val="1"/>
        <cfvo type="percentile" val="50"/>
        <cfvo type="num" val="3"/>
        <color rgb="FF1DB34B"/>
        <color rgb="FFFFFF00"/>
        <color rgb="FFFF0000"/>
      </colorScale>
    </cfRule>
  </conditionalFormatting>
  <conditionalFormatting sqref="AG218:AG219">
    <cfRule type="colorScale" priority="3">
      <colorScale>
        <cfvo type="num" val="1"/>
        <cfvo type="num" val="2"/>
        <cfvo type="num" val="3"/>
        <color rgb="FF92D050"/>
        <color rgb="FFFFFF00"/>
        <color rgb="FFFF0000"/>
      </colorScale>
    </cfRule>
  </conditionalFormatting>
  <conditionalFormatting sqref="AG218:AG219">
    <cfRule type="colorScale" priority="4">
      <colorScale>
        <cfvo type="num" val="1"/>
        <cfvo type="percentile" val="50"/>
        <cfvo type="num" val="3"/>
        <color rgb="FF1DB34B"/>
        <color rgb="FFFFFF00"/>
        <color rgb="FFFF0000"/>
      </colorScale>
    </cfRule>
  </conditionalFormatting>
  <conditionalFormatting sqref="AG220:AG221">
    <cfRule type="colorScale" priority="1">
      <colorScale>
        <cfvo type="num" val="1"/>
        <cfvo type="num" val="2"/>
        <cfvo type="num" val="3"/>
        <color rgb="FF92D050"/>
        <color rgb="FFFFFF00"/>
        <color rgb="FFFF0000"/>
      </colorScale>
    </cfRule>
  </conditionalFormatting>
  <conditionalFormatting sqref="AG220:AG221">
    <cfRule type="colorScale" priority="2">
      <colorScale>
        <cfvo type="num" val="1"/>
        <cfvo type="percentile" val="50"/>
        <cfvo type="num" val="3"/>
        <color rgb="FF1DB34B"/>
        <color rgb="FFFFFF00"/>
        <color rgb="FFFF0000"/>
      </colorScale>
    </cfRule>
  </conditionalFormatting>
  <dataValidations count="2">
    <dataValidation allowBlank="1" showDropDown="1" showInputMessage="1" showErrorMessage="1" sqref="AL28:AL29" xr:uid="{00000000-0002-0000-0000-000000000000}"/>
    <dataValidation type="list" allowBlank="1" showInputMessage="1" showErrorMessage="1" sqref="AB139:AF147 B139:B147 M139:N147 Z141:Z147 Z139 E139:G147" xr:uid="{00000000-0002-0000-0000-000001000000}">
      <formula1>#REF!</formula1>
    </dataValidation>
  </dataValidations>
  <hyperlinks>
    <hyperlink ref="AN142" r:id="rId1" display="http://sig.sdis.gov.co/images/documentos_sig/procesos/tecnologias_de_la_informacion/documentos_asociados/2016_2020_tic_petic.docx" xr:uid="{00000000-0004-0000-0000-000000000000}"/>
  </hyperlinks>
  <pageMargins left="0.7" right="0.7" top="0.75" bottom="0.75" header="0.3" footer="0.3"/>
  <pageSetup paperSize="258" orientation="portrait" horizontalDpi="203" verticalDpi="203" r:id="rId2"/>
  <drawing r:id="rId3"/>
  <legacyDrawing r:id="rId4"/>
  <extLst>
    <ext xmlns:x14="http://schemas.microsoft.com/office/spreadsheetml/2009/9/main" uri="{CCE6A557-97BC-4b89-ADB6-D9C93CAAB3DF}">
      <x14:dataValidations xmlns:xm="http://schemas.microsoft.com/office/excel/2006/main" count="40">
        <x14:dataValidation type="list" allowBlank="1" showInputMessage="1" showErrorMessage="1" xr:uid="{00000000-0002-0000-0000-000002000000}">
          <x14:formula1>
            <xm:f>Hoja2!#REF!</xm:f>
          </x14:formula1>
          <xm:sqref>AH15:AH16 AL15:AL16 B15:B16 M15:N16 E15:G16 AB15:AC16</xm:sqref>
        </x14:dataValidation>
        <x14:dataValidation type="list" allowBlank="1" showInputMessage="1" showErrorMessage="1" xr:uid="{00000000-0002-0000-0000-000003000000}">
          <x14:formula1>
            <xm:f>Hoja2!$J$2:$J$4</xm:f>
          </x14:formula1>
          <xm:sqref>AD15:AF16</xm:sqref>
        </x14:dataValidation>
        <x14:dataValidation type="list" allowBlank="1" showInputMessage="1" showErrorMessage="1" xr:uid="{00000000-0002-0000-0000-000004000000}">
          <x14:formula1>
            <xm:f>Hoja2!$L$2:$L$4</xm:f>
          </x14:formula1>
          <xm:sqref>AJ15:AJ16</xm:sqref>
        </x14:dataValidation>
        <x14:dataValidation type="list" allowBlank="1" showInputMessage="1" showErrorMessage="1" xr:uid="{00000000-0002-0000-0000-000005000000}">
          <x14:formula1>
            <xm:f>'E:\SDIS\CONTRATO 9523\REGISTRO DE ACTIVOS DE INFORMACIÓN - Subseries\[10010_Activos de Información_Oficina Asesora Jurídica.xlsx]Hoja2'!#REF!</xm:f>
          </x14:formula1>
          <xm:sqref>Z20 Z22:Z23 Z25:Z26 M17:N27 AJ17:AJ27 AL17:AL27 B17:B27 AB17:AF27 E17:G27</xm:sqref>
        </x14:dataValidation>
        <x14:dataValidation type="list" allowBlank="1" showInputMessage="1" showErrorMessage="1" xr:uid="{00000000-0002-0000-0000-000006000000}">
          <x14:formula1>
            <xm:f>'C:\Users\vsanchezu\Desktop\ARCHIVOS\Deyanira\Transparencia\Transparencia 2019\Activos 2019\Activos\[10020_Activos de Información_Oficina Asesora de Comunicaciones.xlsx]Hoja2'!#REF!</xm:f>
          </x14:formula1>
          <xm:sqref>AL30:AL39 AL80:AL98 F29:G29 AJ28:AJ39 AK40 AM40 AJ41 AK42 AM42 Z109 AJ102:AJ117 AB109:AC109 AC106 AL102:AL117 AL218:AL219 AJ218:AJ219 AB191:AB193 AL187:AL204 AC197:AC200 AJ187:AJ204 AI183:AI186 W154 AC159 AB154:AC154 AB158:AC158 AL154:AL161 AB160 AJ154:AJ161 AJ129:AJ138 AL129:AL138 B43:B52 AJ53:AJ98 AL53:AL78</xm:sqref>
        </x14:dataValidation>
        <x14:dataValidation type="list" allowBlank="1" showInputMessage="1" showErrorMessage="1" xr:uid="{00000000-0002-0000-0000-000007000000}">
          <x14:formula1>
            <xm:f>'E:\SDIS\CONTRATO 9523\REGISTRO DE ACTIVOS DE INFORMACIÓN - Subseries\[10030_Activos de Información_Oficina de Control Interno.xlsx]Hoja2'!#REF!</xm:f>
          </x14:formula1>
          <xm:sqref>Z30 B30:B39 E30:G39 M30:N39 AB30:AF39</xm:sqref>
        </x14:dataValidation>
        <x14:dataValidation type="list" allowBlank="1" showInputMessage="1" showErrorMessage="1" xr:uid="{00000000-0002-0000-0000-000008000000}">
          <x14:formula1>
            <xm:f>'E:\SDIS\CONTRATO 9523\REGISTRO DE ACTIVOS DE INFORMACIÓN - Subseries\[10020_Activos de Información_Oficina Asesora de Comunicaciones.xlsx]Hoja2'!#REF!</xm:f>
          </x14:formula1>
          <xm:sqref>B28:B29 E28:E29 M28:N29 AB28:AF29 F28:G28</xm:sqref>
        </x14:dataValidation>
        <x14:dataValidation type="list" allowBlank="1" showInputMessage="1" showErrorMessage="1" xr:uid="{00000000-0002-0000-0000-00000A000000}">
          <x14:formula1>
            <xm:f>'E:\SDIS\CONTRATO 9523\REGISTRO DE ACTIVOS DE INFORMACIÓN - Subseries\[10040_Activos de Información_Oficina Asesora de Asuntos Disciplinarios.xlsx]Hoja2'!#REF!</xm:f>
          </x14:formula1>
          <xm:sqref>B40:B42 E40:G42 Q41:S41 AH41 AK41:AM41 Q42 AB40:AF42 M40:N42</xm:sqref>
        </x14:dataValidation>
        <x14:dataValidation type="list" allowBlank="1" showInputMessage="1" showErrorMessage="1" xr:uid="{00000000-0002-0000-0000-00000C000000}">
          <x14:formula1>
            <xm:f>'C:\Users\vsanchezu\Desktop\ARCHIVOS\Deyanira\Transparencia\Transparencia 2019\Activos 2019\Activos\[12000_Activos de Información_Subsecretaria.xlsx]Hoja2'!#REF!</xm:f>
          </x14:formula1>
          <xm:sqref>AL43:AL52 AB43:AC52 AJ43:AJ52</xm:sqref>
        </x14:dataValidation>
        <x14:dataValidation type="list" allowBlank="1" showInputMessage="1" showErrorMessage="1" xr:uid="{00000000-0002-0000-0000-00000D000000}">
          <x14:formula1>
            <xm:f>'E:\SDIS\CONTRATO 9523\REGISTRO DE ACTIVOS DE INFORMACIÓN - Subseries\[12000_Activos de Información_Subsecretaria.xlsx]Hoja2'!#REF!</xm:f>
          </x14:formula1>
          <xm:sqref>AD47:AF47 AD43:AF45 E47:G47 E43:G45 M47:N47 M43:N45</xm:sqref>
        </x14:dataValidation>
        <x14:dataValidation type="list" allowBlank="1" showInputMessage="1" showErrorMessage="1" xr:uid="{00000000-0002-0000-0000-00000E000000}">
          <x14:formula1>
            <xm:f>'C:\Users\aserna\Downloads\[12000_Activos de Información, final.xlsx]Hoja2'!#REF!</xm:f>
          </x14:formula1>
          <xm:sqref>AD46:AF46 M46:N46 AD48:AF52 E46:G46 M48:N52 E48:G52 AG52</xm:sqref>
        </x14:dataValidation>
        <x14:dataValidation type="list" allowBlank="1" showInputMessage="1" showErrorMessage="1" xr:uid="{00000000-0002-0000-0000-00000F000000}">
          <x14:formula1>
            <xm:f>'E:\SDIS\CONTRATO 9523\REGISTRO DE ACTIVOS DE INFORMACIÓN\[12120_Activos de Información Subdirección Administrativa y Financiera.xlsx]Hoja2'!#REF!</xm:f>
          </x14:formula1>
          <xm:sqref>AA53:AF53 M53:N53 E53:G53 M55:M56 AA55:AF59 E55:G59 N55:N59</xm:sqref>
        </x14:dataValidation>
        <x14:dataValidation type="list" allowBlank="1" showInputMessage="1" showErrorMessage="1" xr:uid="{00000000-0002-0000-0000-000010000000}">
          <x14:formula1>
            <xm:f>'E:\SDIS\CONTRATO 9523\REGISTRO DE ACTIVOS DE INFORMACIÓN - Subseries\[12100_Activos de Información_Dirección Corporativa.xlsx]Hoja2'!#REF!</xm:f>
          </x14:formula1>
          <xm:sqref>AA54 AD54:AF54 E54:G54</xm:sqref>
        </x14:dataValidation>
        <x14:dataValidation type="list" allowBlank="1" showInputMessage="1" showErrorMessage="1" xr:uid="{00000000-0002-0000-0000-000011000000}">
          <x14:formula1>
            <xm:f>'C:\Users\vides\Desktop\Activos 2019\[10030_Activos de Información_Oficina de Control Interno.xlsx]Hoja2'!#REF!</xm:f>
          </x14:formula1>
          <xm:sqref>AC54</xm:sqref>
        </x14:dataValidation>
        <x14:dataValidation type="list" allowBlank="1" showInputMessage="1" showErrorMessage="1" xr:uid="{00000000-0002-0000-0000-000012000000}">
          <x14:formula1>
            <xm:f>'E:\SDIS\CONTRATO 9523\REGISTRO DE ACTIVOS DE INFORMACIÓN - Subseries\[12110_Activos de Información_Subdirección de Contratación.xlsx]Hoja2'!#REF!</xm:f>
          </x14:formula1>
          <xm:sqref>AB60:AF65 E60:G65 M60:N65 B60:B65</xm:sqref>
        </x14:dataValidation>
        <x14:dataValidation type="list" allowBlank="1" showInputMessage="1" showErrorMessage="1" xr:uid="{00000000-0002-0000-0000-000014000000}">
          <x14:formula1>
            <xm:f>'E:\SDIS\CONTRATO 9523\REGISTRO DE ACTIVOS DE INFORMACIÓN - Subseries\[12120_Activos de Información Subdirección Administrativa y Financiera.xlsx]Hoja2'!#REF!</xm:f>
          </x14:formula1>
          <xm:sqref>M66:M98 B66 B89 B68 B71:B77 B80:B85 B92:B93 B95:B98 E66:G66 E89:G93 E68:G68 E71:G77 E80:G85 E95:G98 N66 N68 N71:N77 N80:N85 N95:N98 AA66:AF66 AA89:AF93 AA68:AF68 AA71:AF77 AA80:AF85 AA95:AF98 N89:N93</xm:sqref>
        </x14:dataValidation>
        <x14:dataValidation type="list" allowBlank="1" showInputMessage="1" showErrorMessage="1" xr:uid="{00000000-0002-0000-0000-000015000000}">
          <x14:formula1>
            <xm:f>'C:\Users\vsanchezu\Downloads\[12120_Activos de Información_Subdirección Administrativa y Financiera (1) (1).xlsx]Hoja2'!#REF!</xm:f>
          </x14:formula1>
          <xm:sqref>B67 B94 AA94:AF94 N94 N67 AA67:AF67 E94:G94 E67:G67 E69:G70 B69:B70 AA69:AF70 N69:N70 E78:G79 B78:B79 N78:N79 AA78:AF79 N86:N88 AA86:AF88 B86:B88 E86:G88</xm:sqref>
        </x14:dataValidation>
        <x14:dataValidation type="list" allowBlank="1" showInputMessage="1" showErrorMessage="1" xr:uid="{00000000-0002-0000-0000-000016000000}">
          <x14:formula1>
            <xm:f>'E:\SDIS\CONTRATO 9523\REGISTRO DE ACTIVOS DE INFORMACIÓN - Subseries\[12130_Activos de Información_ Subdirección de Plantas Físicas.xlsx]Hoja2'!#REF!</xm:f>
          </x14:formula1>
          <xm:sqref>AA99:AF101 Z99 B99:B101 E99:G101 M99:N101</xm:sqref>
        </x14:dataValidation>
        <x14:dataValidation type="list" allowBlank="1" showInputMessage="1" showErrorMessage="1" xr:uid="{00000000-0002-0000-0000-000017000000}">
          <x14:formula1>
            <xm:f>'C:\Users\vsanchezu\Desktop\ARCHIVOS\Deyanira\Transparencia\Transparencia 2019\Activos 2019\Activos\[12130_Activos de Información _Subdirección de Plantas Físicias.xlsx]Hoja2'!#REF!</xm:f>
          </x14:formula1>
          <xm:sqref>AI99:AI101</xm:sqref>
        </x14:dataValidation>
        <x14:dataValidation type="list" allowBlank="1" showInputMessage="1" showErrorMessage="1" xr:uid="{00000000-0002-0000-0000-000018000000}">
          <x14:formula1>
            <xm:f>'C:\Users\vides\Desktop\Activos 2019\[10000_Activos de Información_Despacho.xlsx]Hoja2'!#REF!</xm:f>
          </x14:formula1>
          <xm:sqref>AL99:AL101 AJ99:AJ101 AJ220:AJ221 AL220:AL221 AC201:AC204 AJ183:AJ186 AL183:AL186</xm:sqref>
        </x14:dataValidation>
        <x14:dataValidation type="list" allowBlank="1" showInputMessage="1" showErrorMessage="1" xr:uid="{00000000-0002-0000-0000-00001A000000}">
          <x14:formula1>
            <xm:f>'E:\SDIS\CONTRATO 9523\REGISTRO DE ACTIVOS DE INFORMACIÓN - Subseries\[12140_Activos de Información_Subdirección de Gestión.xlsx]Hoja2'!#REF!</xm:f>
          </x14:formula1>
          <xm:sqref>Z106 AB106 AB102:AC102 AD102:AF104 AD106:AF109 AD111:AF117 M102:N104 M106:N109 M111:N117 B102:B104 B106:B109 B111:B117 E102:G104 E106:G109 E111:G117</xm:sqref>
        </x14:dataValidation>
        <x14:dataValidation type="list" allowBlank="1" showInputMessage="1" showErrorMessage="1" xr:uid="{00000000-0002-0000-0000-00001B000000}">
          <x14:formula1>
            <xm:f>'https://sdisgovco-my.sharepoint.com/personal/mpoloche_sdis_gov_co/Documents/GESTIÓN DOCUMENTAL/LINK TRANSPARENCIA/Informe preliminar OCI/[12140_Activos de Información_Subdirección de Gestión y Desarrollo del Talento Humano (4).xlsx]Hoja2'!#REF!</xm:f>
          </x14:formula1>
          <xm:sqref>E105:G105 AD105:AF105 B105 M105:N105 B110 E110:G110 AD110:AF110 M110:N110</xm:sqref>
        </x14:dataValidation>
        <x14:dataValidation type="list" allowBlank="1" showInputMessage="1" showErrorMessage="1" xr:uid="{00000000-0002-0000-0000-00001D000000}">
          <x14:formula1>
            <xm:f>'E:\SDIS\CONTRATO 9523\REGISTRO DE ACTIVOS DE INFORMACIÓN - Subseries\[12200_Activos de informacion Dirección de Anális y Diseño Estratégico.xlsx]Hoja2'!#REF!</xm:f>
          </x14:formula1>
          <xm:sqref>AL118:AL124 AL126:AL127 B118:B128 E118:G128 M118:N128 AJ118:AJ128 AB118:AF128</xm:sqref>
        </x14:dataValidation>
        <x14:dataValidation type="list" allowBlank="1" showInputMessage="1" showErrorMessage="1" xr:uid="{00000000-0002-0000-0000-00001E000000}">
          <x14:formula1>
            <xm:f>'E:\SDIS\CONTRATO 9523\REGISTRO DE ACTIVOS DE INFORMACIÓN - Subseries\[12210_Activos de Información_  SDES Subdirección de Diseño.xlsx]Hoja2'!#REF!</xm:f>
          </x14:formula1>
          <xm:sqref>B129:B138 E129:G138 M129:N138 AB129:AF138</xm:sqref>
        </x14:dataValidation>
        <x14:dataValidation type="list" allowBlank="1" showInputMessage="1" showErrorMessage="1" xr:uid="{00000000-0002-0000-0000-00001F000000}">
          <x14:formula1>
            <xm:f>'https://sdisgovco-my.sharepoint.com/Users/vsanchezu/Desktop/ARCHIVOS/Deyanira/Transparencia/Transparencia 2019/Activos 2019/Activos/[10020_Activos de Información_Oficina Asesora de Comunicaciones.xlsx]Hoja2'!#REF!</xm:f>
          </x14:formula1>
          <xm:sqref>AL139:AL147 AJ139:AJ147</xm:sqref>
        </x14:dataValidation>
        <x14:dataValidation type="list" allowBlank="1" showInputMessage="1" showErrorMessage="1" xr:uid="{00000000-0002-0000-0000-000020000000}">
          <x14:formula1>
            <xm:f>'C:\Users\vsanchezu\Desktop\ARCHIVOS\Deyanira\Transparencia\Transparencia 2019\Activos 2019\Activos\[12300_Activos de Información _Dirección Territorial.xlsx]Hoja2'!#REF!</xm:f>
          </x14:formula1>
          <xm:sqref>E148:E149</xm:sqref>
        </x14:dataValidation>
        <x14:dataValidation type="list" allowBlank="1" showInputMessage="1" showErrorMessage="1" xr:uid="{00000000-0002-0000-0000-000021000000}">
          <x14:formula1>
            <xm:f>'E:\SDIS\CONTRATO 9523\REGISTRO DE ACTIVOS DE INFORMACIÓN - Subseries\[12300_Activos de Información_Dirección Territorial.xlsx]Hoja2'!#REF!</xm:f>
          </x14:formula1>
          <xm:sqref>AD148:AF149 B148:B149</xm:sqref>
        </x14:dataValidation>
        <x14:dataValidation type="list" allowBlank="1" showInputMessage="1" showErrorMessage="1" xr:uid="{00000000-0002-0000-0000-000022000000}">
          <x14:formula1>
            <xm:f>'E:\SDIS\CONTRATO 9523\REGISTRO DE ACTIVOS DE INFORMACIÓN - Subseries\[12320_Activos de Información_ICI.xlsx]Hoja2'!#REF!</xm:f>
          </x14:formula1>
          <xm:sqref>Z150:Z153 B150:B153 AD150:AF153 AJ150:AJ153 E150:G153 M150:N153</xm:sqref>
        </x14:dataValidation>
        <x14:dataValidation type="list" allowBlank="1" showInputMessage="1" showErrorMessage="1" xr:uid="{00000000-0002-0000-0000-000023000000}">
          <x14:formula1>
            <xm:f>'C:\Users\vsanchezu\Desktop\Deyanira\Transparencia\Transparencia 2019\Activos 2019\Activos\[10010_Activos de Información_Oficina Asesora Jurídica.xlsx]Hoja2'!#REF!</xm:f>
          </x14:formula1>
          <xm:sqref>AL150:AL153</xm:sqref>
        </x14:dataValidation>
        <x14:dataValidation type="list" allowBlank="1" showInputMessage="1" showErrorMessage="1" xr:uid="{00000000-0002-0000-0000-000024000000}">
          <x14:formula1>
            <xm:f>'C:\Users\vsanchezu\Desktop\ARCHIVOS\Deyanira\Transparencia\Transparencia 2019\Activos 2019\Activos\[12320_Activos de Información_ Subdirección para la Identificación, Caracterización e Integración.xlsx]Hoja2'!#REF!</xm:f>
          </x14:formula1>
          <xm:sqref>AA150:AC153</xm:sqref>
        </x14:dataValidation>
        <x14:dataValidation type="list" allowBlank="1" showInputMessage="1" showErrorMessage="1" xr:uid="{00000000-0002-0000-0000-000025000000}">
          <x14:formula1>
            <xm:f>'C:\Users\vsanchezu\Downloads\[12330_Activos de Información_Subdirecciones Locales para la Integración Social (2) (2).xlsx]Hoja2'!#REF!</xm:f>
          </x14:formula1>
          <xm:sqref>AD154:AF154 AB159 AD158:AF161 AB155:AF157 B154:B161 M154:N161 E154:G161 AC160:AC161</xm:sqref>
        </x14:dataValidation>
        <x14:dataValidation type="list" allowBlank="1" showInputMessage="1" showErrorMessage="1" xr:uid="{00000000-0002-0000-0000-000026000000}">
          <x14:formula1>
            <xm:f>'E:\SDIS\CONTRATO 9523\REGISTRO DE ACTIVOS DE INFORMACIÓN - Subseries\[12400_Activos de Información_ Dirección Poblacional.xlsx]Hoja2'!#REF!</xm:f>
          </x14:formula1>
          <xm:sqref>AD162:AF162</xm:sqref>
        </x14:dataValidation>
        <x14:dataValidation type="list" allowBlank="1" showInputMessage="1" showErrorMessage="1" xr:uid="{00000000-0002-0000-0000-000027000000}">
          <x14:formula1>
            <xm:f>'E:\SDIS\CONTRATO 9523\REGISTRO DE ACTIVOS DE INFORMACIÓN - Subseries\[12410_Activos de Información_Subdirección para la Infancia.xlsx]Hoja2'!#REF!</xm:f>
          </x14:formula1>
          <xm:sqref>AD176:AE182 AD172:AE174 AC175:AE175 AF172:AF182 AB173</xm:sqref>
        </x14:dataValidation>
        <x14:dataValidation type="list" allowBlank="1" showInputMessage="1" showErrorMessage="1" xr:uid="{00000000-0002-0000-0000-000028000000}">
          <x14:formula1>
            <xm:f>'E:\SDIS\CONTRATO 9523\REGISTRO DE ACTIVOS DE INFORMACIÓN - Subseries\[12420_Activos de Información_Subdirección para la Juventud.xlsx]Hoja2'!#REF!</xm:f>
          </x14:formula1>
          <xm:sqref>B183:B186 E183:G186 M183:N186 Y183 Z183:Z186 AB183:AF186</xm:sqref>
        </x14:dataValidation>
        <x14:dataValidation type="list" allowBlank="1" showInputMessage="1" showErrorMessage="1" xr:uid="{00000000-0002-0000-0000-000029000000}">
          <x14:formula1>
            <xm:f>'E:\SDIS\CONTRATO 9523\REGISTRO DE ACTIVOS DE INFORMACIÓN - Subseries\[12430_Activos de Información_Subdirección para la Adultez.xlsx]Hoja2'!#REF!</xm:f>
          </x14:formula1>
          <xm:sqref>AB194:AB195 AB187:AB190 AA188 B187:B195 E187:G195 M187:N195 AC187:AF195</xm:sqref>
        </x14:dataValidation>
        <x14:dataValidation type="list" allowBlank="1" showInputMessage="1" showErrorMessage="1" xr:uid="{00000000-0002-0000-0000-00002A000000}">
          <x14:formula1>
            <xm:f>'E:\SDIS\CONTRATO 9523\REGISTRO DE ACTIVOS DE INFORMACIÓN - Subseries\[12440_Activos de Información_Subdirección para la Vejez.xlsx]Hoja2'!#REF!</xm:f>
          </x14:formula1>
          <xm:sqref>AB196:AB204 AC196 Z197:Z200 B196:B204 E196:G204 M196:N204 AD196:AF204</xm:sqref>
        </x14:dataValidation>
        <x14:dataValidation type="list" allowBlank="1" showInputMessage="1" showErrorMessage="1" xr:uid="{00000000-0002-0000-0000-00002B000000}">
          <x14:formula1>
            <xm:f>'E:\SDIS\CONTRATO 9523\REGISTRO DE ACTIVOS DE INFORMACIÓN - Subseries\[12450_Activos de Información_Subdirección para la Familia.xlsx]Hoja2'!#REF!</xm:f>
          </x14:formula1>
          <xm:sqref>AD205:AF217 AC208 Z208:Z217 B205:B217 E205:G217 M205:N217</xm:sqref>
        </x14:dataValidation>
        <x14:dataValidation type="list" allowBlank="1" showInputMessage="1" showErrorMessage="1" xr:uid="{00000000-0002-0000-0000-00002C000000}">
          <x14:formula1>
            <xm:f>'C:\Users\gprieto.BIENESTARBOGOTA\Downloads\[edith_Activos de Información_Subdirección para la Familia.xlsx]Hoja2'!#REF!</xm:f>
          </x14:formula1>
          <xm:sqref>W206:W207 AB205:AC206 AC207 W213 W209:W211 AL205:AL217 AB207:AB208 AJ205:AJ217 AB209:AC217</xm:sqref>
        </x14:dataValidation>
        <x14:dataValidation type="list" allowBlank="1" showInputMessage="1" showErrorMessage="1" xr:uid="{00000000-0002-0000-0000-00002D000000}">
          <x14:formula1>
            <xm:f>'E:\SDIS\CONTRATO 9523\REGISTRO DE ACTIVOS DE INFORMACIÓN - Subseries\[12460_Activos de Información_Subdirecciones para Asuntos LGBTI.xlsx]Hoja2'!#REF!</xm:f>
          </x14:formula1>
          <xm:sqref>Z218 B218:B219 E218:G219 M218:N219 AB218:AF219</xm:sqref>
        </x14:dataValidation>
        <x14:dataValidation type="list" allowBlank="1" showInputMessage="1" showErrorMessage="1" xr:uid="{00000000-0002-0000-0000-00002E000000}">
          <x14:formula1>
            <xm:f>'E:\SDIS\CONTRATO 9523\REGISTRO DE ACTIVOS DE INFORMACIÓN - Subseries\[12500_Activos de Información_Dirección de Nutrición y Abastecimiento.xlsx]Hoja2'!#REF!</xm:f>
          </x14:formula1>
          <xm:sqref>AI220:AI221 B220:B221 E220:G221 M220:N221 AB220:AF221</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13"/>
  <sheetViews>
    <sheetView workbookViewId="0">
      <selection activeCell="G1" sqref="G1"/>
    </sheetView>
  </sheetViews>
  <sheetFormatPr baseColWidth="10" defaultColWidth="11.44140625" defaultRowHeight="14.4" x14ac:dyDescent="0.3"/>
  <cols>
    <col min="1" max="1" width="38.109375" customWidth="1"/>
  </cols>
  <sheetData>
    <row r="1" spans="1:4" ht="15" thickBot="1" x14ac:dyDescent="0.35">
      <c r="A1" s="119" t="s">
        <v>866</v>
      </c>
      <c r="B1" s="117" t="s">
        <v>867</v>
      </c>
      <c r="C1" s="118"/>
      <c r="D1" s="95"/>
    </row>
    <row r="2" spans="1:4" ht="44.25" customHeight="1" thickBot="1" x14ac:dyDescent="0.35">
      <c r="A2" s="121"/>
      <c r="B2" s="117" t="s">
        <v>868</v>
      </c>
      <c r="C2" s="117"/>
      <c r="D2" s="95"/>
    </row>
    <row r="3" spans="1:4" ht="48" thickBot="1" x14ac:dyDescent="0.35">
      <c r="A3" s="119" t="s">
        <v>869</v>
      </c>
      <c r="B3" s="120"/>
      <c r="C3" s="10" t="s">
        <v>870</v>
      </c>
      <c r="D3" s="95"/>
    </row>
    <row r="4" spans="1:4" ht="36.6" thickBot="1" x14ac:dyDescent="0.35">
      <c r="A4" s="121"/>
      <c r="B4" s="122"/>
      <c r="C4" s="10" t="s">
        <v>871</v>
      </c>
      <c r="D4" s="95"/>
    </row>
    <row r="5" spans="1:4" ht="45.6" thickBot="1" x14ac:dyDescent="0.35">
      <c r="A5" s="121"/>
      <c r="B5" s="122"/>
      <c r="C5" s="10" t="s">
        <v>872</v>
      </c>
      <c r="D5" s="95"/>
    </row>
    <row r="6" spans="1:4" ht="28.2" thickBot="1" x14ac:dyDescent="0.35">
      <c r="A6" s="123"/>
      <c r="B6" s="124"/>
      <c r="C6" s="95" t="s">
        <v>873</v>
      </c>
      <c r="D6" s="95"/>
    </row>
    <row r="7" spans="1:4" ht="15" thickBot="1" x14ac:dyDescent="0.35">
      <c r="A7" s="125" t="s">
        <v>874</v>
      </c>
      <c r="B7" s="125"/>
      <c r="C7" s="125"/>
      <c r="D7" s="95"/>
    </row>
    <row r="8" spans="1:4" ht="15" thickBot="1" x14ac:dyDescent="0.35">
      <c r="A8" s="125" t="s">
        <v>875</v>
      </c>
      <c r="B8" s="125"/>
      <c r="C8" s="125"/>
      <c r="D8" s="95"/>
    </row>
    <row r="9" spans="1:4" ht="15" thickBot="1" x14ac:dyDescent="0.35">
      <c r="A9" s="125" t="s">
        <v>876</v>
      </c>
      <c r="B9" s="125"/>
      <c r="C9" s="125"/>
      <c r="D9" s="95"/>
    </row>
    <row r="10" spans="1:4" ht="15" thickBot="1" x14ac:dyDescent="0.35">
      <c r="A10" s="125" t="s">
        <v>877</v>
      </c>
      <c r="B10" s="125"/>
      <c r="C10" s="125"/>
      <c r="D10" s="95"/>
    </row>
    <row r="11" spans="1:4" ht="15" thickBot="1" x14ac:dyDescent="0.35">
      <c r="A11" s="125" t="s">
        <v>878</v>
      </c>
      <c r="B11" s="125"/>
      <c r="C11" s="125"/>
      <c r="D11" s="95"/>
    </row>
    <row r="12" spans="1:4" ht="15" thickBot="1" x14ac:dyDescent="0.35">
      <c r="A12" s="125" t="s">
        <v>879</v>
      </c>
      <c r="B12" s="125"/>
      <c r="C12" s="125"/>
      <c r="D12" s="95"/>
    </row>
    <row r="13" spans="1:4" ht="15" thickBot="1" x14ac:dyDescent="0.35">
      <c r="A13" s="125" t="s">
        <v>880</v>
      </c>
      <c r="B13" s="125"/>
      <c r="C13" s="125"/>
      <c r="D13" s="95"/>
    </row>
  </sheetData>
  <mergeCells count="11">
    <mergeCell ref="B1:C1"/>
    <mergeCell ref="B2:C2"/>
    <mergeCell ref="A3:B6"/>
    <mergeCell ref="A1:A2"/>
    <mergeCell ref="A13:C13"/>
    <mergeCell ref="A7:C7"/>
    <mergeCell ref="A8:C8"/>
    <mergeCell ref="A9:C9"/>
    <mergeCell ref="A10:C10"/>
    <mergeCell ref="A11:C11"/>
    <mergeCell ref="A12:C12"/>
  </mergeCells>
  <pageMargins left="0.7" right="0.7" top="0.75" bottom="0.75" header="0.3" footer="0.3"/>
  <pageSetup paperSize="258" orientation="portrait" horizontalDpi="203" verticalDpi="203"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29"/>
  <sheetViews>
    <sheetView topLeftCell="G1" workbookViewId="0">
      <selection activeCell="C18" sqref="C18"/>
    </sheetView>
  </sheetViews>
  <sheetFormatPr baseColWidth="10" defaultColWidth="11.44140625" defaultRowHeight="14.4" x14ac:dyDescent="0.3"/>
  <cols>
    <col min="1" max="1" width="54.109375" customWidth="1"/>
    <col min="2" max="2" width="7.88671875" bestFit="1" customWidth="1"/>
    <col min="6" max="6" width="35.5546875" bestFit="1" customWidth="1"/>
    <col min="7" max="7" width="17.109375" customWidth="1"/>
  </cols>
  <sheetData>
    <row r="1" spans="1:14" ht="43.8" thickBot="1" x14ac:dyDescent="0.35">
      <c r="A1" s="1" t="s">
        <v>881</v>
      </c>
      <c r="B1" s="1" t="s">
        <v>882</v>
      </c>
      <c r="C1" s="2" t="s">
        <v>883</v>
      </c>
      <c r="D1" s="1" t="s">
        <v>884</v>
      </c>
      <c r="E1" s="1" t="s">
        <v>885</v>
      </c>
      <c r="F1" s="1" t="s">
        <v>886</v>
      </c>
      <c r="G1" s="2" t="s">
        <v>887</v>
      </c>
      <c r="H1" s="2" t="s">
        <v>888</v>
      </c>
      <c r="I1" s="1" t="s">
        <v>889</v>
      </c>
      <c r="J1" s="1" t="s">
        <v>890</v>
      </c>
      <c r="K1" s="1" t="s">
        <v>891</v>
      </c>
      <c r="L1" s="1" t="s">
        <v>892</v>
      </c>
      <c r="M1" s="11"/>
      <c r="N1" s="1" t="s">
        <v>893</v>
      </c>
    </row>
    <row r="2" spans="1:14" ht="15" thickBot="1" x14ac:dyDescent="0.35">
      <c r="A2" s="4" t="s">
        <v>53</v>
      </c>
      <c r="B2" s="11" t="s">
        <v>894</v>
      </c>
      <c r="C2" s="11" t="s">
        <v>312</v>
      </c>
      <c r="D2" s="11" t="s">
        <v>895</v>
      </c>
      <c r="E2" s="11" t="s">
        <v>58</v>
      </c>
      <c r="F2" s="3" t="s">
        <v>60</v>
      </c>
      <c r="G2" s="11" t="s">
        <v>896</v>
      </c>
      <c r="H2" s="11" t="s">
        <v>77</v>
      </c>
      <c r="I2" s="11" t="s">
        <v>67</v>
      </c>
      <c r="J2" s="11" t="s">
        <v>68</v>
      </c>
      <c r="K2" s="11" t="s">
        <v>897</v>
      </c>
      <c r="L2" s="11" t="s">
        <v>70</v>
      </c>
      <c r="M2" s="11"/>
      <c r="N2" s="11" t="s">
        <v>455</v>
      </c>
    </row>
    <row r="3" spans="1:14" ht="15" thickBot="1" x14ac:dyDescent="0.35">
      <c r="A3" s="5" t="s">
        <v>79</v>
      </c>
      <c r="B3" s="11" t="s">
        <v>898</v>
      </c>
      <c r="C3" s="11" t="s">
        <v>772</v>
      </c>
      <c r="D3" s="11" t="s">
        <v>57</v>
      </c>
      <c r="E3" s="11" t="s">
        <v>106</v>
      </c>
      <c r="F3" s="11" t="s">
        <v>899</v>
      </c>
      <c r="G3" s="11" t="s">
        <v>900</v>
      </c>
      <c r="H3" s="11" t="s">
        <v>66</v>
      </c>
      <c r="I3" s="11" t="s">
        <v>78</v>
      </c>
      <c r="J3" s="11" t="s">
        <v>112</v>
      </c>
      <c r="K3" s="11" t="s">
        <v>901</v>
      </c>
      <c r="L3" s="11" t="s">
        <v>573</v>
      </c>
      <c r="M3" s="11"/>
      <c r="N3" s="11" t="s">
        <v>110</v>
      </c>
    </row>
    <row r="4" spans="1:14" ht="15" thickBot="1" x14ac:dyDescent="0.35">
      <c r="A4" s="5" t="s">
        <v>133</v>
      </c>
      <c r="B4" s="11" t="s">
        <v>370</v>
      </c>
      <c r="C4" s="11" t="s">
        <v>74</v>
      </c>
      <c r="D4" s="11" t="s">
        <v>902</v>
      </c>
      <c r="E4" s="11"/>
      <c r="F4" s="11" t="s">
        <v>903</v>
      </c>
      <c r="G4" s="11" t="s">
        <v>904</v>
      </c>
      <c r="H4" s="11"/>
      <c r="I4" s="11" t="s">
        <v>212</v>
      </c>
      <c r="J4" s="11" t="s">
        <v>150</v>
      </c>
      <c r="K4" s="11" t="s">
        <v>91</v>
      </c>
      <c r="L4" s="11" t="s">
        <v>905</v>
      </c>
      <c r="M4" s="11"/>
      <c r="N4" s="11"/>
    </row>
    <row r="5" spans="1:14" ht="15" thickBot="1" x14ac:dyDescent="0.35">
      <c r="A5" s="5" t="s">
        <v>144</v>
      </c>
      <c r="B5" s="11"/>
      <c r="C5" s="11" t="s">
        <v>56</v>
      </c>
      <c r="D5" s="11" t="s">
        <v>906</v>
      </c>
      <c r="E5" s="11"/>
      <c r="F5" s="11" t="s">
        <v>907</v>
      </c>
      <c r="G5" s="11" t="s">
        <v>908</v>
      </c>
      <c r="H5" s="11"/>
      <c r="I5" s="11"/>
      <c r="J5" s="11"/>
      <c r="K5" s="11"/>
      <c r="L5" s="11"/>
      <c r="M5" s="11"/>
      <c r="N5" s="11"/>
    </row>
    <row r="6" spans="1:14" ht="15" thickBot="1" x14ac:dyDescent="0.35">
      <c r="A6" s="5" t="s">
        <v>192</v>
      </c>
      <c r="B6" s="11"/>
      <c r="C6" s="11" t="s">
        <v>909</v>
      </c>
      <c r="D6" s="11" t="s">
        <v>370</v>
      </c>
      <c r="E6" s="11"/>
      <c r="F6" s="11" t="s">
        <v>910</v>
      </c>
      <c r="G6" s="11" t="s">
        <v>911</v>
      </c>
      <c r="H6" s="11"/>
      <c r="I6" s="11"/>
      <c r="J6" s="11"/>
      <c r="K6" s="11"/>
      <c r="L6" s="11"/>
      <c r="M6" s="11"/>
      <c r="N6" s="11"/>
    </row>
    <row r="7" spans="1:14" ht="15" thickBot="1" x14ac:dyDescent="0.35">
      <c r="A7" s="5" t="s">
        <v>213</v>
      </c>
      <c r="B7" s="11"/>
      <c r="C7" s="11" t="s">
        <v>195</v>
      </c>
      <c r="D7" s="11"/>
      <c r="E7" s="11"/>
      <c r="F7" s="11" t="s">
        <v>504</v>
      </c>
      <c r="G7" s="11" t="s">
        <v>248</v>
      </c>
      <c r="H7" s="11"/>
      <c r="I7" s="11"/>
      <c r="J7" s="11"/>
      <c r="K7" s="11"/>
      <c r="L7" s="11"/>
      <c r="M7" s="11"/>
      <c r="N7" s="11"/>
    </row>
    <row r="8" spans="1:14" ht="15" thickBot="1" x14ac:dyDescent="0.35">
      <c r="A8" s="5" t="s">
        <v>912</v>
      </c>
      <c r="B8" s="11"/>
      <c r="C8" s="11"/>
      <c r="D8" s="11"/>
      <c r="E8" s="11"/>
      <c r="F8" s="11" t="s">
        <v>65</v>
      </c>
      <c r="G8" s="11" t="s">
        <v>913</v>
      </c>
      <c r="H8" s="11"/>
      <c r="I8" s="11"/>
      <c r="J8" s="11"/>
      <c r="K8" s="11"/>
      <c r="L8" s="11"/>
      <c r="M8" s="11"/>
      <c r="N8" s="11"/>
    </row>
    <row r="9" spans="1:14" ht="15" thickBot="1" x14ac:dyDescent="0.35">
      <c r="A9" s="5" t="s">
        <v>280</v>
      </c>
      <c r="B9" s="11"/>
      <c r="C9" s="11"/>
      <c r="D9" s="11"/>
      <c r="E9" s="11"/>
      <c r="F9" s="11"/>
      <c r="G9" s="11" t="s">
        <v>61</v>
      </c>
      <c r="H9" s="11"/>
      <c r="I9" s="11"/>
      <c r="J9" s="11"/>
      <c r="K9" s="11"/>
      <c r="L9" s="11"/>
      <c r="M9" s="11"/>
      <c r="N9" s="11"/>
    </row>
    <row r="10" spans="1:14" ht="15" thickBot="1" x14ac:dyDescent="0.35">
      <c r="A10" s="5" t="s">
        <v>914</v>
      </c>
      <c r="B10" s="11"/>
      <c r="C10" s="11"/>
      <c r="D10" s="11"/>
      <c r="E10" s="11"/>
      <c r="F10" s="11"/>
      <c r="G10" s="11" t="s">
        <v>370</v>
      </c>
      <c r="H10" s="11"/>
      <c r="I10" s="11"/>
      <c r="J10" s="11"/>
      <c r="K10" s="11"/>
      <c r="L10" s="11"/>
      <c r="M10" s="11"/>
      <c r="N10" s="11"/>
    </row>
    <row r="11" spans="1:14" ht="15" thickBot="1" x14ac:dyDescent="0.35">
      <c r="A11" s="5" t="s">
        <v>418</v>
      </c>
      <c r="B11" s="11"/>
      <c r="C11" s="11"/>
      <c r="D11" s="11"/>
      <c r="E11" s="11"/>
      <c r="F11" s="11"/>
      <c r="G11" s="11" t="s">
        <v>65</v>
      </c>
      <c r="H11" s="11"/>
      <c r="I11" s="11"/>
      <c r="J11" s="11"/>
      <c r="K11" s="11"/>
      <c r="L11" s="11"/>
      <c r="M11" s="11"/>
      <c r="N11" s="11"/>
    </row>
    <row r="12" spans="1:14" ht="28.2" thickBot="1" x14ac:dyDescent="0.35">
      <c r="A12" s="5" t="s">
        <v>435</v>
      </c>
      <c r="B12" s="11"/>
      <c r="C12" s="11"/>
      <c r="D12" s="11"/>
      <c r="E12" s="11"/>
      <c r="F12" s="6"/>
      <c r="G12" s="11"/>
      <c r="H12" s="11"/>
      <c r="I12" s="11"/>
      <c r="J12" s="11"/>
      <c r="K12" s="11"/>
      <c r="L12" s="11"/>
      <c r="M12" s="11"/>
      <c r="N12" s="11"/>
    </row>
    <row r="13" spans="1:14" ht="15" thickBot="1" x14ac:dyDescent="0.35">
      <c r="A13" s="5" t="s">
        <v>487</v>
      </c>
      <c r="B13" s="11"/>
      <c r="C13" s="11"/>
      <c r="D13" s="11"/>
      <c r="E13" s="11"/>
      <c r="F13" s="11"/>
      <c r="G13" s="11"/>
      <c r="H13" s="11"/>
      <c r="I13" s="11"/>
      <c r="J13" s="11"/>
      <c r="K13" s="11"/>
      <c r="L13" s="11"/>
      <c r="M13" s="11"/>
      <c r="N13" s="11"/>
    </row>
    <row r="14" spans="1:14" ht="15" thickBot="1" x14ac:dyDescent="0.35">
      <c r="A14" s="5" t="s">
        <v>521</v>
      </c>
      <c r="B14" s="11"/>
      <c r="C14" s="11"/>
      <c r="D14" s="11"/>
      <c r="E14" s="11"/>
      <c r="F14" s="11"/>
      <c r="G14" s="11"/>
      <c r="H14" s="11"/>
      <c r="I14" s="11"/>
      <c r="J14" s="11"/>
      <c r="K14" s="11"/>
      <c r="L14" s="11"/>
      <c r="M14" s="11"/>
      <c r="N14" s="11"/>
    </row>
    <row r="15" spans="1:14" ht="15" thickBot="1" x14ac:dyDescent="0.35">
      <c r="A15" s="5" t="s">
        <v>560</v>
      </c>
      <c r="B15" s="11"/>
      <c r="C15" s="11"/>
      <c r="D15" s="11"/>
      <c r="E15" s="11"/>
      <c r="F15" s="11"/>
      <c r="G15" s="11"/>
      <c r="H15" s="11"/>
      <c r="I15" s="11"/>
      <c r="J15" s="11"/>
      <c r="K15" s="11"/>
      <c r="L15" s="11"/>
      <c r="M15" s="11"/>
      <c r="N15" s="11"/>
    </row>
    <row r="16" spans="1:14" ht="15" thickBot="1" x14ac:dyDescent="0.35">
      <c r="A16" s="5" t="s">
        <v>604</v>
      </c>
      <c r="B16" s="11"/>
      <c r="C16" s="11"/>
      <c r="D16" s="11"/>
      <c r="E16" s="11"/>
      <c r="F16" s="11"/>
      <c r="G16" s="11"/>
      <c r="H16" s="11"/>
      <c r="I16" s="11"/>
      <c r="J16" s="11"/>
      <c r="K16" s="11"/>
      <c r="L16" s="11"/>
      <c r="M16" s="11"/>
      <c r="N16" s="11"/>
    </row>
    <row r="17" spans="1:1" ht="15" thickBot="1" x14ac:dyDescent="0.35">
      <c r="A17" s="5" t="s">
        <v>915</v>
      </c>
    </row>
    <row r="18" spans="1:1" ht="28.2" thickBot="1" x14ac:dyDescent="0.35">
      <c r="A18" s="5" t="s">
        <v>611</v>
      </c>
    </row>
    <row r="19" spans="1:1" ht="15" thickBot="1" x14ac:dyDescent="0.35">
      <c r="A19" s="5" t="s">
        <v>916</v>
      </c>
    </row>
    <row r="20" spans="1:1" ht="15" thickBot="1" x14ac:dyDescent="0.35">
      <c r="A20" s="5" t="s">
        <v>666</v>
      </c>
    </row>
    <row r="21" spans="1:1" ht="15" thickBot="1" x14ac:dyDescent="0.35">
      <c r="A21" s="5" t="s">
        <v>710</v>
      </c>
    </row>
    <row r="22" spans="1:1" ht="15" thickBot="1" x14ac:dyDescent="0.35">
      <c r="A22" s="5" t="s">
        <v>751</v>
      </c>
    </row>
    <row r="23" spans="1:1" ht="15" thickBot="1" x14ac:dyDescent="0.35">
      <c r="A23" s="5" t="s">
        <v>770</v>
      </c>
    </row>
    <row r="24" spans="1:1" ht="15" thickBot="1" x14ac:dyDescent="0.35">
      <c r="A24" s="5" t="s">
        <v>797</v>
      </c>
    </row>
    <row r="25" spans="1:1" ht="15" thickBot="1" x14ac:dyDescent="0.35">
      <c r="A25" s="5" t="s">
        <v>819</v>
      </c>
    </row>
    <row r="26" spans="1:1" ht="15" thickBot="1" x14ac:dyDescent="0.35">
      <c r="A26" s="5" t="s">
        <v>917</v>
      </c>
    </row>
    <row r="27" spans="1:1" ht="15" thickBot="1" x14ac:dyDescent="0.35">
      <c r="A27" s="5" t="s">
        <v>856</v>
      </c>
    </row>
    <row r="28" spans="1:1" ht="15" thickBot="1" x14ac:dyDescent="0.35">
      <c r="A28" s="5" t="s">
        <v>918</v>
      </c>
    </row>
    <row r="29" spans="1:1" ht="15" thickBot="1" x14ac:dyDescent="0.35">
      <c r="A29" s="5" t="s">
        <v>919</v>
      </c>
    </row>
  </sheetData>
  <dataValidations count="1">
    <dataValidation allowBlank="1" showInputMessage="1" showErrorMessage="1" promptTitle="Dependencias" sqref="A2:A29" xr:uid="{00000000-0002-0000-0200-000000000000}"/>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Activos de información SDIS</vt:lpstr>
      <vt:lpstr>Hoja3</vt:lpstr>
      <vt:lpstr>Hoja2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Vilma Deyanira Sanchez Ulloa</dc:creator>
  <cp:keywords/>
  <dc:description/>
  <cp:lastModifiedBy>Zamora Lizarralde</cp:lastModifiedBy>
  <cp:revision/>
  <dcterms:created xsi:type="dcterms:W3CDTF">2019-06-17T17:02:17Z</dcterms:created>
  <dcterms:modified xsi:type="dcterms:W3CDTF">2022-05-16T15:28:28Z</dcterms:modified>
  <cp:category/>
  <cp:contentStatus/>
</cp:coreProperties>
</file>