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D:\Documents\2022\Plan de Acción PPIA\Remitido a Dirección Poblacional\"/>
    </mc:Choice>
  </mc:AlternateContent>
  <xr:revisionPtr revIDLastSave="0" documentId="13_ncr:1_{B6BB8609-23D8-4FDD-9109-998DE5BB9A4C}" xr6:coauthVersionLast="47" xr6:coauthVersionMax="47" xr10:uidLastSave="{00000000-0000-0000-0000-000000000000}"/>
  <bookViews>
    <workbookView xWindow="360" yWindow="96" windowWidth="22056" windowHeight="11784" xr2:uid="{00000000-000D-0000-FFFF-FFFF00000000}"/>
  </bookViews>
  <sheets>
    <sheet name="PPIA_2021" sheetId="1" r:id="rId1"/>
  </sheets>
  <externalReferences>
    <externalReference r:id="rId2"/>
    <externalReference r:id="rId3"/>
    <externalReference r:id="rId4"/>
  </externalReferences>
  <definedNames>
    <definedName name="_xlnm._FilterDatabase" localSheetId="0" hidden="1">PPIA_2021!$A$8:$HR$102</definedName>
    <definedName name="_Pilar_Eje">[1]Val!$H$3:$H$7</definedName>
    <definedName name="Dimensiones">[1]Val!$D$3:$D$5</definedName>
    <definedName name="Política_Pública">'[2]Validadores (2)'!$C$3</definedName>
    <definedName name="Sector">[1]Val!$BE$3:$BE$17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43" i="1" l="1"/>
  <c r="V60" i="1" l="1"/>
  <c r="AH29" i="1" l="1"/>
  <c r="AH28" i="1"/>
  <c r="AH27" i="1"/>
  <c r="AH26" i="1"/>
  <c r="AH25" i="1"/>
  <c r="AH24" i="1"/>
  <c r="AH23" i="1"/>
  <c r="AH22" i="1"/>
  <c r="AH21" i="1"/>
  <c r="U102" i="1" l="1"/>
  <c r="U99" i="1"/>
  <c r="U91" i="1"/>
  <c r="U78" i="1"/>
  <c r="U54" i="1"/>
  <c r="U53" i="1"/>
  <c r="U52" i="1"/>
  <c r="U51" i="1"/>
  <c r="U50" i="1"/>
  <c r="U49" i="1"/>
  <c r="U48" i="1"/>
  <c r="U45" i="1"/>
  <c r="U44" i="1"/>
  <c r="U43" i="1"/>
  <c r="U42" i="1"/>
  <c r="V45" i="1" l="1"/>
  <c r="U85" i="1" l="1"/>
  <c r="U72" i="1"/>
  <c r="U34" i="1"/>
  <c r="U10" i="1"/>
  <c r="U9" i="1"/>
  <c r="U101" i="1"/>
  <c r="U95" i="1"/>
  <c r="U96" i="1"/>
  <c r="U97" i="1"/>
  <c r="U98" i="1"/>
  <c r="U94" i="1"/>
  <c r="U90" i="1"/>
  <c r="U86" i="1"/>
  <c r="U87" i="1"/>
  <c r="U88" i="1"/>
  <c r="U89" i="1"/>
  <c r="U84" i="1"/>
  <c r="U79" i="1"/>
  <c r="U80" i="1"/>
  <c r="U81" i="1"/>
  <c r="U77" i="1"/>
  <c r="U74" i="1"/>
  <c r="U75" i="1"/>
  <c r="U70" i="1"/>
  <c r="U71" i="1"/>
  <c r="U73" i="1"/>
  <c r="U69" i="1"/>
  <c r="U58" i="1"/>
  <c r="U59" i="1"/>
  <c r="U60" i="1"/>
  <c r="U61" i="1"/>
  <c r="U63" i="1"/>
  <c r="U64" i="1"/>
  <c r="U65" i="1"/>
  <c r="U55" i="1"/>
  <c r="U56" i="1"/>
  <c r="U57" i="1"/>
  <c r="U47" i="1"/>
  <c r="U41" i="1"/>
  <c r="U40" i="1"/>
  <c r="U39" i="1"/>
  <c r="U38" i="1"/>
  <c r="U37" i="1"/>
  <c r="U36" i="1"/>
  <c r="U35" i="1"/>
  <c r="U33" i="1"/>
  <c r="U32" i="1"/>
  <c r="U31" i="1"/>
  <c r="U30" i="1"/>
  <c r="U28" i="1"/>
  <c r="U29" i="1"/>
  <c r="U24" i="1"/>
  <c r="U25" i="1"/>
  <c r="U26" i="1"/>
  <c r="U27" i="1"/>
  <c r="U23" i="1"/>
  <c r="U22" i="1"/>
  <c r="U21" i="1"/>
  <c r="U20" i="1"/>
  <c r="U19" i="1"/>
  <c r="U17" i="1"/>
  <c r="U14" i="1"/>
  <c r="U13" i="1"/>
  <c r="U12"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AG101" i="1" l="1"/>
  <c r="T62" i="1" l="1"/>
  <c r="U62" i="1" s="1"/>
  <c r="AE8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lilia</author>
  </authors>
  <commentList>
    <comment ref="AM26" authorId="0" shapeId="0" xr:uid="{00000000-0006-0000-0000-000001000000}">
      <text>
        <r>
          <rPr>
            <b/>
            <sz val="9"/>
            <color indexed="81"/>
            <rFont val="Tahoma"/>
            <family val="2"/>
          </rPr>
          <t>lilia:</t>
        </r>
        <r>
          <rPr>
            <sz val="9"/>
            <color indexed="81"/>
            <rFont val="Tahoma"/>
            <family val="2"/>
          </rPr>
          <t xml:space="preserve">
Si requieren incorporar comentarios o notas aclaratorias utilizar la columna de observaciones primer semestre (AK en la hoja Excel)</t>
        </r>
      </text>
    </comment>
    <comment ref="AM27" authorId="0" shapeId="0" xr:uid="{00000000-0006-0000-0000-000002000000}">
      <text>
        <r>
          <rPr>
            <b/>
            <sz val="9"/>
            <color indexed="81"/>
            <rFont val="Tahoma"/>
            <family val="2"/>
          </rPr>
          <t>lilia:</t>
        </r>
        <r>
          <rPr>
            <sz val="9"/>
            <color indexed="81"/>
            <rFont val="Tahoma"/>
            <family val="2"/>
          </rPr>
          <t xml:space="preserve">
Si requieren incorporar comentarios o notas aclaratorias utilizar la columna de observaciones primer semestre (AK en la hoja Excel)</t>
        </r>
      </text>
    </comment>
  </commentList>
</comments>
</file>

<file path=xl/sharedStrings.xml><?xml version="1.0" encoding="utf-8"?>
<sst xmlns="http://schemas.openxmlformats.org/spreadsheetml/2006/main" count="2320" uniqueCount="1231">
  <si>
    <t>Matriz de Seguimiento Políticas Públicas Poblacionales</t>
  </si>
  <si>
    <t>Política Pública</t>
  </si>
  <si>
    <t>POLITICA PÚBLICA DE INFANCIA Y ADOLESCENCIA</t>
  </si>
  <si>
    <t>Entidad que diligencia</t>
  </si>
  <si>
    <t xml:space="preserve">SECRETARIA DISTRITAL DE INTEGRACIÓN SOCIAL </t>
  </si>
  <si>
    <t>Profesional que diligencia</t>
  </si>
  <si>
    <t>Equipo PPIA-Subdirección para la Infancia</t>
  </si>
  <si>
    <t>Fecha de entrega</t>
  </si>
  <si>
    <t>No.</t>
  </si>
  <si>
    <t>Código</t>
  </si>
  <si>
    <t>Estructura</t>
  </si>
  <si>
    <t xml:space="preserve">Acciones 
</t>
  </si>
  <si>
    <t>Importancia relativa de la acción (%)</t>
  </si>
  <si>
    <t>Responsable reporte de Ejecución de cada acción de las políticas</t>
  </si>
  <si>
    <t>Extensión de Tiempos de ejecución de la acción</t>
  </si>
  <si>
    <t>Indicador por acción de política</t>
  </si>
  <si>
    <t>Seguimiento indicador 2021</t>
  </si>
  <si>
    <t>PLAN DE DESARROLLO DISTRITAL - UN NUEVO CONTRATO SOCIAL Y AMBIENTAL PARA LA BOGOTÁ DEL SIGLO XXI</t>
  </si>
  <si>
    <t>PRESUPUESTO ASOCIADO
Identificación Fuente de Financiación</t>
  </si>
  <si>
    <t>Ejes</t>
  </si>
  <si>
    <t>Componentes</t>
  </si>
  <si>
    <t>Lineamientos</t>
  </si>
  <si>
    <t>Objetivo</t>
  </si>
  <si>
    <t xml:space="preserve">Sector Distrital
</t>
  </si>
  <si>
    <t>Entidad del Distrito responsable de la ejecución</t>
  </si>
  <si>
    <t>Otro 
(Nivel Nacional, ONG, Sociedad Civil, por favor indicar el nombre)</t>
  </si>
  <si>
    <t>Contacto</t>
  </si>
  <si>
    <t>Teléfono</t>
  </si>
  <si>
    <t>Correo electrónico</t>
  </si>
  <si>
    <t>Fecha de inicio</t>
  </si>
  <si>
    <t>Fecha de finalización</t>
  </si>
  <si>
    <t xml:space="preserve">Nombre
Indicador 
</t>
  </si>
  <si>
    <t>Fórmula de cálculo del indicador</t>
  </si>
  <si>
    <t>Meta año 2021</t>
  </si>
  <si>
    <t xml:space="preserve">Resultado indicador primer semestre </t>
  </si>
  <si>
    <t>% de Avance Indicador prmer semestre</t>
  </si>
  <si>
    <t>Resultado Indicador 2021</t>
  </si>
  <si>
    <t>% de Avance Indicador año 2021</t>
  </si>
  <si>
    <t>Propósito de ciudad</t>
  </si>
  <si>
    <t>Logros de ciudad</t>
  </si>
  <si>
    <t>Programas Generales</t>
  </si>
  <si>
    <t>Metas</t>
  </si>
  <si>
    <t xml:space="preserve">Código del Proyecto 
</t>
  </si>
  <si>
    <t xml:space="preserve">Nombre del Proyecto
 (si Aplica)
</t>
  </si>
  <si>
    <t>Meta del Proyecto</t>
  </si>
  <si>
    <t xml:space="preserve">Presupuesto programado para 2021 </t>
  </si>
  <si>
    <t>Porcentaje del presupuesto programado para las acciones
(0 a 100)</t>
  </si>
  <si>
    <t xml:space="preserve">Presupuesto ejecutado acumulado (primer semstre 2021)
</t>
  </si>
  <si>
    <t xml:space="preserve">Presupuesto ejecutado 2021
</t>
  </si>
  <si>
    <t>Observaciones</t>
  </si>
  <si>
    <t>Avances primer semestre 2021</t>
  </si>
  <si>
    <t>Observaciones I Semestre</t>
  </si>
  <si>
    <t>AVANCE ANUAL 2021</t>
  </si>
  <si>
    <t>1.1.</t>
  </si>
  <si>
    <t>Eje_1_Niños_Niñas_y_Adolescentes_en_ciudadanía_Plena_Ciudad_familias_y_ambientes_seguros</t>
  </si>
  <si>
    <t>Situaciónes_de_inobservancia_amenaza_o_vulneración_de__la_realización_de_derechos_(_ESCNNA_RPA_víctimas_conflicto_armado_discapacidad_etnico_racial)</t>
  </si>
  <si>
    <t>1, Provisión equitativa de oportunidades y promoción de capacidades para el Desarrollo Integral de niños, niñas y adolescentes con enfoque diferencial.</t>
  </si>
  <si>
    <t xml:space="preserve">Fortalecer las acciones en el distrito que favorezca el desarrollo de capacidades de los niños, niñas y adolescentes para garantizar el goce efectivo de sus derechos. </t>
  </si>
  <si>
    <t>Desarrollo de intervenciones psicosociales en salud y gestión intersectorial, a través de canales NO presenciales (líneas y plataformas), a las violencias.</t>
  </si>
  <si>
    <t>_Sector_Salud</t>
  </si>
  <si>
    <t>Secretaría de Salud</t>
  </si>
  <si>
    <t>N/A</t>
  </si>
  <si>
    <t>Rodrigo lopera</t>
  </si>
  <si>
    <t>R1Lopera@saludcapital.gov.co</t>
  </si>
  <si>
    <t xml:space="preserve">1/01/2021
</t>
  </si>
  <si>
    <t xml:space="preserve">31/12/2021
</t>
  </si>
  <si>
    <t xml:space="preserve"> Número de intervenciones realizadas a través de líneas, plataformas y canales de prevención y atención a las violencias intrafamiliar, maltrato infantil,  sexual, feminicidio y  violencia basada en género </t>
  </si>
  <si>
    <t xml:space="preserve"> Número de intervenciones realizadas a través de líneas, plataformas y canales de prevención y atención a las violencias intrafamiliar, maltrato infantil,  sexual, feminicidio y  violencia basada en género</t>
  </si>
  <si>
    <t xml:space="preserve">1444 
</t>
  </si>
  <si>
    <t>Inspirar confianza y legitimidad para vivir sin miedo y ser epicentro de cultura ciudadana, paz y reconciliación.</t>
  </si>
  <si>
    <t>Reducir la aceptación cultural e institucional del machismo y las violencias contra las mujeres, así como del racismo, el clasismo, la homofobia y la xenofobia.</t>
  </si>
  <si>
    <t>Sin machismo ni violencia contra las mujeres, las niñas y los niños</t>
  </si>
  <si>
    <t xml:space="preserve">A 2024 aumentar en un 40% las intervenciones a traves de las líneas, plataformas y canales de prevención y atención a las violencias (violencia sexual, violencia intrafamiliar,  maltrato infantil y violencia basada en género) </t>
  </si>
  <si>
    <t>Mujeres, Salud influyente y diferencial</t>
  </si>
  <si>
    <t>A 2024 aumentar en 40% las intervenciones a través de las líneas, plataformas y canales de prevención y atención a las violencias (violencia sexual, violencia intrafamiliar y maltrato infantil y violencia basada en género).</t>
  </si>
  <si>
    <t xml:space="preserve">La línea 106 continuó aumentando la atención a la ciudadanía durante el primer semestre de 2021,  realizando entre enero y  junio  un total de 35.589  intervenciones, lo que representa un  aumento  del 25,95% respecto al mismo periodo del año anterior.
Respecto al acumulado  "Del Plan de Desarrollo, Un nuevo contrato social y ambiental para la Bogotá del siglo XXI",  desde el mes de julio de 2020, en la Línea 106  se han realizado un total de 91.236 intervenciones. Durante el primer semestre de 20201 se detectaron situaciones de alto riesgo en Niños, Niñas y Adolescentes - NNA con activación de ruta de 887 casos, de los cuales han  recibido respuesta efectiva a 773, equivalente al 58,12% acumulado. </t>
  </si>
  <si>
    <t xml:space="preserve">Para el primer semestre del año 2021 no se han realizado ajustes al presupuesto programado inicialmente aprobado de $1.500.000.000 de los cuales se han ejecutado el 2,34% de los recursos disponibles o sea $35.144 000 
*Los recursos económicos programados y ejecutados están destinados a la prestación del servicio  por demanda de la línea 106  para toda la población  en general ; razón por la cual no es posible especificar financieramente los recursos  dirigidos  para niños, niñas y adolescentes. 
La línea 106, es una línea de escucha la cual atiende población general donde se priorizan los Niños Niñas y Adolescentes para atención no presencial de diferentes situaciones de la vida cotidiana. En la intervención realizada desde el profesional de atención se realiza la valoración del riesgo y de ella se deriva la activación de la ruta correspondiente (sectorial o intersectorial) en los casos identificados con alto riesgo, los cuales no corresponden a la totalidad de intervenciones realizadas desde la línea. Las atenciones que se reportan en la actividad corresponden a intervenciones que incluyen las de prevención y promoción, por lo cual no se pueden reportar en la meta dado que esta hace referencia solamente a casos de alto riesgo. La magnitud de la meta puede fluctuar debido a que cada mes varían las situaciones de alto riesgo identificadas, así como la efectividad de las respuesta, por lo anterior cabe anotar que las respuestas efectivas no siempre corresponden al mes que se está reportando, toda vez que toma tiempo que cada institución nos dé respuesta y todos manejan tiempos de respuesta diferentes a la solicitud sobre la recepción y atención de los casos, ya que al confirmarse su recepción inician la ruta interna en el servicio, programa o institución, por lo que se considera atención efectiva. Con el fin de identificar el comportamiento de las remisiones realizadas se realiza seguimiento institucional a casos de remitidos en periodos anteriores. </t>
  </si>
  <si>
    <t>1.3.</t>
  </si>
  <si>
    <t>Alimentación_nutritiva</t>
  </si>
  <si>
    <t>Diseñar e implementar un plan de acción para la prevención y atención de la malnutrición en escolares de 5 a 17 años incluyendo una  estrategia para la reducción de ambientes obesogénicos.</t>
  </si>
  <si>
    <t>Angela Lucia 
Cortés Morales</t>
  </si>
  <si>
    <t>Alcortes@saludcapital.gov.co</t>
  </si>
  <si>
    <t>Proporción de escolares de 5 a 17 años de las institucioens educativas intervenidas con estado nutricional adecuado según el indicador antropométrico Indice de Masa Corporal para la Edad (IMC/E).</t>
  </si>
  <si>
    <t>Escolares de 5 a 17 años que durante el tamizaje antropométrico presentan estado nutricional adecuado según el indicador IMC/edad / Número de escolares de las instituciones educativas intervenidas, tamizados</t>
  </si>
  <si>
    <t>Hacer un nuevo contrato social con igualdad de oportunidades para la inclusión social, productiva y política</t>
  </si>
  <si>
    <t>Completar la implementación de un modelo de salud con enfoque poblacional-diferencial, de género, participativo, resolutivo y territorial que aporte a la modificación de los determinantes sociales de la salud</t>
  </si>
  <si>
    <t xml:space="preserve">Prevención y cambios para mejorar la salud de la población 
</t>
  </si>
  <si>
    <t xml:space="preserve">A 2024 mantener la tasa de mortalidad por enfermedades crónicas no transmisibles por debajo de 127 por 100,000 personas en edades de 30 a  69 años. Implementando estrategias de promoción de practicas y estilos de vida saludable, para prevención de Enfermedades Cardiovasculares, Diabetes Mellitus, Cáncer, Enfermedades de vías respiratorias inferiores, entre otras. 
</t>
  </si>
  <si>
    <t>Condiciones favorables para
 la salud y la vida</t>
  </si>
  <si>
    <t>A 2024 el 65% de escolares de 5 a 17 años de las instituciones educativas intervenidas, tienen estado nutricional adecuado
 según el indicador Índice de Masa Corporal para la Edad.</t>
  </si>
  <si>
    <r>
      <rPr>
        <sz val="10"/>
        <color theme="1"/>
        <rFont val="Calibri"/>
        <family val="2"/>
        <scheme val="minor"/>
      </rPr>
      <t>Respecto al presupuesto proyectado en esta acción para la vigencia 2021, se tuvieron en cuenta dos aspectos que cobran relevancia en el contexto de la pandemia por COVID-19: Primero, la necesidad de adelantar la caracterización de la situación alimentaria y nutricional del escolar en la realidad de pandemia. Segundo, que para el nuevo modelo de salud territorial basado en atención primaria en salud se tiene planeado un fortalecimiento de la agricultura urbana, periurbana y rural con el fin de alentar la producción de alimentos sanos como alternativa que pueda reemplazar o desplazar a los alimentos obesogénicos y mejorar el estado nutricional de los escolares</t>
    </r>
    <r>
      <rPr>
        <sz val="10"/>
        <color theme="9"/>
        <rFont val="Calibri"/>
        <family val="2"/>
        <scheme val="minor"/>
      </rPr>
      <t>.</t>
    </r>
    <r>
      <rPr>
        <sz val="10"/>
        <rFont val="Calibri"/>
        <family val="2"/>
        <scheme val="minor"/>
      </rPr>
      <t xml:space="preserve">
Con respecto a la meta programada, es importante tener en cuenta que esta será objeto de ajustes dado que para  el momento de  validación de las acciones de la Política Pública de Infancia y Adolescencia, la Secretaría Distrital de Salud se encuentra en un proceso de validación de la  información obtenida a través del Sistema de Vigilancia Alimentaria y Nutricional (SISVAN), la cual es la fuente  para el reporte del indicador de esta acción y que esta validación generará cambios en la línea de base y en la programación física de la meta correspondiente a esta acción. </t>
    </r>
  </si>
  <si>
    <t xml:space="preserve">De acuerdo al proyecto de inversión 7828, con la meta 16: A 2024 65% de escolares de 5 a 17 años de las instituciones educativas intervenidas, tienen estado nutricional adecuado según el indicador índice de masa corporal para la edad, presenta actividades orientadas a diseñar e implementar estrategia para la reducción de ambientes obeso génicos, así como el diseño e implementación un plan de acción para la prevención y atención de la malnutrición en escolares de 5 a 17 años.
Durante el año 2021, frente  a las dos líneas de intervención se tiene: Proyección de la estrategia tiendas barriales saludables, intervención de tiendas escolares de colegios públicos por medio de la alianza ciudades saludables, precisión de los elemento para la identificación de desiertos alimentarios, establecimiento de estrategias de información, comunicación y educación alimentaria y nutricional dirigidas a los escolares y el acompañamiento y fortalecimiento de huertas caseras, comunitarias, agricultura urbana en el Distrito Capital orientadas a la comunidad educativa. 
Implementación de la mesa de expertos, con el fin de consolidar el abordaje para las alteraciones nutricionales por exceso, desarrollo de la mesa intersectorial de alteraciones nutricionales, asistencia técnica a EPS y EAPB para la identificación de las alteraciones nutricionales. 
</t>
  </si>
  <si>
    <t xml:space="preserve">Para el primer semestre del año 2021 se ha realizado ajustes al presupuesto programado inicialmente, ocasionados por traslados presupuestales principalmente para continuar desarrollando las acciones de GSP - PSPIC y para prevenir, contener y mitigar el COVID -19, de acuerdo a esto el presupuesto definitivo actual es de $ 1.313.382.184.
Como alternativa para el reporte de información que dé cuenta de la situación nutricional de niños y niñas entre 5 y 17 años, el Sistema de Vigilancia Alimentario y Nutricional propone dar seguimiento a la meta con la información generada por las IPS en las consultas realizadas a población en este rango de edad; no obstante, debe tenerse en cuenta que no es posible identificar a través de las bases de datos la pertenencia del usuario a entidades educativas y por tanto el dato no representa directamente el resultado de las acciones de salud pública, sino que refleja la situación nutricional de niños y niñas en edad escolar en general en la Ciudad. Para el corte al 15 de junio de 2021 el 57,07% de los niños y niñas de 5 a 17 años presenta estado nutricional adecuado de acuerdo con el indicador IMC/E , hallado del consolidado de notificación  de la red de Unidades  Primarias Generadoras del Datos del SISVAN en 2021. </t>
  </si>
  <si>
    <t>1.4.</t>
  </si>
  <si>
    <t>Diseñar e implementar estrategia para la prevención de las muertes por desnutrición aguda como causa básica en menores de cinco años</t>
  </si>
  <si>
    <t>Maria Paula Fajardo</t>
  </si>
  <si>
    <t>MPFajardo@saludcapital.gov.co</t>
  </si>
  <si>
    <t>Tasa de mortalidad por desnutrición aguda como causa básica en menores de 5 años</t>
  </si>
  <si>
    <t>Número de muertes por desnutrición aguda como causa básica en menores de 5 años  / Número de niños y niñas menores de 5 años según proyección DANE para el año *100.000</t>
  </si>
  <si>
    <t>-</t>
  </si>
  <si>
    <t>Salud y bienestar para niñas y niños</t>
  </si>
  <si>
    <t>A 2024 Llevar a cero la tasa de mortalidad por 100.000 en menores de 5 años por desnutrición aguda como causa básica.</t>
  </si>
  <si>
    <t>Infancia imparable</t>
  </si>
  <si>
    <t>EL valor del prespuesto definito asciende a $1.755.000.000 de los cuales se han ejecutado el 99,82% de los recursos disponibles o sea $1.751.905.782.                                                                                                                      Con la implementación del plan de acción para la Prevención, identificación, notificación y atención integral de niños y niñas menores de 5 años con desnutrición aguda, se da orientación técnica en el manejo intrahospitalario y seguimiento al egreso, se lleva a cabo 4.627 seguimientos a 1.537 casos priorizados de desnutrición aguda moderada y severa, fuente: base de seguimientos depurada entorno hogar 15 de junio de 2021. Se da línea técnica a los diferentes componentes y procesos transversales que intervienen en la Ruta Integral de Atención en Salud de la Desnutrición Aguda desde el PSPIC, además se lleva a cabo gestión intersectorial de casos de desnutrición aguda identificados con inseguridad alimentaria para ser vinculados en programas de apoyo alimentario, y gestión sectorial para eliminar las barreras de acceso a servicios de salud a través del área de garantía del aseguramiento. Se avanza en la coordinación intersectorial de casos de desnutrición aguda identificados con inseguridad alimentaria para ser vinculados en programas de apoyo alimentario, en coordinación con la ONG "Acción contra el Hambre" se establecen acuerdos para la atención de gestantes y lactantes migrantes irregulares identificados por los equipos de salud pública. 
Implementación de la estrategia para la promoción del bienestar, la calidad de vida y la salud de niños y niñas y la afectación positiva de los determinantes sociales relacionados con la Desnutrición, con avances en estructurar e implementar el "Botón de Gestantes y Lactantes de Bogotá Cuidadora", para la activación y atención de necesidades en salud y de tipo social. Conformación un Kit de Cuidado para gestantes y lactantes en el que se incluirá la oferta distrital de Salud, Integración, Educación, Mujer y Desarrollo Económico para las gestantes y lactantes.
Participación activa de 7 EPS  en la mesa técnica del componente de nutrición del convenio 027 de 2020, para garantizar la atención integral a los niños y niñas menores de cinco años, identificados con riesgo o presencia de desnutrición aguda, en el marco de las rutas integrales de atención en salud en la ciudad de Bogotá, durante el primer trimestre de 2021 se retroalimentan bases de seguimiento individual de desnutrición aguda de EAPB activas en el convenio, como lo es Capitalsalud, Saludtotal y Famisanar. Fuente: Informe SEGPLAN Mayo 2021.</t>
  </si>
  <si>
    <t>Para el primer semestre del año 2021 se ha realizado ajustes al presupuesto programado inicialmente, ocasionados por traslados presupuestales principalmente para continuar desarrollando las acciones de GSP - PSPIC, de acuerdo a esto el presupuesto definitivo actual es de $ 1.755.495.462.</t>
  </si>
  <si>
    <t>1.5</t>
  </si>
  <si>
    <t>Diseño e implementación de intervenciones  colectivas para la promoción, protección y apoyo a la lactancia materna y  asistencia técnica, acompañamiento y seguimiento para la implementación de la estrategia de Salas Amigas de la Familia Lactante (SAFL) del entorno laboral..</t>
  </si>
  <si>
    <t>Porcentaje de de niñas y niños menores de 6 meses con práctica de lactancia materna exclusiva</t>
  </si>
  <si>
    <t>Número de niños y niñas menores de 6 meses con lactancia materna exclusiva / Número de niños y niñas menores de 6 meses captados por el SISVAN *100</t>
  </si>
  <si>
    <t>A 2024 lograr y mantener por encima del 65% la práctica de lactancia materna exclusiva en menores de 6 meses. Linea de base: 59.3%. Fuente: SISVAN.</t>
  </si>
  <si>
    <t xml:space="preserve">Con respecto a la meta programada, es importante tener en cuenta que esta será objeto de ajustes dado que para  el momento de  validación de las acciones de la Política Pública de Infancia y Adolescencia, la Secretaría Distrital de Salud se encuentra en un proceso de validación de la  información obtenida a través del Sistema de Vigilancia Alimentaria y Nutricional (SISVAN), la cual es la fuente  para el reporte del indicador de esta acción y que esta validación generará cambios en la línea de base y en la programación física de la meta correspondiente a esta acción. </t>
  </si>
  <si>
    <t>"La magnitud del indicador de la línea base de 2019 de Lactancia Materna Exclusiva (LME) en menores de seis meses se encuentra en ajuste, teniendo en cuenta que actualmente la SDS está en proceso de validación del Sistema de Vigilancia Alimentaria y Nutricional; el anterior ejercicio preliminarmente arroja que la proporción de niños y niñas con LME de la línea base pasaría en 2019 de 59.3% a 56.9%, y en 2020 este dato sería 52.3%, en el mes de abril de 2021 preliminarmente, la proporción de LME en menores de seis meses es de 58,48%. Se proyecta que, al terminar el ejercicio de validación descrito anteriormente, se genere la reprogramación de la meta y ello permita monitorear adecuadamente el comportamiento del indicador de acuerdo a la materialización de las acciones programadas. 
Se realizó: 
-Coordinación de las acciones para la promoción, protección y apoyo de la lactancia materna a través de estrategias institucionales en el marco del Comité Distrital de apoyo a la lactancia materna.
-Verificación de requisitos de 21 postulantes al directorio de consejeros de lactancia materna de Bogotá - Cundinamarca. -Consolidación de directorio de consejeros de lactancia materna de Bogotá - Cundinamarca Versión 1. -Avances en la planeación de dos jornadas de actualización en lactancia materna dirigida a profesionales de la salud en el marco de la Celebración de la Semana Mundial de Lactancia Materna para el 3 y 5 de agosto de 2021, así como Evento en Vivo dirigido a la comunidad el día 4 de agosto.
-Avances y desarrollo de temáticas a desarrollar para la construcción de herramienta virtual dirigida a familias gestantes y lactantes en lactancia materna y alimentación infantil saludable. 
-Orientación técnica y seguimiento a la operación de acciones para la promoción de la lactancia materna, alimentación infantil y alimentación saludable de la gestante en el entorno trabajo, vivienda, educativo, público y GPAISP.
-Construcciòn y aprobación de propuesta de investigación "Prácticas de lactancia materna y su vínculo con las dimensiones psicosociales de la salud mental en algunas modalidades de atención de programas integrales de Bogotá en el periodo 2021-2022".
-Divulgación de la oferta de servicios del Banco de Leche Humana (BLH) de la USS Kennedy en los espacios transversales y entornos de vida del Plan de Salud Pública de Intervenciones Colectivas, así mismo se avanza en la actualización del documento de articulación de la SDS con la estrategia del BLH de la USS Kennedy. 
-Asistencia técnica a a la IPS Compensar Primera de Mayo y las EAPB Aliansalud, Compensar y Policia Nacional para la implementación de la consulta de valoración, promoción y apoyo a la lactancia materna. 
-Búsqueda Activa e inscripción de 9 Salas Amigas de la Familia Lactante  del entorno laboral (SAFL-L), además se realizan 181 asistencias técnicas a entidades públicas de orden nacional ubicadas en Bogotá y empresas privadas para la implementación de la estrategia SAFL-L. Fuente: Informe SEGPLAN Mayo 2021.</t>
  </si>
  <si>
    <t>Para el primer semestre del año 2021 no se han realizado ajustes al presupuesto programado inicialmente de $1.000.000.000.</t>
  </si>
  <si>
    <t>1.6.</t>
  </si>
  <si>
    <t>Creciendo_Saludables</t>
  </si>
  <si>
    <t xml:space="preserve">Formular un plan de acción para el desarrollo de la estrategia de promoción en el cuidado de la salud materna y perinatal en el marco de los derechos sexuales y reproductivos con enfoque de curso de vida, poblacional, diferencial y de género para dar la bienvenida a nuevas generaciones y el mejoramiento para el cuidado preconcepcional,  prenatal, el parto, puerperio y de neonatos en el marco de la estrategia de nacimiento humanizado en Bogotá.
</t>
  </si>
  <si>
    <t>Adriana Galindo</t>
  </si>
  <si>
    <t>Agalindo@saludcapital.gov.co</t>
  </si>
  <si>
    <t>Razón de Mortalidad Materna</t>
  </si>
  <si>
    <t xml:space="preserve">RMM= (Número de casos de mortalidad materna temprana en el periodo/ total de nacidos vivos en el mismo periodo)* 100-000 </t>
  </si>
  <si>
    <t>24,7 por 100 mil nacidos vivos</t>
  </si>
  <si>
    <t xml:space="preserve"> 41,74 por 100.000 nacidos vivos.</t>
  </si>
  <si>
    <t>Salud para la vida y el bienestar</t>
  </si>
  <si>
    <t xml:space="preserve">A 2024 disminuir en 20% la Razón de Mortalidad Materna. </t>
  </si>
  <si>
    <t>Nuevas generaciones salud e inclusión</t>
  </si>
  <si>
    <t>La línea de base utilizada para el cálculo de las metas es la información correspondiente al año 2018.</t>
  </si>
  <si>
    <t>El análisis comparativo de este evento durante el mismo periodo, es decir enero-mayo, muestra como para el año 2020 se evidencia un comportamiento similar, con la presentación de 11 casos de muertes maternas.  En comparación con la vigencia 2018 (Línea Base) muestra un aumento por cuanto fueron registrados un total de 10 muertes maternas con una Razón de Mortalidad Materna de 50,3 por 100.000 NV.  Estos datos son preliminares y pueden cambiar e ingresar casos de mortalidad de meses anteriores, debido a que medicina legal ingresa de manera tardía los casos que se encuentran en necropsia. 
Fuente: Base de datos SDS y aplicativo Web RUAF_ND, datos Línea Base 2018. Fuente 2020: datos PRELIMINARES, ajustado enero 2021. Datos 2021 PRELIMINARES</t>
  </si>
  <si>
    <t>Para el primer semestre del año 2021 no se han realizado ajustes al presupuesto programado inicialmente de $2.108.000.000.</t>
  </si>
  <si>
    <t>1.7.</t>
  </si>
  <si>
    <t xml:space="preserve">Elaborar un plan de acción para el desarrollo de proceso articulador y de mejoramiento para el cuidado preconcepcional,  prenatal, el parto, puerperio y de neonatos con enfoque de curso de vida, poblacional, diferencial y de género en el marco de la estrategia de nacimiento humanizado en Bogotá.
</t>
  </si>
  <si>
    <t>Tasa de Mortalidad Perinatal TMP</t>
  </si>
  <si>
    <t>Número de casos de muerte perinatal en un periodo de tiempo / total de nacidos vivos + muertes fetales en el mismo periodo de tiempo *1.000</t>
  </si>
  <si>
    <t>14,45 por 1.000 NV + fetales</t>
  </si>
  <si>
    <t xml:space="preserve">12,0 por 1.000 nacidos vivos + muertes fetales.
</t>
  </si>
  <si>
    <t>A 2024 reducir en un 10% la tasa de mortalidad perinatal por 1.000 nacidos vivos+ fetales.  (Cierre de base de datos 2018 EEVV- RUAF tasa de 14,6).</t>
  </si>
  <si>
    <r>
      <t xml:space="preserve">Al realizar el análisis comparativo durante el </t>
    </r>
    <r>
      <rPr>
        <b/>
        <sz val="10"/>
        <color rgb="FFFF0000"/>
        <rFont val="Calibri"/>
        <family val="2"/>
        <scheme val="minor"/>
      </rPr>
      <t>periodo acumulado enero-mayo, para el año 2020 se presentaron 486 casos, evidenciado por una disminución del -34,6% (n=1168) en relación con el comportamiento del evento para el mismo periodo en el 2021 en el que se presentaron 318 casos con una tasa de 12,0 por 1.000 NV más MF; con respecto a la línea base año 2018 (14,6 NV + MF), se registra una reducción de -17,8% con respecto a la tasa, y en relación con la tasa reportada en la vigencia 2019 (11,9 NV + MF), se registra una reducción -0,8% con respecto a la tasa</t>
    </r>
    <r>
      <rPr>
        <sz val="10"/>
        <rFont val="Calibri"/>
        <family val="2"/>
        <scheme val="minor"/>
      </rPr>
      <t>. Estos datos de casos de mortalidad son preliminares y pueden cambiar mes a mes, como resultado de la depuración y ajuste de casos por parte de los generadores del dato.
Fuente 2020: Base de datos SDS y aplicativo Web RUAF_ND, datos PRELIMINARES-(corte 09-01-2021)-ajustada 18-01-2021.
Fuente 2021: SDS- RUAF_ND, datos PRELIMINARES. (Corte 12-05-2021 Ajustado 16-06-2021).</t>
    </r>
  </si>
  <si>
    <t>Para el primer semestre del año 2021 no se han realizado ajustes al presupuesto programado inicialmente de $5.183.000.000.</t>
  </si>
  <si>
    <t>1.8.</t>
  </si>
  <si>
    <t>Sexualidad_y_recreación_de_la_vida</t>
  </si>
  <si>
    <t>Diseño de  planes de acción para el desarrollo de la estrategia de promoción, apropiación y ejercicio de los derechos sexuales y reproductivos y para el desarrollo del proceso articulador y de mejoramiento para la atención integral y participativa de adolescentes y jóvenes bajo un enfoque de derechos, poblacional diferencial y de género.</t>
  </si>
  <si>
    <t>Eliana Espinosa</t>
  </si>
  <si>
    <t>LEEspinosa@saludcapital.gov.co</t>
  </si>
  <si>
    <t>Tasa Específica de Fecundidad en mujeres de 15 a 19 años TEF</t>
  </si>
  <si>
    <t>TEF15-19= (Nacimientos en Mujeres de 15-19 años/Total de mujeres proyectadas de 15-19 años)*1.000</t>
  </si>
  <si>
    <t xml:space="preserve">34,25 * 1000 niñas y adolescentes de 15 a 18 años
</t>
  </si>
  <si>
    <t>A 2024 reducir en 10% la maternidad y paternidad temprana en mujeres con edades entre 15 y 19 años, fortaleciendo las capacidades sobre derechos sexuales y reproductivos de adolescentes, jóvenes y sus familias.</t>
  </si>
  <si>
    <r>
      <t>Para el aporte al logro de las metas se realizaron acciones integradas en los eternos de vida cotidiana así: en el Entorno Educativo se desarrollaron de 2.046 sesiones virtuales con familias orientadas a brindar educación sobre salud sexual y reproductiva con la participación de 3.967 familias y 8.967 personas.
Frente a la gestión de la salud pública para la atencion a la población, en el entorno institucional,</t>
    </r>
    <r>
      <rPr>
        <b/>
        <sz val="10"/>
        <color rgb="FFFF0000"/>
        <rFont val="Calibri"/>
        <family val="2"/>
        <scheme val="minor"/>
      </rPr>
      <t xml:space="preserve"> se  realizaron 165 activaciones para la Ruta de embarazo o con sospecha de embarazo con causal Sentencia C-1.775 con atención efectiva de casos reportados al sistema de información SIRC, para la canalización a las atenciones definidas en la  RIAS de Promoción y Mantenimiento de la Salud para curso de vida Adolescencia (12-18 años).  1.365 adolescentes con atención efectiva para el suministro de Método anticonceptivo (Preferiblemente de larga duración).  823 casos son reportados al sistema de información SIRC, para atención de regulación de la fecundidad. 4.043 canalizaciones a Ruta de Promoción y Mantenimiento de la Salud, Curso de vida Adolescente (15 a 19 años), 468 canalizaciones a Ruta de Promoción y Mantenimiento de la Salud, Curso de vida Adolescente para atención en anticoncepción.
Se realiza el acompañamiento técnico mediante 414 asistencias en Instituciones </t>
    </r>
    <r>
      <rPr>
        <sz val="10"/>
        <rFont val="Calibri"/>
        <family val="2"/>
        <scheme val="minor"/>
      </rPr>
      <t xml:space="preserve">Prestadoras de Servicios de Salud IPS para  el fortalecimiento de competencias a los profesionales para el fortalecimiento del ejercicio de los derechos sexuales y reproductivos  y la  anticoncepción durante la  adolescencia. Se realizan avances en el desarrollo de los componentes relacionados con acceso a los servicios, oportunidad en la prestación, procedimientos administrativos y de gestión, disponibilidad de una amplia gama de servicios para adolescentes y jóvenes.  Se realiza la verificación de entrega de preservativos  a los usuarios que acceden a las consultas de salud sexual y reproductiva.  En la ciudad se implementa la estrategia de Servicios Integrales para Adolescentes y Jóvenes SISAJ en 13 unidades de servicios de salud a las cuales se les realizan 79 asistencias técnicas. 
</t>
    </r>
  </si>
  <si>
    <t>Para el primer semestre del año 2021 no se han realizado ajustes al presupuesto programado inicialmente de $1.339.000.000.</t>
  </si>
  <si>
    <t>1.10.</t>
  </si>
  <si>
    <t>Implementar la estrategia de  prevención, control y atención de la transmisión materno infantil de  sífilis  en conjunto con los demás con  actores del SGSSS en el marco de  las atenciones individuales y colectivas en población general con énfasis en poblaciones vulnerables enfocadas en los derechos sexuales y reproductivos.</t>
  </si>
  <si>
    <t>Jenny Gaitan
Sol Beltrán</t>
  </si>
  <si>
    <t>3123491901
3108753696</t>
  </si>
  <si>
    <t>JMGaitan@saludcapital,gov.co</t>
  </si>
  <si>
    <t>Porcentaje anual de reducción de la incidencia de sífilis congénita</t>
  </si>
  <si>
    <t xml:space="preserve">Incidencia de sífilis congénita en el periodo comparada con la línea de base.  </t>
  </si>
  <si>
    <t>En el  acumulado se cuentan con 33 casos de sífilis congénita en el distrito capital para semana 22. El indicador es anual.</t>
  </si>
  <si>
    <t>A 2024 disminuir en un 25% la incidencia de sífilis congénita.</t>
  </si>
  <si>
    <r>
      <rPr>
        <b/>
        <sz val="9"/>
        <color rgb="FFFF0000"/>
        <rFont val="Calibri"/>
        <family val="2"/>
        <scheme val="minor"/>
      </rPr>
      <t>En el  acumulado se cuentan con 33 casos de sífilis congénita en el distrito capital para semana 22</t>
    </r>
    <r>
      <rPr>
        <sz val="9"/>
        <rFont val="Calibri"/>
        <family val="2"/>
        <scheme val="minor"/>
      </rPr>
      <t xml:space="preserve"> Fuente.SIVIGILA Evento 740 datos preliminares es importante tener en cuenta que los casos pueden ser descartados en la semana epidemiológica posterior. Desde el Plan de Salud Pública de Intervenciones Colectivas se implementan18 cursos de Asesoría para Prueba Voluntaria y entrenamiento de pruebas rápidas de VIH acorde a la resolución 1314 del 2020. 79.488 condones masculinos entregados en espacios de sensibilización de prevención de Infecciones de Transmisión Sexual por parte de los equipos de salud del PSPIC. Fuente almacén SDS. Se desarrollaron 11 asistencia técnica los equipos GASPI y servicios de acogida y PID que realizan seguimiento a pruebas rápidas de sífilis en los espacios de vida cotidiana. Se tiene un acumulado de 5 reuniones de comité materno perinatal distrital y seguimiento a indicadores de la corte materno perinatal.
Gobernanza
El cumplimiento de la gestión e implementación de la política de Infancia, en respuesta a las necesidades en salud que aporta de manera positiva a la modificación de los determinantes sociales en los territorios, participó en 193 instancias o espacios de la política, 66 de otros espacios de políticas, 248 reuniones con comunidad, y 24 actividades con entes de control. Se concertaron 211 acuerdos o compromisos, en las siguientes actividades Plan de trabajo de la instancia; Activación de rutas para casos de atención individual; Gestión y entrega de información; Coordinación intersectorial; Respuesta comunitaria; Gestión y articulación sectorial; de los cuales se cumplieron en el mes 148, quedando pendientes 77, Siendo el acumulado para la vigencia de 900 cumplidos y 159 pendientes.
GESTIÓN DE PROGRAMAS Y ACCIONES 
209 profesionales formados (cursos de APV y guías de Práctica Clínica GPC en Sífilis). 513 asistencias técnicas en IPS con fortalecimiento de temas en SSR, 1.032 Pruebas con resultado positivo para sífilis realizadas por los equipos del PIC. 660 seguimientos realizados con inicio de tratamiento por la por la estrategia "Embarazados, todos sin sífilis" 9.189 pruebas rápidas de Sífilis realizadas por parte de los equipos PIC en el PSPIC. 215.185 condones entregados en procesos educativos. Canalizaciones y activación de ruta según el Sistema de Referencia y Contrareferencia (SIRC): 104 personas con prueba rápida de sífilis  positiva  sin intervención.
ENTORNO HOGAR 
Se realizaron 661 seguimientos a gestantes con diagnóstico de Sífilis canalizadas por vigilancia epidemiológica, 530 con primera dosis de penicilina y 572 con tratamiento completo.
ENTORNO LABORAL 
1.673 pruebas de SÍFILIS realizadas a personas vinculadas o en actividades sexuales pagas con 65 pruebas reactivas para SÍFILIS.</t>
    </r>
  </si>
  <si>
    <t>Para el primer semestre del año 2021 no se han realizado ajustes al presupuesto programado inicialmente de $3.000.000.000.
Se viene fortaleciendo la tamización de sifilis en los diferentes entornos de vida cotidiana con especial énfasis en población vulnerables, sin embargo se está en tramite de una estrategia de sífilis para población general. Es importante tenr en cuenta que el indicador se mide solo en población colombiana.</t>
  </si>
  <si>
    <t>1.11.</t>
  </si>
  <si>
    <t xml:space="preserve">Diseñar e implementar un plan de acción para la  promoción de la salud infantil y la gestión del riesgo preconcepcional, prenatal y postnatal e implementar acciones para la movilización de otros sectores, la sociedad, los territorios y la ciudadanía en torno a la salud y el desarrollo integral infantil. </t>
  </si>
  <si>
    <t>Gloria Gracia</t>
  </si>
  <si>
    <t>Gmgracia@saludcapital.gov.co</t>
  </si>
  <si>
    <t>Tasa de mortalidad infantil</t>
  </si>
  <si>
    <t>Número de muertes en menores de 1 año en el periodo / Total de nacidos vivos en el periodo  x 1.000</t>
  </si>
  <si>
    <t>8,7 casos por 1.000 nacidos vivos</t>
  </si>
  <si>
    <t>7,9 por 1.000 nacidos vivos</t>
  </si>
  <si>
    <t>A 2024 reducir en un 8% la tasa de mortalidad infantil, implementando programas y acciones de promoción y prevención (Entre los que se encuentra el programa ampliado de inmunizaciones PAI y la gestión de riesgo preconcepcional, prenatal y postnatal)  de igual forma se fortaleceran acciones para la identificación temprana de posibles casos de meningococo para garantizar la aplicacion de la vacuna como accion preventiva para su contención.</t>
  </si>
  <si>
    <r>
      <t xml:space="preserve">Para el </t>
    </r>
    <r>
      <rPr>
        <b/>
        <sz val="8"/>
        <color rgb="FFFF0000"/>
        <rFont val="Calibri"/>
        <family val="2"/>
        <scheme val="minor"/>
      </rPr>
      <t>periodo enero - mayo de 2021 se registraron un total de 208 muertes en menores de un año en Bogot</t>
    </r>
    <r>
      <rPr>
        <sz val="8"/>
        <color theme="1"/>
        <rFont val="Calibri"/>
        <family val="2"/>
        <scheme val="minor"/>
      </rPr>
      <t xml:space="preserve">á, lo que representa una tasa de 7,9  muertes x 1.000 NV.  
Según la localidad de residencia los casos se presentaron así: Usaquén 10 casos, Chapinero 3 casos, Santafé 3 casos, San Cristóbal 12 casos, Usme 13 casos, Tunjuelito 4 casos, Bosa 18 casos, Kennedy 22 casos, Fontibón 6 casos, Engativá 19 casos, Suba 27 casos, Barrios unidos 4 casos, Teusaquillo 3 casos, Mártires 6 casos, Antonio Nariño 4 casos, Puente Aranda 13 casos, Candelaria 0 casos, Rafael Uribe 13 casos, Ciudad Bolívar 25 casos y Sumapaz 0 casos. En el periodo se registraron 3 casos sin dato de localidad. Según subred la mortalidad infantil se presentó de la siguiente manera: Norte 31,7% (n=66), Sur Occidente 28,3% (n=59), Sur 20,1% (n=42), Centro Oriente 18,2% (n=38) y 1,4% (n=3) sin información de localidad.
De acuerdo al régimen de afiliación, los casos presentados en el periodo del presente reporte, 58,2% (n=121) pertenecían al régimen contributivo, 26,9% (n=56) al subsidiado y 12,5% (n=26) restantes se identifican como no asegurados y 2,4% (n=5) al régimen de excepción. 
</t>
    </r>
    <r>
      <rPr>
        <b/>
        <sz val="8"/>
        <color rgb="FFFF0000"/>
        <rFont val="Calibri"/>
        <family val="2"/>
        <scheme val="minor"/>
      </rPr>
      <t xml:space="preserve">Al realizar el análisis comparativo se evidencia una disminución del 24,1 % (n=66) con respecto al mismo periodo del año inmediatamente anterior en el que se presentaron n=274 casos; y con respecto a la línea base (año 2018 tasa 9,2 por 1.000 NV), se registra una reducción -14,2% con respecto a la tasa; y con respecto a la línea base (año 2019 tasa 9,9 por 1.000 NV), se registra una reducción -20,3% con respecto a la tasa.
</t>
    </r>
    <r>
      <rPr>
        <sz val="8"/>
        <color theme="1"/>
        <rFont val="Calibri"/>
        <family val="2"/>
        <scheme val="minor"/>
      </rPr>
      <t xml:space="preserve">
Política Pública de Infancia:
Avance acumulado mes de Mayo 37%. Participación en los espacios de articulación interinstitucional comité Operativo Distrital de Infancia y Adolescencia (CODIA) para planeación de proceso de evaluación de la política pública distrital de infancia y adolescencia, mesa técnica distrital Ruta Integral de Atenciones a la Primera Infancia, definiendo plan de trabajo 2021 para el reporte de las atenciones 2020-2021, Mesa distrital Ruta Integral de Atenciones para Infancia y Adolescencia (RIAIA) para revisar propuesta de reporte en segundo semestre 2021. Seguimiento a las metas definidas en los proyectos de inversión 7828, 7829, 7830 y 7833 relacionadas con el plan de acción de la política de infancia y adolescencia 2021. Acompañamiento y asistencia técnica a referentes de infancia y adolescencia de las 4 subredes de salud para fortalecer los espacios intersectoriales que permitan el seguimiento y aportar al cumplimiento de las metas que desde el sector salud se tienen para la política pública de infancia y adolescencia.
Gestión de Programas y Acciones
Se realizó asistencia técnica a un total de 154 IPS con servicios para la promoción y mantenimiento de la salud en la primera infancia. En estas asistencias se trabajaron los siguientes temas: Prevención, manejo y control de IRA/COVID-19/EDA; Desarrollo integral infantil, desarrollo psicomotor y escala abreviada del desarrollo; Ruta de promoción y mantenimiento de la salud para los momentos de curso de vida de primera infancia e infancia; Erradicación del castigo físico, humillante y denigrante en contra de niños, niñas y adolescentes y ruta de atención a víctimas de violencia intrafamiliar y maltrato infantil. En este mes se realizó gestión para la atención integral de 1.274 niños y niñas en primera infancia con barreras de acceso para los servicios de salud. Las barreras de acceso identificadas se relacionaron con: Dificultad para prestación servicios POS; No oportunidad en programación de citas de baja complejidad; No oportunidad en programación de citas de especialistas.
ENTORNO HOGAR 
</t>
    </r>
    <r>
      <rPr>
        <b/>
        <sz val="8"/>
        <color rgb="FFFF0000"/>
        <rFont val="Calibri"/>
        <family val="2"/>
        <scheme val="minor"/>
      </rPr>
      <t>Se han identificado 9.601 familias, con 5.027 niños y niñas menores de 1 año con eventos priorizados, como: 273 con esquema de vacunación incompleto, 922 sin lactancia materna exclusiva, 917 bajo peso al nacer, 1.680 sin control de crecimiento y desarrollo, 1.171 prematuros, 812 desnutrición aguda, con quienes se adelantan las acciones promocionales y de gestión del riesgo requeridas.</t>
    </r>
  </si>
  <si>
    <t>Para el primer semestre del año 2021 se ha realizado ajustes al presupuesto programado inicialmente, ocasionados por traslados presupuestales principalmente para continuar desarrollando las acciones de GSP - PSPIC, de acuerdo a esto el presupuesto definitivo actual es de $ 3.677.493.538.</t>
  </si>
  <si>
    <t>1.13.</t>
  </si>
  <si>
    <t>Garantizar el cumplimiento  de las coberturas de los inmunobiológicos incluidos en el esquema regular de vacunación para mejorar la salud de la población y contribuir al fortalecimiento del sistema de salud con enfoque de atención primaria de salud a través del seguimiento a aseguradores y prestadores de servicios de salud y realizar  asistencia tecnica, evaluación e innovación de las tecnología y atención de eventos de salud suceptibles de inmunización.</t>
  </si>
  <si>
    <t xml:space="preserve">Patricia Calderón
</t>
  </si>
  <si>
    <t>mp1calderon@saludcapital.gov.co</t>
  </si>
  <si>
    <t xml:space="preserve">Cobertura de vacunación </t>
  </si>
  <si>
    <t>Menor de un año con terceras dosis de pentavalente: Numero de niños y niñas menor de un año que reciben tercera dosis de pentavalente/Numero población total menor de un año X 100
Población de un año con dosis de SRP: Numero de niños y niñas de 12 a 23 meses con una dosis SRP/Numero de población total de 12 a 23 meses X 100</t>
  </si>
  <si>
    <t>Menor de un año: 41,1%
mayor de un año: 38,9%
El indicador consolidado tiene reporte anual</t>
  </si>
  <si>
    <t>A 2024 Lograr y mantener coberturas de vacunación iguales o mayores al 95% en los biológicos del PAI, incluida la varicela y realizar el estudio de inclusión de la vacuna contra el herpes zóster.</t>
  </si>
  <si>
    <t xml:space="preserve">El avance en cobertura para tercera dosis de la vacuna pentavalente para Bogotá, es del 41,1%, con un total de 38.714 niños y niñas menores de un año vacunados de un total para el año de 94.098. Las EAPB que registran cumplimiento son  12 del total de las 18 del Distrito.
En la población de un año el avance es del 38,9% con 37.734 niños/as vacunados de un total para el año de 97.062. Avanzaron en cumplimiento de cobertura tres de las 18 EAPB, estas son: Servicio Occidental de Salud, Rerrocarriles nacionales y Coosalud. </t>
  </si>
  <si>
    <t>Para el primer semestre del año 2021 no se han realizado ajustes al presupuesto programado inicialmente de $15.702.039.000.</t>
  </si>
  <si>
    <t>1.14</t>
  </si>
  <si>
    <t xml:space="preserve">
Desarrollar e Implementar estrategias y acciones  de promoción de la salud infantil, el análisis, la gestión de los riesgos y la movilización de otros sectores, la sociedad, los territorios y la ciudadanía en torno a la prevención, manejo y control de infección respiratoria aguda en niños y niñas de cero a cinco años.</t>
  </si>
  <si>
    <t>Tasa de mortalidad por neumonía en menores de 5 años</t>
  </si>
  <si>
    <t>Número de muertes por neumonía en menores de cinco años para el periodo/ Población menor de cinco años proyección DANE para el periodo *100.000 menores de cinco años</t>
  </si>
  <si>
    <t>6,85 casos por 100.000 menores de 5 años</t>
  </si>
  <si>
    <t xml:space="preserve">1,2 x 100 mil menores de 5 años </t>
  </si>
  <si>
    <t>A 2024 disminuir en 20% la morbilidad por enfermedades transmisibles en control (Tosferina, Varicela, Hepatitis A, parotiditis y meningitis)</t>
  </si>
  <si>
    <t>A 2024 mantener la tasa de mortalidad por neumonía por debajo de 6,5 casos por 100,000 menores de 5 años en el D.C.</t>
  </si>
  <si>
    <r>
      <rPr>
        <b/>
        <sz val="9"/>
        <color rgb="FFFF0000"/>
        <rFont val="Calibri"/>
        <family val="2"/>
        <scheme val="minor"/>
      </rPr>
      <t>Al mes de MAYO del 2021 se reportan un total de 6 mortalidades por neumonía en la ciudad con una tasa de 1,2 muertes por 100 mil menores de 5 años, evidenciando un aumento en la tasa en relación con el mismo periodo del año inmediatamente anterior (4 casos, tasa: 0.8).</t>
    </r>
    <r>
      <rPr>
        <sz val="9"/>
        <rFont val="Calibri"/>
        <family val="2"/>
        <scheme val="minor"/>
      </rPr>
      <t xml:space="preserve">  
Estas mortalidades se presentaron en población residente en las localidades de  Chapinero, Kennedy, Engativá, Suba, Rafael Uribe y Ciudad Bolívar. 
Para el mismo corte epidemiológico del año inmediatamente anterior (2020) las mortalidades acumuladas al mes de MAYO se presentaron en Teusaquillo, Ciudad Bolívar, Bosa y Santa Fe. 
Con relación a la caracterización de las muertes por neumonía acumuladas en el periodo enero – mayo de 2021 se observa:  
•	Sexo: (5) casos de sexo masculino, (1) caso de sexo femenino
•	Edad: (5) casos menores de 1 año, (1) caso de 1 a 4 años. 
•	Régimen seguridad social: Del total de casos, (2) casos pertenecen al régimen contributivo, (3) casos corresponden al régimen subsidiado y (1) caso se reporta no asegurado (este último caso corresponde a medicina legal, muerte en casa, madre venezolana en condición irregular, no se encuentran dato de registro en comprobador de derechos).
•	Aseguramiento: Con respecto al aseguramiento (1) caso es de Capital Salud, (2) casos de Salud Total, (1) caso de ALIANSALUD, (1) caso de FAMISANAR, un (1) caso se reporta como no asegurado (este último caso corresponde a medicina legal, muerte en casa, madre venezolana en condición irregular, no se encuentran dato de registro en comprobador de derechos).
Gestión de Programas y Acciones
Se realizó asistencia técnica a un total de 96 IPS en el programa para la prevención, manejo y control de la ERA - Covid-19 y EDA ubicadas en esta localidad. En estas asistencias se trabajaron los siguientes temas: Atención integral en salas ERA; Caracterización de Salas ERA; Evaluación de indicadores de efectividad en Salas ERA. En este mes se realizó gestión para la atención integral de 30 niños y niñas con diagnóstico de ERA Las barreras de acceso identificadas se relacionaron con: Dificultad para prestación servicios POS.
Entorno Hogar 
</t>
    </r>
    <r>
      <rPr>
        <b/>
        <sz val="9"/>
        <color rgb="FFFF0000"/>
        <rFont val="Calibri"/>
        <family val="2"/>
        <scheme val="minor"/>
      </rPr>
      <t>Se han identificado 9.560 familias con 156 niños y niñas con signos y síntomas de ERA, con quienes se adelantan acciones de información y educación y se informa el momento en el que deben acudir a servicios médicos.</t>
    </r>
  </si>
  <si>
    <t>Para el primer semestre del año 2021 se ha realizado ajustes al presupuesto programado inicialmente, ocasionados por traslados presupuestales principalmente para continuar desarrollando las acciones de GSP - PSPIC y para prevenir, contener y mitigar el Covid -19, de acuerdo a esto el presupuesto definitivo actual es de $ 520.449.276.</t>
  </si>
  <si>
    <t>1.15.</t>
  </si>
  <si>
    <t xml:space="preserve">
Desarrollar una estrategia de atención integral dirigida a evidenciar los eventos relacionados  con la salud y el bienestar de los trabajadores, prevención del trabajo infantil  y promoción del trabajo adolescente protegido. </t>
  </si>
  <si>
    <t>Laura Martinez</t>
  </si>
  <si>
    <t>LMMartinez@saludcapital.gov.co</t>
  </si>
  <si>
    <t>Porcentaje de Niñas, niños y adolescentes desvinculados del trabajo infantil.</t>
  </si>
  <si>
    <t>Niñas, niños y adolescentes desvinculados del trabajo infantil / Total de  Niñas, niños y adolescentes identificados  trabajo infantil*100.</t>
  </si>
  <si>
    <t xml:space="preserve">
20% (n=5.830 niños, niñas y adolescentes)</t>
  </si>
  <si>
    <t>9,3%
(2.739 NNA desvinculados)</t>
  </si>
  <si>
    <t>A 2024 mantener la tasa de mortalidad por enfermedades crónicas no transmisibles por debajo de 127 por 100,000 personas en edades de 30 a 69 años. Implementando estrategias de promoción de practicas y estilos de vida saludable, para prevención de Enfermedades Cardiovasculares, Diabetes Mellitus, Cáncer, Enfermedades de vías respiratorias inferiores, entre otras.</t>
  </si>
  <si>
    <t>A 2024 el 50% de los trabajadores informales intervenidos por el sector salud mejoran sus condiciones de salud y trabajo.</t>
  </si>
  <si>
    <r>
      <t xml:space="preserve">Se continúan desarrollando las acciones de identificación y caracterización contenidas en la estrategia de atención integral dirigida a la prevención del trabajo infantil y promoción del trabajo adolescente protegido, </t>
    </r>
    <r>
      <rPr>
        <b/>
        <sz val="10"/>
        <color rgb="FFFF0000"/>
        <rFont val="Calibri"/>
        <family val="2"/>
        <scheme val="minor"/>
      </rPr>
      <t>con una magnitud acumulada del 9,3%  (2739 NNA)  niños, niñas y adolescentes trabajadores desvinculados del trabajo infantil del total de la meta asignada para el año 2021</t>
    </r>
    <r>
      <rPr>
        <sz val="10"/>
        <rFont val="Calibri"/>
        <family val="2"/>
        <scheme val="minor"/>
      </rPr>
      <t xml:space="preserve">. </t>
    </r>
    <r>
      <rPr>
        <b/>
        <sz val="10"/>
        <color rgb="FFFF0000"/>
        <rFont val="Calibri"/>
        <family val="2"/>
        <scheme val="minor"/>
      </rPr>
      <t>Para el periodo de reporte se identificaron y caracterizaron 4.500 niños, niñas y adolescentes trabajadores para ser desvinculad</t>
    </r>
    <r>
      <rPr>
        <sz val="10"/>
        <rFont val="Calibri"/>
        <family val="2"/>
        <scheme val="minor"/>
      </rPr>
      <t xml:space="preserve">os del trabajo infantil, de los cuales 3.780 son niños y niños y 720 son adolescentes. Del total caracterizado, 152 fueron identificados en oficios del hogar, 650 identificados desescolarizados, 989 sin afiliación al SGSSS, 1.181 niños fueron canalizados a servicios de salud y 2.109 a servicios intersectoriales, por su parte los adolescentes fueron canalizados 220 a salud y 437 a servicios sociales, 404 niños, niñas y adolescentes. manifiestan afectaciones a la salud a causa de las actividades del trabajo.  </t>
    </r>
  </si>
  <si>
    <t>Para el primer semestre del año 2021 se ha realizado ajustes al presupuesto programado inicialmente, ocasionados por traslados presupuestales principalmente para continuar desarrollando las acciones de GSP - PSPIC y para prevenir, contener y mitigar el Covid -19, de acuerdo a esto el presupuesto definitivo actual es de $ 3.421.106.656. Debido a lo anterior el porcentaje del presupuesto programado para las acciones comparado con la meta total es del 58%.</t>
  </si>
  <si>
    <t>1.16</t>
  </si>
  <si>
    <t>Educación_para_disfrutar_y_aprender_desde_la_primera_infancia</t>
  </si>
  <si>
    <r>
      <t xml:space="preserve">Reducir las brechas de desigualdad que afectan el  acceso y la permanencia escolar con cobertura escolar, </t>
    </r>
    <r>
      <rPr>
        <sz val="10"/>
        <color theme="1"/>
        <rFont val="Calibri"/>
        <family val="2"/>
        <scheme val="minor"/>
      </rPr>
      <t>y gratuidad</t>
    </r>
    <r>
      <rPr>
        <sz val="10"/>
        <rFont val="Calibri"/>
        <family val="2"/>
        <scheme val="minor"/>
      </rPr>
      <t xml:space="preserve"> en costos complementarios
</t>
    </r>
  </si>
  <si>
    <t>_Sector_Educación</t>
  </si>
  <si>
    <t>Secretaría de Educación</t>
  </si>
  <si>
    <t>NA</t>
  </si>
  <si>
    <t>Olga León Rodríguez - Directora de Cobertura
Angela Quevedo - Cobertura
Juan Sebastián Conteras - Jefe OficinaAsesora de Planeación
Stella Penagos C.</t>
  </si>
  <si>
    <t>Stella Penagos 3102622680</t>
  </si>
  <si>
    <t>orodriguezl@educacionbogota.gov.co
amquevedo@educacionbogota.gov.co
jscontreras@educacionbogota.gov.co
cpenagos@educacionbogota.gov.co</t>
  </si>
  <si>
    <t>Porcentaje de NNA beneficiados con cobertura escolar y gratuidad en costos complementarios</t>
  </si>
  <si>
    <t>(sumatoria de NNA beneficiados con cobertura escolar y gratuidad educativa / total de NNA matrículados en el sistema educativo oficial) x 100%</t>
  </si>
  <si>
    <t>1 - Hacer un nuevo contrato social con igualdad de oportunidades para la inclusión social, productiva y política.</t>
  </si>
  <si>
    <t>5 - Cerrar las brechas DIGITALES, de cobertura, calidad y competencias a lo largo del ciclo de la formación integral, desde primera infancia hasta la educación superior y continua para la vida.</t>
  </si>
  <si>
    <t>Educación para todos y todas: acceso y permanencia con equidad y énfasis en educación rural</t>
  </si>
  <si>
    <t>Promover el acceso y permanencia escolar con gratuidad en los colegios públicos, ampliando al 98% la asistencia escolar en la ciudad, mejorando las oportunidades.
Implementar la política de educación rural en el 100% de los colegios públicos ruraleseducativas entre zonas (rural-urbana), localidades y poblaciones (discapacidad, grupos étnicos, víctimas, población migrante, en condición de pobreza y de especial protección constitucional, entre otros), vinculando la población desescolarizada, implementando acciones afirmativas hacia los más vulnerables (kits escolares, uniformes, estrategias educativas flexibles y atención diferencial, entre otras) y mitigando los efectos de la pandemia causada por el COVID-19.</t>
  </si>
  <si>
    <t xml:space="preserve"> Servicio educativo de Cobertura con Equidad en Bogotá D.C.</t>
  </si>
  <si>
    <t>100% de la población focalizada beneficiada con estrategias que garantizan la permanencia en el sistema educativo</t>
  </si>
  <si>
    <t>En el reporte incluir el número absoluto de beneficiados con gratuidad y costos</t>
  </si>
  <si>
    <r>
      <t>Se realizó la asignación y legalización de recursos de gratuidad educativa a las Instituciones Educativas Distritales, beneficiando a todos los estudiantes matriculados en colegios distritales, que de acuerdo</t>
    </r>
    <r>
      <rPr>
        <b/>
        <sz val="10"/>
        <color rgb="FFFF0000"/>
        <rFont val="Calibri"/>
        <family val="2"/>
        <scheme val="minor"/>
      </rPr>
      <t xml:space="preserve"> con el corte oficial de marzo de 2021 corresponde a 797.030 estudiantes; disminuyendo de esta manera, las brechas de desigualdad y garantizando su acceso y permanencia en el sistema educativo oficial. Asi se garantizar la educación como derecho fundamental a todos los niños, niñas y adolescentes que residen en el Distrito Capital y</t>
    </r>
    <r>
      <rPr>
        <sz val="10"/>
        <rFont val="Calibri"/>
        <family val="2"/>
        <scheme val="minor"/>
      </rPr>
      <t xml:space="preserve"> se encuentran matriculados en el Sistema Educativo Oficial, precisando que con la asignación de recursos de gratuidad educativa a las instituciones educativas distritales, la SED garantiza el no cobro de servicios complementarios y derechos académicos a las familias de los estudiantes contribuyendo de esta manera a disminuir las barreras de acceso y fortalecer la permanencia de los estudiantes en el Sistema Educativo. 
</t>
    </r>
  </si>
  <si>
    <t>1.17</t>
  </si>
  <si>
    <t>Reducir las brechas de desigualdad que afectan las condiciones de acceso y permanencia y reducir la deserción en el sistema educativo oficial con promoción de alimentación escolar y bienestar</t>
  </si>
  <si>
    <t>IVAN OSEJO VILLAMIL - Director de Bienestar Estudiantil
Alberto Enrique Pedraza  - Dirección de Bienestar
Juan Sebastián Conteras - Jefe OficinaAsesora de Planeación
Stella Penagos C. Oficina de Planeación</t>
  </si>
  <si>
    <t>Alberto Pedraza 3002441390
Stella Penagos 3102622680</t>
  </si>
  <si>
    <t>iosejov@educacionbogota.gov.co
apedraza@educacionbogota.gov.co
jscontreras@educacionbogota.gov.co
cpenagos@educacionbogota.gov.co</t>
  </si>
  <si>
    <t>Porcentaje de niñas, niños y adolescentes beneficiados con alimentación y promoción del bienestar</t>
  </si>
  <si>
    <t>(sumatoria de NNA beneficiados con alimentación y promoción del bienestar / total de NNA matrículados en el sistema educativo oficial) x 100%</t>
  </si>
  <si>
    <t>100% de colegios públicos acompañados en el fomento de estilos de vida saludable, con énfasis en alimentación y nutrición saludable, movilidad sostenible y prevención de accidentes.
 100% de colegios públicos con bienestar estudiantil de calidad con alimentación escolar y aumentando progresivamente la comida caliente en los colegios con jornada única</t>
  </si>
  <si>
    <t xml:space="preserve">Fortalecimiento del bienestar de los estudiantes matriculados en el sistema educativo oficial a través del fomento de estilos de vida saludable, alimentación </t>
  </si>
  <si>
    <t xml:space="preserve"> 100% de colegios públicos acompañados en el fomento de estilos de vida saludable
100% de los colegios púbicos reciben alimentación escolar. </t>
  </si>
  <si>
    <t>En el reporte incluir el número absoluto de beneficiados s</t>
  </si>
  <si>
    <r>
      <rPr>
        <b/>
        <sz val="10"/>
        <color rgb="FFFF0000"/>
        <rFont val="Calibri"/>
        <family val="2"/>
        <scheme val="minor"/>
      </rPr>
      <t>Durante la vigencia se realizó la entrega de 867.024 bonos y 22.366 canastas alimentarias, servicios prestados a través de la estrategia "aprende en casa". También se realizó una prueba piloto en el marco del R-GPS en la que se entregaron 3.398 raciones en SIDAE.</t>
    </r>
    <r>
      <rPr>
        <sz val="10"/>
        <rFont val="Calibri"/>
        <family val="2"/>
        <scheme val="minor"/>
      </rPr>
      <t xml:space="preserve">
El 100% de estudiantes matriculados están cubiertos con póliza de seguros para accidentes personales, ARL en estudiantes de práctica y acompañamiento pedagógico. El número de beneficiarios para el mes de junio supera la meta por traslados de estudiantes de colegios privados a IED, por la pandemia.</t>
    </r>
  </si>
  <si>
    <t>1.18</t>
  </si>
  <si>
    <t xml:space="preserve">
Reducir las brechas de desigualdad que afectan las condiciones de acceso y permanencia y reducir la deserción  en el sistema educativo oficial otorgando movilidad escolar si la situación de saud pública permite el regreso a clases presenciales</t>
  </si>
  <si>
    <t>Porcentaje de niñas, niños y adolescentes beneficiados con movilidad escolar</t>
  </si>
  <si>
    <t>(sumatoria de NNA beneficiados con movilidad escolar que cumplen requisitos / total de NNA inscritos que cumplen requisitos) x 100%</t>
  </si>
  <si>
    <t xml:space="preserve"> Beneficiar al 100% de los estudiantes de la matrícula oficial que lo requieren y cumplan las condiciones, serán beneficiarios de alimentación escolar.</t>
  </si>
  <si>
    <t>50.000 estudiantes con opciones de movilidad sostenible y alternativa</t>
  </si>
  <si>
    <r>
      <rPr>
        <b/>
        <sz val="10"/>
        <color rgb="FFFF0000"/>
        <rFont val="Calibri"/>
        <family val="2"/>
        <scheme val="minor"/>
      </rPr>
      <t>Se beneficiaron 3.141 estudiantes en total. No se atiende la totalidad de beneficiarios inscritos porque no demandan los servicios de movilidad</t>
    </r>
    <r>
      <rPr>
        <sz val="10"/>
        <rFont val="Calibri"/>
        <family val="2"/>
        <scheme val="minor"/>
      </rPr>
      <t xml:space="preserve">, ya que no están asisitiendo a clases de manera presencia, por tanto, no requieren servicios de movilidad, </t>
    </r>
  </si>
  <si>
    <t>1.19</t>
  </si>
  <si>
    <t>Atender a niños, niñas y adolescentes de especial protección constitucional con estrategias de educación diferencial.</t>
  </si>
  <si>
    <t>Virginia Torres Montoya - Directora de Inclusión e Integración de Poblaciones
Liliana Palacios - Dirección de Inclusión
Juan Sebastián Conteras - Jefe OficinaAsesora de Planeación
Stella Penagos C.</t>
  </si>
  <si>
    <t>Liliana Palacios 3105851250
Stella Penagos 3102622680</t>
  </si>
  <si>
    <t>vtorresm1@educacionbogota.gov.co
lpalcios@educacionbogota..gov.co
jscontreras@educacionbogota.gov.co
cpenagos@educacionbogota.gov.co</t>
  </si>
  <si>
    <t>Porcentaje deniñas, niños y adolescentes de especial protección constitucional beneficiados con estrategias de educación diferencial</t>
  </si>
  <si>
    <t>(sumatoria de NNA beneficiados con estrategias de educación diferencial / total de NNA matriculados ) x 100%</t>
  </si>
  <si>
    <t>14 - Formación integral: más y mejor tiempo en los colegios</t>
  </si>
  <si>
    <t>Implementar en el  100% de colegios públicos distritales la política de educación inclusiva con enfoque diferencial para estudiantes con especial protección constitucional como la población víctima del conflicto, migrante y la población con discapacidad, así como  para estudiantes en aulas hospitalarias, domiciliarias y aulas refugio, entre otros.</t>
  </si>
  <si>
    <t>Fortalecimiento de la política de educación inclusiva para poblaciones y grupos  de especial protección constitucional de Bogotá D.C.</t>
  </si>
  <si>
    <t>100% de colegios públicos distritales</t>
  </si>
  <si>
    <r>
      <t>Con corte a 30 de junio se atendieron 1</t>
    </r>
    <r>
      <rPr>
        <b/>
        <sz val="10"/>
        <color rgb="FFFF0000"/>
        <rFont val="Calibri"/>
        <family val="2"/>
        <scheme val="minor"/>
      </rPr>
      <t>9.787 niños, niñas y adolescenets en condición de discapacidad</t>
    </r>
    <r>
      <rPr>
        <sz val="10"/>
        <rFont val="Calibri"/>
        <family val="2"/>
        <scheme val="minor"/>
      </rPr>
      <t xml:space="preserve">. El cumplimiento de la meta se logra con el acompañamiento pedagógico a las IED y DLE, para aportar a la universalización de las prácticas pedagógicas de los-as maestros-as en el aula, favoreciendo las oportunidades de aprendizaje de todos-as los-as estudiantes, así mismo, con el seguimiento al talento humano que brinda los apoyos a los y las estudiantes con discapacidad.
En ese sentido, a corte 30 de junio, se realizaron 60 jornadas de cualificación en temas de PIAR, DUA, trastornos y talentos, que contaron con la participación de 768 agentes educativos y 7 reuniones con las familias de estudiantes con discapacidad para informar sobre el proceso de contratación de los apoyos y para socializar el proceso de tránsito de estudiantes con discapacidad. Además, se revisaron y aprobaron 3 propuestas de formación con universidades, dirigidas a maestros-as, de las cuales se finalizan 2 procesos y 1 está en curso. 
El presupuesto asignado presenta una variación toda vez que se realizó un traslado presupuestal que no afecta el cumplimiento de la meta.
</t>
    </r>
  </si>
  <si>
    <t>1.20</t>
  </si>
  <si>
    <t xml:space="preserve">
Atender a los niños y niñas de 3 a 6 años vinculados a los colegios oficiales rurales y urbanos, con prácticas pedagógicas innovadoras y favorecer las Transiciones Efectivas y Armónicas. </t>
  </si>
  <si>
    <t>Alba Nury Martínez - Directora de Educación de Preescolar y Básica
Claudia Lemus
Ivonne Peña
Derly González- Dirección de Educación Preescolar y Básica
Juan Sebastián Conteras - Jefe OficinaAsesora de Planeación
Stella Penagos C.</t>
  </si>
  <si>
    <t>Alba Nury Martínez 3002047306
Claudia Lemus
3153198566
Ivonne Peña
3186939734
Derly González 3213435569
Stella Penagos 3102622680</t>
  </si>
  <si>
    <t>amartinezb@educacionbogota.gov.co
clemus@educacionbogota.gov.co
inpenap@educacionbogota.gov.co
dgonzalezm@educacionbogota.gov.co
jscontreras@educacionbogota.gov.co
cpenagos@educacionbogota.gov.co</t>
  </si>
  <si>
    <t xml:space="preserve">Porcentaje de colegios que atienden a niños yniñas de 3 a 6 años en educación inicial </t>
  </si>
  <si>
    <t>(sumatoria de colegios que atienden a niños de 3 a 6 años en educación Inicial  / total de instituciones educativas oficiales) x 100%</t>
  </si>
  <si>
    <t xml:space="preserve"> Educación inicial: Bases sólidas para la vida</t>
  </si>
  <si>
    <t>Los colegios públicos garantizan la oferta de educación inicial así:
100% del grado transición
90% del grado Jardín
10 % del grado Pre-jardín</t>
  </si>
  <si>
    <t>Fortalecimiento de la educación inicial con pertinencia y calidad en Bogotá D.C.</t>
  </si>
  <si>
    <t xml:space="preserve">100% de colegios públicos distritales con transición
90% de colegios públicos distritales con Jardín
10% de colegios públicos distritales con Prejardín </t>
  </si>
  <si>
    <r>
      <rPr>
        <sz val="10"/>
        <color rgb="FFFF0000"/>
        <rFont val="Calibri"/>
        <family val="2"/>
        <scheme val="minor"/>
      </rPr>
      <t xml:space="preserve">Se puede tener el numero de niños?En el reporte incluir el número de niñas y niños atedidos en prejerdín. Jardín y trancisión
</t>
    </r>
    <r>
      <rPr>
        <sz val="10"/>
        <rFont val="Calibri"/>
        <family val="2"/>
        <scheme val="minor"/>
      </rPr>
      <t>La meta del proyecto está en número de colegios y la meta de 2021 es 100 colegios</t>
    </r>
  </si>
  <si>
    <r>
      <t xml:space="preserve">Se avanzó en la implementación de la modalidad de asistencia técnica denominada Plan Focalizado en las 100 IED focalizadas a través de un ejercicio de indagación y reconocimiento de sus particularidades, expectativas y necesidades específicas, para la construcción colaborativa de un plan de acompañamiento diferenciado para cada colegio, con el propósito de mejorar la calidad de sus procesos pedagógicos y de gestión en Educación Inicial. Adicionalmente, </t>
    </r>
    <r>
      <rPr>
        <b/>
        <sz val="10"/>
        <color rgb="FFFF0000"/>
        <rFont val="Calibri"/>
        <family val="2"/>
        <scheme val="minor"/>
      </rPr>
      <t>se garantizó la atención integral a 61.629 niñas y niños entre los 3 y los 6 años de edad matriculados en los grados del ciclo inicial de 305 IED</t>
    </r>
    <r>
      <rPr>
        <sz val="10"/>
        <rFont val="Calibri"/>
        <family val="2"/>
        <scheme val="minor"/>
      </rPr>
      <t xml:space="preserve"> que participan en los convenios de asociación con Cajas de Compensación Familiar, cuyo objetivo es fortalecer la Educación Inicial en el marco de la Atención Integral a la Primera Infancia. Estos avances han permitido la promoción del desarrollo integral de niños y niñas de primera infancia en la ciudad y la garantía de sus derechos. </t>
    </r>
  </si>
  <si>
    <t>1.21</t>
  </si>
  <si>
    <t xml:space="preserve">Atender a los niños, niñas y adolescentes pertenecientes a las instituciones educativas del Distrito que cuentan con reconocimiento de Jornada Única en algún grado, ciclo, sede o nivel educativo para el fortalecimiento de competencias y capacidades del siglo XXI y del desarrollo humano. </t>
  </si>
  <si>
    <t>Alba Nury Martínez - Directora de Educación de Preescolar y Básica
Liliana Alvarez Dirección de Educación Preescolar
Juan Sebastián Conteras - Jefe OficinaAsesora de Planeación
Stella Penagos C. Oficina Asesora de Planeación</t>
  </si>
  <si>
    <t>Alba Nury Martínez 3002047306
Liliana Alvarez 3134640153
Stella Penagos 3102622680</t>
  </si>
  <si>
    <t>amartinezb@educacionbogota.gov.co
lalvarez@educacionbogota.gov.co
jscontreras@educacionbogota.gov.co
cpenagos@educacionbogota.gov.co</t>
  </si>
  <si>
    <t>Porcentaje de niñas, niños y adolescentes estudiantes de colegios oficiales beneficiados con jornada Unica</t>
  </si>
  <si>
    <t xml:space="preserve">(Sumatoria de niñas, niños y adolescentes beneficiados con Jornada Unica de acuerdo con concepto MEN radicado 2018-EE-075130 / Total de niñas, niños y adolescentesmatriculados en IED con jornada única de acuerdo con concepto MEN radicado 2018-EE-075130) x 100%
</t>
  </si>
  <si>
    <t xml:space="preserve"> Formación integral: más y mejor tiempo en los colegios</t>
  </si>
  <si>
    <t xml:space="preserve"> Atender al 25%  de los estudiantes de colegios públicos bajo la modalidad de jornada única.</t>
  </si>
  <si>
    <t xml:space="preserve"> Fortalecimiento a la formación integral de calidad en Jornada Única y Jornada Completa, para niñas, niños y adolescentes en colegios distritales de Bogotá D.C.</t>
  </si>
  <si>
    <t>25% de estudiantes en jonada única</t>
  </si>
  <si>
    <t xml:space="preserve">En el reporte incluir el número absoluto de beneficiados </t>
  </si>
  <si>
    <r>
      <t>La Jornada Única registra un avance en atención de 100% de al meta prevista (25% de los estudiants de colegios oficiales),que corresopnde a</t>
    </r>
    <r>
      <rPr>
        <b/>
        <sz val="10"/>
        <color rgb="FFFF0000"/>
        <rFont val="Calibri"/>
        <family val="2"/>
        <scheme val="minor"/>
      </rPr>
      <t xml:space="preserve"> 146.803 estudiantes matriculados en Jornada Ünica,  favoreciendo el uso adecuado de los tiempos del aprendizaje y el fortalecimiento de las competencias, habilidades y capacidades del siglo XXI, la formación integral y el desarrollo humano sostenible</t>
    </r>
    <r>
      <rPr>
        <sz val="10"/>
        <rFont val="Calibri"/>
        <family val="2"/>
        <scheme val="minor"/>
      </rPr>
      <t>. La Jornada Única, promueve el mejoramiento de la calidad educativa de los estudiantes en los Centros Educativos Distritales (CED) e instituciones educativas distritales (IED), por medio de ambientes de aprendizaje innovadores, que deben articularse y armonizarse con el currículo y responder a los proyectos educativos institucionales. Se busca que los estudiantes del Distrito, a través del desarrollo de actividades académicas en las áreas obligatorias y fundamentales, así como las optativas, cuenten con mayores oportunidades de aprendizaje y potencien sus habilidades, por medio de una educación integral vinculada al arte, la recreación y el deporte, la ciencia, tecnología y pensamiento lógico, educación ambiental, bilingüismo, ciudadanía y convivencia y oralidad, lectura y escritura como foco que garantiza una educación plena y pertinente cuyo fin es promover el respeto de los derechos humanos, la paz y la democracia.</t>
    </r>
  </si>
  <si>
    <t>1.22</t>
  </si>
  <si>
    <t>Atender a los niños, niñas y adolescentes de las instituciones educativas, que en el marco de su autonomía escolar decidan implementar las estrategias metodológicas de la Jornada Completa con atenciones a 3 días de la semana, para el fortalecimiento de competencias y capacidades del siglo XXI y del desarrollo humano.</t>
  </si>
  <si>
    <t xml:space="preserve">Porcentaje de niños, niñas y adolescentes estudiantes oficiales en jornada completa </t>
  </si>
  <si>
    <t>(Sumatoria de niños, niñas y adolescentes beneficiados con Jornada Completa / Total de niños, niñas y adolescentes matriculados en IED con jornada completa) x 100%</t>
  </si>
  <si>
    <t>25% de estudiantes oficiales en jornada completa a 3 días gradualmente</t>
  </si>
  <si>
    <r>
      <t xml:space="preserve">Con corte 30 de junio de 2021, la meta </t>
    </r>
    <r>
      <rPr>
        <b/>
        <sz val="10"/>
        <color rgb="FFFF0000"/>
        <rFont val="Calibri"/>
        <family val="2"/>
        <scheme val="minor"/>
      </rPr>
      <t>“Atender al 25% de los estudiantes de colegios públicos en Jornada Completa con 3 días semanales de actividad” con corte 30 de junio de 2021, se presenta un avance acumulado del 100% que corresponde a 30.304 estudiantes atendidos matriculados en 119 IED</t>
    </r>
    <r>
      <rPr>
        <sz val="10"/>
        <rFont val="Calibri"/>
        <family val="2"/>
        <scheme val="minor"/>
      </rPr>
      <t>. En términos de avances y compromisos, durante este trimestre se ha fortalecido la articulación de acciones con las entidades adscritas a la Secretaría de Cultura, Recreación y Deporte y con Cajas de Compensación, aliados que contribuyen al alcance de las metas Plan de Desarrollo y a los propósitos de la jornada Completa 2.0 (reorganización de la estrategia Aprende en Casa, en articulación con Retorno Gradual, Progresivo y Seguro – R-GPS-), teniendo en cuenta el enfoque poblacional, diferencial, étnico.</t>
    </r>
  </si>
  <si>
    <t>1.23</t>
  </si>
  <si>
    <t>Atender a estudiantes de educación media del Distrito a través de las estrategia de inmersión a la educación superior y  orientación socio ocupacional para fortalecer sus competencias y construir un proyecto de vida educativo y/o laboral que les permita afrontar los retos del siglo XXI.</t>
  </si>
  <si>
    <t>José María Roldan Restrepo - Director de Educación Media
Diana martínez Dirección Educación Media
Juan Sebastián Conteras - Jefe OficinaAsesora de Planeación
Stella Penagos C.</t>
  </si>
  <si>
    <t>jroldanr@educacionbogota.gov.co
dcmartinezi@educacionbogota.gov.co
jscontreras@educacionbogota.gov.co
cpenagos@educacionbogota.gov.co</t>
  </si>
  <si>
    <t>Porcentaje de colegios distritales con educación media implementando la estrategias de inmersión  a la educación superior y/o orientación socio ocupacional.</t>
  </si>
  <si>
    <t xml:space="preserve">
(Sumatoria de colegios implementado estrategias de inmersión a la educación superior y/o Orientación socio ocupacional / total de colegios focalilzados para atención de las estrategias de inmersión y Orientación socio ocupacional)  X100</t>
  </si>
  <si>
    <t xml:space="preserve"> Jóvenes con capacidades: Proyecto de vida para la ciudadanía, la innovación y el trabajo del siglo XXI</t>
  </si>
  <si>
    <t>Garantizar en los colegios públicos la implementación de estrategias en educación media a través de la orientación socio-ocupacional y el fortalecimiento de sus capacidades y competencias para que puedan elegir su proyecto de vida para la ciudadanía, la innovación y el trabajo del siglo XXI.</t>
  </si>
  <si>
    <t>Fortalecimiento de las competencias de los jóvenes de media del distrito para afrontar los retos del siglo XXI en Bogotá D.C.</t>
  </si>
  <si>
    <t>100% de colegios públicos distritales con oferta de educación media que implementan estrategias</t>
  </si>
  <si>
    <r>
      <t xml:space="preserve">Para el desarrollo de las estrategias de Inmersióna la Educación Superior y Orientación socio ocupacional en las IED, durante el primer semestre del 2021 se adelantaron las siguientes acciones:
</t>
    </r>
    <r>
      <rPr>
        <b/>
        <sz val="9"/>
        <rFont val="Calibri"/>
        <family val="2"/>
        <scheme val="minor"/>
      </rPr>
      <t>Estrategia de inmersión a la educación superior</t>
    </r>
    <r>
      <rPr>
        <sz val="9"/>
        <rFont val="Calibri"/>
        <family val="2"/>
        <scheme val="minor"/>
      </rPr>
      <t xml:space="preserve">
*Organización y articulación  de la estrategia de inmersión con el nuevo modelo de acceso a la educación posmedia liderado por la Dirección de Relaciones con los Sectores de Educación Superior y Educación para el trabajo-DRESET. Sin embargo, debido a que la DRESET decidió no implementar este piloto en el primer semestre,  se decidió implementar la estrategia a través del acompañamiento de IES.
*Se adelantaron las acciones requeridas para desarrollo de proceso competitivo para conformación de lista de elegibles de IES de carácter privado asi como las acciones que permitieran la suscripción de  2 convenios interadministrativos con universidades públicas firmando en el mes de junio 9 convenios con IES que implementarán la estrategia. 
*De manera paralela, se realizó convocatoria y socialización  de la Estrategia a las IED focalizadas  obteniendo manifestarción de interés y elección de opciones de IES, por parte de 208 IED llegando al número proyectado de colegios acocmpañados por esta estrategia en el 2021. A estas IED ya les fue comunicado su IES acompañante la cual inició acercamientos a las IED correspondientes.  
</t>
    </r>
    <r>
      <rPr>
        <b/>
        <sz val="9"/>
        <rFont val="Calibri"/>
        <family val="2"/>
        <scheme val="minor"/>
      </rPr>
      <t>Estrategia de Orientación Socio ocupacional:</t>
    </r>
    <r>
      <rPr>
        <sz val="9"/>
        <rFont val="Calibri"/>
        <family val="2"/>
        <scheme val="minor"/>
      </rPr>
      <t xml:space="preserve"> La estrategia se desarrollará de manera transversal a través del acompañamiento pedagógico de las 9 IES cuyo proceso de selección fue descrito anteriormente y adiconal a ello a través de acompañamiento pedagógico dirgido a IED con programas de Doble Titualción SENA el cuál será ralizado por universidad pública. En torno a este acompaamiento, se realizaron durante el semestre las acciones pre y contractuales para la suscripción de convenio interadministrativo el cual se espera firmar la primera semana de julio para iniciar la implementación. En este marco, se realizó socializacion y convocatoria a las IED, así como seguimiento a la inscripciión del acompañamiento teniendo a la fecha 82 IED inscritas de las 85 que se proyectan. La implementación se iniciará en el mes de julio. 
Adicionalmente, a partir de las acciones que se realizarán en las localidades de la ciudad, se gestionó solicitud de 18 IED que requirieron el acompañamiento de la Estrategia durante la vigencia, realizando reuniones para establecer acuerdos frente a la implementación. 
</t>
    </r>
  </si>
  <si>
    <t>1.24</t>
  </si>
  <si>
    <t>Atender a los estudiantes garantizándoles la prestación del servicio educativo</t>
  </si>
  <si>
    <t>Juan Sebastián Conteras - Jefe Oficina Asesora de Planeación
Stella Penagos C.</t>
  </si>
  <si>
    <t>jscontreras@educacionbogota.gov.co
cpenagos@educacionbogota.gov.co</t>
  </si>
  <si>
    <t>Porcentaje de NNA beneficiados con la prestación del servicio educativo</t>
  </si>
  <si>
    <t>(sumatoria de NNA beneficiados con la prestación del servicio educativo / total de NNA matrículados en el sistema educativo oficial) x 100%</t>
  </si>
  <si>
    <t>Varios programas</t>
  </si>
  <si>
    <t>Varios proyectos de inversión</t>
  </si>
  <si>
    <t>Varias metas</t>
  </si>
  <si>
    <t xml:space="preserve">Durante la ejecución del Plan Distrital de Desarrollo se logró beneficiar con recursos de Gratuidad Educativa a la matricula a 797.030 estudiantes; estudiantes de acuerdo con la información registrada en el Sistema Integrado de Matrículas (SIMAT) con corte 30 de marzo de 2021.  Aquí se cuenta con los aportes  de varios proyectos necesarios para la oferta educativa. </t>
  </si>
  <si>
    <t>1.26</t>
  </si>
  <si>
    <t xml:space="preserve">Vincular  niños, niñas y adolescentes en situación de calle, en riesgo de habitar la calle y en condición de fragilidad social al modelo pedagógico de atención. </t>
  </si>
  <si>
    <t>_Sector_Integración_Social</t>
  </si>
  <si>
    <t>Instituto Distrital para la Protección de la Niñez y la Juventud-IDIPRON</t>
  </si>
  <si>
    <t xml:space="preserve">Yuly Milena Gómez Romero
Profesional Oficina Asesora de Planeación </t>
  </si>
  <si>
    <t>yulyg@idipro.gov.co</t>
  </si>
  <si>
    <t>Número de Niños, Niñas y Adolescentes  en situación de calle, en riesgo de habitar la calle y en condición de fragilidad social vinculados(as) al modelo pedagógico  de atención</t>
  </si>
  <si>
    <t>Sumatoria de Niños, Niñas y Adolescentes  en situación de calle, en riesgo de habitar la calle y en condición de fragilidad social vinculados(as) al modelo pedagógico  de atención</t>
  </si>
  <si>
    <t xml:space="preserve">Reducir la pobreza monetaria, multidimensional y la feminización de la pobreza
</t>
  </si>
  <si>
    <t>Movilidad social integral</t>
  </si>
  <si>
    <t>Subir 9,45 puntos porcentuales los NNAJ que se vinculan al Modelo Pedagógico y son identificados por el IDIPRON como población vulnerable por las dinámicas del Fenómeno de Habitabilidad en Calle</t>
  </si>
  <si>
    <t>Protección Integral a Niñez, Adolescencia y Juventud en Situación de Vida en Calle, en Riesgo de Habitarla o en Condiciones de Fragilidad Social Bogotá</t>
  </si>
  <si>
    <t>Atención Integral al 100%  de los niños, niñas, adolescentes y jóvenes en situación de calle, en riesgo de habitabilidad en calle y en condiciones de fragilidad social</t>
  </si>
  <si>
    <t xml:space="preserve">
Datos de atención total 1424
En riesgo 1381 personas únicas 
Adolescentes total: 991
Mujeres Adolescentes:  425
Hombres adolescentes: 566
Niñez total 390
Niñas: 168
Niños: 222
En calle: 43 personas únicas
Adolescentes total: 38
Mujeres Adolescentes: 11
Hombres Adolescentes: 27
Niñez total: 5
Niñas: 1
Niños: 4</t>
  </si>
  <si>
    <t>Presupuesto reprogramado $ 5'371.217.657,9
Meta reprogramada ajustada a la meta del proyecto al 100%</t>
  </si>
  <si>
    <t>1.27</t>
  </si>
  <si>
    <t xml:space="preserve">Restablecer los derechos de niños, niñas y adolescentes victimas de Explotación sexual comercial (ESCNNA)  </t>
  </si>
  <si>
    <t>Porcentaje de Niños, Niñas y Adolescentes victimas de Explotación sexual comercial (ESCNNA), que recibe el IDIPRON. con derechos restablecidos</t>
  </si>
  <si>
    <t>(Sumatoria de Niños, Niñas y Adolescentes victimas de Explotación Sexual  Comercial (ESCNNA) con derechos restablecidos que recibe el IDIPRON/ Total de niños, niñas y adolescentes victimas de Explotación Sexual Comercial ESCNNA que recibe el IDIPRON)*100</t>
  </si>
  <si>
    <t>Restablecer derechos al 100%  niños, niñas, adolescentes víctimas de explotación sexual y comercial, que reciba el IDIPRON</t>
  </si>
  <si>
    <t>492314000 </t>
  </si>
  <si>
    <t xml:space="preserve">  En el reporter colocar el número absoluto de niñas, niños y adolescenctes atendidos</t>
  </si>
  <si>
    <t xml:space="preserve">
Datos de Atención 
Total Víctimas ESCNNA en proceso de restablecer sus derechos: 26
Mujeres Adolescentes: 22
Hombres Adolescentes: 1
Niñas: 1
Niños: 2</t>
  </si>
  <si>
    <t>Presupuesto reprogramado $ 74'461.000</t>
  </si>
  <si>
    <t>1.28</t>
  </si>
  <si>
    <t xml:space="preserve">Vincular a niños, niñas y adolescentes en riesgo de Explotaciòn Sexual Comercial - ESCNNA a la oferta preventiva del IDIPRON </t>
  </si>
  <si>
    <t xml:space="preserve">Niños, Niñas y Adolescentes en riesgo de Explotación Sexual  Comercial (ESCNNA) vinculados a la oferta preventiva de IDIPRON </t>
  </si>
  <si>
    <t xml:space="preserve">Sumatoria de Niños, Niñas y Adolescentes en riesgo de Explotación Sexual  Comercial (ESCNNA) vinculados a la oferta preventiva de IDIPRON </t>
  </si>
  <si>
    <t>Atención Integral al 100% de los niños, niñas, adolescentes en riesgo de explotación sexual comercial por medio de la oferta del IDIPRON.</t>
  </si>
  <si>
    <t xml:space="preserve">
Meta reprogramada ajustada a la meta del proyecto al 100%
Datos de Atención 
Total Personas en riesgo de ESCNNA atendidas: 161
Mujeres Adolescentes: 39
Hombres Adolescentes: 30
Niñas: 43
Niños: 49</t>
  </si>
  <si>
    <t>Presupuesto reprogramado $ 461'087.000</t>
  </si>
  <si>
    <t>1.29</t>
  </si>
  <si>
    <t xml:space="preserve">Vincular a niños, niñas y adolescentes en riesgo de estar en conflicto con la ley a la oferta preventiva del IDIPRON </t>
  </si>
  <si>
    <t xml:space="preserve"> Niños, Niñas y Adolescentes en riesgo de estar en conflicto con la ley vinculados a la oferta preventiva de IDIPRON</t>
  </si>
  <si>
    <t>Sumatoria de Niños, Niñas y Adolescentes en riesgo de estar en conflicto con la ley vinculados a la oferta preventiva de IDIPRON</t>
  </si>
  <si>
    <t>Atender al 100%  niños, niñas, adolescentes en riesgo de estar en conflicto con la ley</t>
  </si>
  <si>
    <t>  1.456.008.000</t>
  </si>
  <si>
    <t xml:space="preserve">
Meta reprogramada ajustada a la meta del proyecto al 100%
Datos de Atención 
Total Personas en riesgo de estar en conflicto con la ley atendidas: 165
Mujeres Adolescentes: 45
Hombres Adolescentes: 107
Niñas: 5
Niños: 8</t>
  </si>
  <si>
    <t>Presupuesto reprogramado $ 472'543.000</t>
  </si>
  <si>
    <t>1.30</t>
  </si>
  <si>
    <t>Intervenir y adecuar  las instalaciones donde se atiende a los niños, niñas  y adolescentes  para garantizarles espacios seguros y adecuados</t>
  </si>
  <si>
    <t>Porcentaje de las unidades de Protección Integral, dependencias de los servicios para su operación con  mejoras de infraestructura.</t>
  </si>
  <si>
    <t>Numero unidades de Protección Integral, dependencias de los servicios para su operación con  mejoras de infraestructura./ Numero total de Unidades Protección Integral y dependencias del IDIPRON *100</t>
  </si>
  <si>
    <t>25.71%</t>
  </si>
  <si>
    <t>Adecuar, mantener y proveer al 100% de las unidades de Protección Integral, dependencias los servicios para su operación y mejoras de infraestructura.</t>
  </si>
  <si>
    <t>Para el primer semestre de 2021 se ha realizado el mantenimiento integral UPI La 27 y el Mejoramiento Integral UPI La Rioja.
Se da inicio el mantenimiento de: la UPI La 32, UPI Casa Belén, Economato / Comedor San Blas, Arcadia y Edén y la adecuación integral de El Castillo, y la intervención integral de la UPI Perdomo y UPI Servita</t>
  </si>
  <si>
    <t>1.33</t>
  </si>
  <si>
    <t>Ciudad_familias_y_ambientes_seguros</t>
  </si>
  <si>
    <t>Fortalecer las acciones en el distrito que favorezca el desarrollo de capacidades de los niños, niñas y adolescentes para garantizar el goce efectivo de sus derechos.</t>
  </si>
  <si>
    <t>Desarrollar actividades de acompañamiento en los desplazamientos de los estudiantes vinculados a la metodología R-GPS, de pedagogía no presencial y/o al aire libre presencial, como alternativa para dar continuidad a la operación y proceso formativo de niñas, niños y adolescentes del proyecto Al Colegio en Bici en adaptación a la pandemia, contribuyendo a mejorar la experiencia de viaje.</t>
  </si>
  <si>
    <t>_Sector_Movilidad</t>
  </si>
  <si>
    <t>Secretaría de Movilidad</t>
  </si>
  <si>
    <t>Lina María Agudelo Colorado
Lina Garcia Mejia</t>
  </si>
  <si>
    <t>3506316762
304 4594555</t>
  </si>
  <si>
    <t>lagudelo@movilidadbogota.gov.co
lagarcia@gmail.com</t>
  </si>
  <si>
    <t>Número de participaciones de los estudiantes en las actividades desarrolladas por el proyecto.</t>
  </si>
  <si>
    <t>Sumatoria de participaciones de los estudiantes beneficiarios en las actividades desarrollas por el proyecto Al colegio en Bici</t>
  </si>
  <si>
    <t>Propósito 4 - Hacer de Bogotá Región un modelo de movilidad multimodal, incluyente y sostenible.</t>
  </si>
  <si>
    <t>Mejorar la experiencia de viaje a través de los componentes de tiempo, calidad y costo, con enfoque de género, diferencial, territorial y regional, teniendo como eje estructurador la red de metro regional y la de ciclorutas.</t>
  </si>
  <si>
    <t>Movilidad segura,
sostenible y accesible</t>
  </si>
  <si>
    <t>Consolidar y reforzar el programa de movilidad Niños y Niñas Primero con el fin de aumentar el número de beneficiados y facilitar el acceso a la educación de niñas, niños y adolescentes</t>
  </si>
  <si>
    <t>Consolidación del programa niñas y niños primero para mejorar las experiencias de viaje de la población estudiantil en Bogotá</t>
  </si>
  <si>
    <t xml:space="preserve">1. Realizar 3´000.000 viajes de acompañamiento a niños, niñas y adolescentes de los colegios distritales con el proyecto Al Colegio en Bici durante el cuatrienio.  </t>
  </si>
  <si>
    <t>$ 878.082.437 </t>
  </si>
  <si>
    <t>En los reportes de avance colocar el número de niñas, niños y adolescentes participanes</t>
  </si>
  <si>
    <t>Ante las dificultades presentadas para la implemetanción de la vuelta a la presencialidad mediante el modelo de alternancia R-GPS por parte de los estudiantes, el proyecto implementó la estrategia de ciclo-expediciones por grupos máximo de 10 estudiantes a parques de bolsillo cercanos a los lugares de residencia de los estudiantes con le fin, de aportar a la formación de los estudiantes en temas como seguridad vial, hablidades en bicicletas y nueva movilidad, propiciando de esta manera espacios para la actividad fisica y el goze del tiempo libre. Esto en 13 localidades de la ciudad. </t>
  </si>
  <si>
    <t>Se presentaron retrasos en el retorno a la clases presenciales con la metodologia de alternancia R-GPS debido a las condiciones de la pandemia, por lo cual, se implemento la estrategia de ciclo-expediciones por grupos pequeños, esperando que para el segundo semestre se pueda retornar a las clases presenciales y de esta manera los acompañamientos hacia los colegios. </t>
  </si>
  <si>
    <t>1.34</t>
  </si>
  <si>
    <t xml:space="preserve">Implementar acciones que favorezcan el desarrollo de capacidades de los niños, niñas y adolescentes para garantizar el goce efectivo de sus derechos y hábitos para la movilidad segura. </t>
  </si>
  <si>
    <t>Lina María Agudelo Colorado
Maria Elizabeth Malaver Ramirez</t>
  </si>
  <si>
    <t>3506316762
317 3310158</t>
  </si>
  <si>
    <t>lagudelo@movilidadbogota.gov.co
mmalaver@movilidadbogota.gov.co</t>
  </si>
  <si>
    <t>Porcentaje de Niños, niñas y adolescentes formados en temas de seguridad vial y movilidad segura</t>
  </si>
  <si>
    <t>(sumatoria de  niños, niñas y adolescentes formados en temas de seguridad vial y movilidad segura/ Total  de niños  programados)  x 100</t>
  </si>
  <si>
    <t>Próposito 4: Hacer de Bogotá - Región un modelo de movilidad, creatividady productividad incluyente y sostenible</t>
  </si>
  <si>
    <t>Mejorar la experiencia de viaje a través de los componentes de tiempo, calidad y costo, con enfoque de género, diferencial, territorial y regional.</t>
  </si>
  <si>
    <t>Movilidad segura, sostenible y accesible</t>
  </si>
  <si>
    <t>Definir e implementar dos estrategias de cultura ciudadana para el sistema de movilidad, con enfoque diferencial, de género y territorial, donde una de ellas incluya la prevención, atención y sanción de la violencia contra la mujer en el transporte.</t>
  </si>
  <si>
    <t>Fortalecimiento de la comunicación y la cultura para la movilidad como elementos constructivos y pedagógicos del nuevo contrato social, en Bogotá</t>
  </si>
  <si>
    <t>Implementar el  100% de las estrategias de cultura ciudadana definidas para el sistema de movilidad con enfoque diferencial, de género y territorial.</t>
  </si>
  <si>
    <t>$ 1.127.312.000 </t>
  </si>
  <si>
    <t>NOTA: No se tiene estimado el presupuesto de manera individual para cada grupo poblacional, por lo que se reporta el total del presupuesto de la meta No. 4.  Ejecutar y evaluar el 100% de las estrategias de pedagogía y educación vial diseñadas, del proyecto 7581. Fortalecimiento de la comunicación y la cultura para la movilidad como elementos constructivos y pedagógicos del nuevo contrato social en Bogotá, con un 92% de compromiso presupuestal.</t>
  </si>
  <si>
    <r>
      <t>En el primer semestre se realizaron 201 acciones pedagógicas en las cuales participaron</t>
    </r>
    <r>
      <rPr>
        <b/>
        <sz val="10"/>
        <color rgb="FFFF0000"/>
        <rFont val="Calibri"/>
        <family val="2"/>
        <scheme val="minor"/>
      </rPr>
      <t xml:space="preserve"> 11.090 niñas, niños y adolescentes en las actividades de educación vial y cultura para la movilidad; las actividades desarrolladas fueron: Plan aula "mi colegio, mi ciudad", </t>
    </r>
    <r>
      <rPr>
        <sz val="10"/>
        <color theme="1"/>
        <rFont val="Calibri"/>
        <family val="2"/>
        <scheme val="minor"/>
      </rPr>
      <t>Capacitación a Promotores escolares en seguridad vial, obras de teatro - la nueva movilidad.</t>
    </r>
  </si>
  <si>
    <t>Se identificó que está incorrecta la meta del proyecto de inversión que esta ligada la acción de la política, se solicita por favor se corrija y sea cambiada por "Ejecutar y evaluar el 100% de las estrategias de pedagogía y educación vial diseñadas".</t>
  </si>
  <si>
    <t>1.36</t>
  </si>
  <si>
    <t>Expresión_autentica_desde_el_disfrute_del_patrimonio</t>
  </si>
  <si>
    <t>Lograr la atención en procesos integrales de formación a lo largo de la vida con énfasis en el arte, la cultura y el patrimonio.</t>
  </si>
  <si>
    <t>_Sector_Cultura_Recreación_y_Deporte</t>
  </si>
  <si>
    <t>Instituto Distrital de las Artes-IDARTES</t>
  </si>
  <si>
    <t>Leyla Castillo Ballen
Natalia López</t>
  </si>
  <si>
    <t>3795750
ext 2900</t>
  </si>
  <si>
    <t>leyla.castillo@idartes.gov.co</t>
  </si>
  <si>
    <t>Niños, niñas, y
adolescdentes atendidos a través de procesos de
formación artística</t>
  </si>
  <si>
    <t>Sumatoria de niños, niñas y adolescentes atendidos a través de procesos de
formación artística</t>
  </si>
  <si>
    <t>01 Hacer un nuevo contrato social con igualdad de oportunidades para la inclusión social, productiva y política</t>
  </si>
  <si>
    <t>LOGRO 5 - Cerrar las brechas DIGITALES, de cobertura, calidad y competencias a lo largo del ciclo de la formación
integral, desde primera infancia hasta la educación superior y continua para la vida.</t>
  </si>
  <si>
    <t>14 Formación integral: más y mejor tiempo en los colegios</t>
  </si>
  <si>
    <t>Lograr la atención de 250000 beneficiarios de procesos integrales de formación a lo largo de la vida con énfasis en el arte, la cultura
y el patrimonio.</t>
  </si>
  <si>
    <t>Fortalecimiento de procesos integrales de formación artística a lo largo de la vida. Bogotá D.</t>
  </si>
  <si>
    <t>Atender 34.000 personas en procesos de formación que posicione el quehacer artístico como proyecto de vida.
Alcanzar 210.000 atenciones de niños, niñas y jóvenes de Instituciones Educativas Distritales - IED</t>
  </si>
  <si>
    <r>
      <t xml:space="preserve">Alcanzar 210.000
Para llegar a las 210.000  atenciones de niños, niñas y jóvenes de Instituciones Educativas Distritales - IED ,  que hace parte de la línea Arte en la Escuela, el programa Crea ha venido adelantando desde enero las acciones necesarias para dar inicio y continuidad a los procesos formativos en las IED de acuerdo con los cronogramas escolares y con la contratación de los equipos del programa. </t>
    </r>
    <r>
      <rPr>
        <b/>
        <sz val="10"/>
        <color rgb="FFFF0000"/>
        <rFont val="Calibri"/>
        <family val="2"/>
        <scheme val="minor"/>
      </rPr>
      <t>Para el mes de junio el programa cuenta con la contratación completa del equipo de artistas formadores proyectados de manera directa para el año 2021, llegando a un total de 295 AF de las 7 áreas artísticas</t>
    </r>
    <r>
      <rPr>
        <sz val="10"/>
        <rFont val="Calibri"/>
        <family val="2"/>
        <scheme val="minor"/>
      </rPr>
      <t xml:space="preserve">. </t>
    </r>
    <r>
      <rPr>
        <b/>
        <sz val="10"/>
        <color rgb="FFFF0000"/>
        <rFont val="Calibri"/>
        <family val="2"/>
        <scheme val="minor"/>
      </rPr>
      <t>Esto permitió cubrir la atención de 43 IED que corresponden al 100% de los colegios proyectados desde el convenio marco con SED. Adicionalmente, se terminó la contratación de los 75 AF que atienden los 24 colegios pactados dentro del convenio interadministrativo 2403213. Gracias a que se cuenta con la contratación completa, a 30 de junio se logró dar inicio a las actividades de formación en 22 IED del convenio derivado, para un total de 65 IED atendidas.</t>
    </r>
    <r>
      <rPr>
        <sz val="10"/>
        <rFont val="Calibri"/>
        <family val="2"/>
        <scheme val="minor"/>
      </rPr>
      <t xml:space="preserve">
Atender 34.000 personas en procesos de formación que posicione el quehacer artístico como proyecto de vida.
Las acciones implementadas para el cumplimiento de esta meta, que se desarrollan dentro de </t>
    </r>
    <r>
      <rPr>
        <b/>
        <sz val="10"/>
        <color rgb="FFFF0000"/>
        <rFont val="Calibri"/>
        <family val="2"/>
        <scheme val="minor"/>
      </rPr>
      <t>la línea Impulso Colectivo, estuvieron encaminadas a garantizar la atención continua en los Centros de Formación desde el mes de enero, con el objetivo de no perder el vínculo con los participantes y así mantener el proceso formativo, aprovechando la temporada de receso escolar. Para esta línea, se logró retomar la atención presencial en todos los Centros de Formación y con todas las áreas artísticas a partir del 15 de febrero,</t>
    </r>
    <r>
      <rPr>
        <sz val="10"/>
        <rFont val="Calibri"/>
        <family val="2"/>
        <scheme val="minor"/>
      </rPr>
      <t xml:space="preserve"> atención que se ha venido incrementando durante los meses de marzo, abril, mayo y junio, a medida que llegaban los nuevos AF contratados. </t>
    </r>
    <r>
      <rPr>
        <b/>
        <sz val="10"/>
        <color rgb="FFFF0000"/>
        <rFont val="Calibri"/>
        <family val="2"/>
        <scheme val="minor"/>
      </rPr>
      <t>A fecha del 30 de junio ya se cuenta con la totalidad del equipo vinculado. El modelo de atención de alternancia presencial fue la estrategia dispuesta para afrontar esta nuev</t>
    </r>
    <r>
      <rPr>
        <sz val="10"/>
        <rFont val="Calibri"/>
        <family val="2"/>
        <scheme val="minor"/>
      </rPr>
      <t>a realidad, llegando a acuerdos con todos los participantes y teniendo en cuenta que el objetivo es fortalecer los procesos, sin dejar de lado las acciones de cuidado pertinentes. De igual manera, es importante señalar que se mantiene la atención por medio del aula virtual a algunos participantes que así lo requieren.
Para el mes de junio, respondiendo al periodo de vacaciones de los colegios, el programa realizó una oferta especial para abrir grupos intensivos de la sublínea de “manos a la obra” con talleres desarrollados durante casi tres semanas. Esto además de responder a las necesidades de la ciudad, permite vincular nuevos participantes que en algunos casos tendrán continuidad como grupos o como individuos en los procesos del segundo semestre, ampliando las coberturas. Esta actividad se extiende hasta comienzos del mes de julio.  
01. USAQUÉN: 453, 02. CHAPINERO: 291, 03. SANTA FE: 226, 04. SAN CRISTOBAL: 1274, 05. USME: 1626, 06. TUNJUELITO: 1327, 07. BOSA: 3506, 08. KENNEDY: 3901, 09. FONTIBÓN: 2356, 10. ENGATIVÁ: 3424, 11. SUBA: 1975, 12. BARRIOS UNIDOS: 774, 14. MÁRTIRES: 404, 16. PUENTE ARANDA: 229, 18. RAFAEL URIBE: 1329, 19. CIUDAD BOLIVAR: 2216, 77. DISTRITAL: 21</t>
    </r>
  </si>
  <si>
    <t>Porcentaje del presupuesto programado para las acciones ajustado por reprogramacion de metas del proyecto de inversion</t>
  </si>
  <si>
    <t>1.37</t>
  </si>
  <si>
    <t>Atender a niños y niñas de primera infancia que disfrutan de experiencias artísticas en diferentes espacios de la Ciudad (encuentros grupales, obras de circulación y espacios adecuados)</t>
  </si>
  <si>
    <t>Leyla Castillo Ballen</t>
  </si>
  <si>
    <t>Númerode niños y niñas en el programa de atención integral a la primera infancia.</t>
  </si>
  <si>
    <t>Sumatoria de niñas y niños atendidos</t>
  </si>
  <si>
    <t>12 Educación inicial: Bases sólidas para la vida</t>
  </si>
  <si>
    <t>Promover la atención 93000 beneficiarios de primera infancia a través la de realización de experiencias artísticas a favor de los
derechos culturales</t>
  </si>
  <si>
    <t>Aportes al desarrollo integral a través de las artes para la primera infancia en Bogotá D.C.</t>
  </si>
  <si>
    <t>Lograr 2.000 beneficiarios niños y niñas de primera infancia, mujeres gestantes y cuidadores que acceden a contenidos artísticos digitales y/o físicos, a favor de los derechos culturales
Atender 58.500 beneficiarios niños y niñas de primera infancia, mujeres gestantes y cuidadores a través de experiencias artísticas en encuentros grupales
Alcanzar 32.500 beneficiarios niños y niñas de primera infancia, mujeres gestantes y cuidadores que participan en procesos de circulación de experiencias y obras artísticas, a favor de los derechos culturales.</t>
  </si>
  <si>
    <r>
      <t xml:space="preserve">Para lograr la atención de 31.577 niños, niñas y madres gestantes, se ha dado continuidad a las atenciones directas a niños y niñas logrando llegar a la totalidad de localidades de la ciudad, incluido Sumapaz. Se desarrollaron acciones asociadas a la celebración de la Semana de las Masculinidades corresponsables y Sensibles ""Nidos con mi pa"". Se avanzó en la contratación de equipos e inicio de atenciones asociadas al convenio con SED y en el proceso de firma de documentos previos para el convenio con ICBF. Se avanzó también en las jornadas de deliberación para selección de propuestas ganadoras de las becas de Repertorios sonoros, Circulación y Creación escénica Multdisciplinar. Se dio inicio a la entrega de contenidos físicos en las diferentes localidades de la ciudad y se avanza en el pilotaje del Aula Virtual del programa. </t>
    </r>
    <r>
      <rPr>
        <b/>
        <sz val="10"/>
        <color rgb="FFFF0000"/>
        <rFont val="Calibri"/>
        <family val="2"/>
        <scheme val="minor"/>
      </rPr>
      <t xml:space="preserve">El programa avanza en las actividades que posibilitan el cumplimiento de la misionalidad, enfrentando dificultades en la atención por el contagio de varios artistas por COVID y las dificultades de orden público que limitan las posibilidades de atención directa a los niños. </t>
    </r>
    <r>
      <rPr>
        <sz val="10"/>
        <rFont val="Calibri"/>
        <family val="2"/>
        <scheme val="minor"/>
      </rPr>
      <t xml:space="preserve"> la territorialización de la atención se presento de la siguente manera 01. USAQUÉN: 916, 02. CHAPINERO 329, 03. SANTA FE 1689, 04. SAN CRISTOBAL 1864, 05. USME 2509, 06. TUNJUELITO 526, 07. BOSA 5228, 08. KENNEDY 4142, 09. FONTIBÓN 828, 10. ENGATIVÁ 1443, 11. SUBA 2686, 12. BARRIOS UNIDOS 833, 13. TEUSAQUILLO 628, 14. MÁRTIRES 524, 15. ANTONIO NARIÑO 242, 16. PUENTE ARANDA 1558, 17. CANDELARIA 127, 18. RAFAEL URIBE 2132, 19. CIUDAD BOLIVAR 3301, 20. SUMAPAZ 25, 77. DISTRITAL 47</t>
    </r>
  </si>
  <si>
    <t>El presupuesto programado estaba en 6.539.962.724 y tuvo incremento a 6.985.515.724 por incremento de recursos en una de las metas del proyecto por suscripción de convenio.</t>
  </si>
  <si>
    <t>1.38</t>
  </si>
  <si>
    <t>Formar a niñas, niños y adolescentes en disciplinas deportivas priorizadas, en el marco de la "Jornada Escolar Complementaria".</t>
  </si>
  <si>
    <t>Inst. Dist. de Recreación y Deporte - IDRD</t>
  </si>
  <si>
    <t>Aura María Escamilla Ospina Subdirectora Técnica de Recreación y Deportes
Wilson Alejandro González Cárdenas 
Asesor de Dirección
Gerente Proyecto de Inversión</t>
  </si>
  <si>
    <t>6605400
6600672</t>
  </si>
  <si>
    <t xml:space="preserve">aura.escamilla@idrd.gov.co
alejandro.gonzalez@idrd.gov.co
</t>
  </si>
  <si>
    <t xml:space="preserve">Niñas, niños y adolescentes formados en disciplinas deportivas priorizadas, en el marco de la Jornada Escolar Complementaria. </t>
  </si>
  <si>
    <t xml:space="preserve">Sumatoria de niñas, niños y adolescenges formados en disciplinas deportivas priorizadas, en el marco de la Jornada Escolar Complementaria. </t>
  </si>
  <si>
    <t>01 Hacer un nuevo contrato social con igualdad de oportunidades para la inclusión social, productiva y política.</t>
  </si>
  <si>
    <t>09 Promover la participación, la transformación cultural, deportiva, recreativa, patrimonial, artística que propicien espacios de encuentro, tejido social y reconocimiento del otro.</t>
  </si>
  <si>
    <t>20 Bogotá, referente en cultura, deporte, recreación y actividad física, con parques para el desarrollo y la salud.</t>
  </si>
  <si>
    <t>38. Formar 40.000 niñas, niños y adolescentes y jóvenes en disciplinas deportivas priorizadas en el marco de la jornada escolar complementaria</t>
  </si>
  <si>
    <t>Formación de niños, niñas, adolescentes y jóvenes, en las disciplinas deportivas priorizadas, en el marco de la jornada escolar complementaria en Bogotá</t>
  </si>
  <si>
    <t xml:space="preserve"> Formar 40.000 niñas, niños, adolescentes y jóvenes en disciplinas deportivas priorizadas en el marco de la jornada escolar complementaria.</t>
  </si>
  <si>
    <r>
      <rPr>
        <b/>
        <sz val="10"/>
        <color rgb="FFFF0000"/>
        <rFont val="Calibri"/>
        <family val="2"/>
        <scheme val="minor"/>
      </rPr>
      <t>A corte de 30 de junio se beneficiaron 3.4051 NNA en disciplinas deportivas priorizadas en el marco de la jornada escolar complementaria</t>
    </r>
    <r>
      <rPr>
        <sz val="10"/>
        <rFont val="Calibri"/>
        <family val="2"/>
        <scheme val="minor"/>
      </rPr>
      <t xml:space="preserve">. De los cuales 321 corresponden a primera infancia, 2.3506 a infancia y 1.0224 a adolescencia de 83 instituciones Educativas Distritales.  
Se impactaron 16 localidades así:   
BARRIOS UNIDOS:1241
BOSA: 3954
CHAPINERO: 346
CIUDAD BOLIVAR: 6822
ENGATIVA: 2747
FONTIBON: 1534
KENNEDY: 1696
LOS MARTIRES: 104
PUENTE ARANDA: 876
RAFAEL URIBE URIBE: 3912
SAN CRISTOBAL: 1309
SANTAFE: 465
SUBA: 4051
TEUSAQUILLO: 584
TUNJUELITO: 1630
USME: 2780
Total:  34051
</t>
    </r>
  </si>
  <si>
    <t>1.39</t>
  </si>
  <si>
    <t xml:space="preserve">Formar a niños, niñas y adolescentes en procesos integrales de formación en patrimonio cultural
</t>
  </si>
  <si>
    <t>Inst. Dist. De Patrimonio Cultural-IDPC</t>
  </si>
  <si>
    <t>FABIO ALBERTO LÓPEZ SUÁREZ</t>
  </si>
  <si>
    <t xml:space="preserve">3163708651
Oficina: (1) 6478909 Ext. 3008
</t>
  </si>
  <si>
    <t>fabio.lopez@idpc.gov.co</t>
  </si>
  <si>
    <t>Niños, niñas y adolescentes participantes en procesos integrales de formación en patrimonio cultural</t>
  </si>
  <si>
    <t>Sumatorial deNiños, niñas y adolescentes atendidos</t>
  </si>
  <si>
    <t>Hacer un nuevo contrato social con igualdad de oportunidades para la inclusión social, productiva y política.</t>
  </si>
  <si>
    <t>Cerrar las brechas de cobertura, calidad y competencias a lo largo del ciclo de la formación integral, desde primera infancia hasta la educación superior y continua para la vida.Cerrar las brechas de cobertura, calidad y competencias a lo largo del ciclo de la formación integral, desde primera infancia hasta la educación superior y continua para la vida.</t>
  </si>
  <si>
    <t>Formación en patrimonio cultural en el ciclo integral de educación para la vida en Bogotá</t>
  </si>
  <si>
    <t>800 niños, niñas, dolescentes y jóvenes participantes en procesos integrales de formación en patrimonio cultural.</t>
  </si>
  <si>
    <t xml:space="preserve">7601.
</t>
  </si>
  <si>
    <r>
      <t xml:space="preserve">800 niños, niñas, dolescentes y jóvenes participantes en procesos integrales de formación en patrimonio cultural (2021)
</t>
    </r>
    <r>
      <rPr>
        <sz val="10"/>
        <color rgb="FFFF0000"/>
        <rFont val="Calibri Light"/>
        <family val="2"/>
        <scheme val="major"/>
      </rPr>
      <t/>
    </r>
  </si>
  <si>
    <r>
      <rPr>
        <b/>
        <sz val="10"/>
        <color rgb="FFFF0000"/>
        <rFont val="Calibri"/>
        <family val="2"/>
        <scheme val="minor"/>
      </rPr>
      <t xml:space="preserve">El programa orientó esfuerzos de adaptación a las condiciones escolares y familiares para que su desarrollo no afectara las condiciones de calidad, esto pese a que las instituciones educativas que participan del programa no iniciaran la presencialidad, ni la alternancia. Un elemento de contexto adicional que le demandó adaptaciones al programa fue el paro nacional.  </t>
    </r>
    <r>
      <rPr>
        <sz val="10"/>
        <rFont val="Calibri"/>
        <family val="2"/>
        <scheme val="minor"/>
      </rPr>
      <t xml:space="preserve">
Con todo y los elementos que alteraron la dinámica escolar, el programa logró avanzar con 12 instituciones educativas y un promedio de 16 proyectos de aula, se destaca que la retroalimentación de los estudiantes y docentes ha sido positiva, también es de resaltar que ya se cuenta con proyección de actividades con instituciones educativas para el segundo semestre.</t>
    </r>
  </si>
  <si>
    <t xml:space="preserve">Sobre el total registrado en la casilla AG "Presupuesto ejecutado acumulado" cabe mencionar que corresponde a lo ejecutado sobre el 50% del Porcentaje del presupuesto programado para las acciones. Que se describe en la casilla AF- Esto significa que del presupuesto asignado puntualmente a este programa solo queda el 26,64% por ejecutar. </t>
  </si>
  <si>
    <t>1.40</t>
  </si>
  <si>
    <t>Beneficiar a niños, niñas y adolescentes de colegios del Distrito, que  se encuentren en cursos de básica primaria, básica secundaria y media en los centros filarmonicos escolares y a las niñas, niños y adolescentes no escolarizados  en los centros filarmónicoa locales,  con talleres de formación musical de la OFB</t>
  </si>
  <si>
    <t>Orquesta Filarmónica de Bogotá</t>
  </si>
  <si>
    <t>Jorge Caceres</t>
  </si>
  <si>
    <t>jcaceres@ofb.gov.co</t>
  </si>
  <si>
    <t>Numero de niños, niñas, adolescentes ,e, beneficiados de los procesos de formación musical de la OFB.</t>
  </si>
  <si>
    <t>Sumatoria de niñas, niños y adolescentes  incluidos en los  talleres de formación musical de la OFB.</t>
  </si>
  <si>
    <t>Cerrar las brechas DIGITALES, de cobertura, calidad y competencias a lo largo del ciclo de la formación integral, desde primera infancia hasta la educación superior y continua para la vida.</t>
  </si>
  <si>
    <t>Formación integral: más y mejor tiempo en los colegios</t>
  </si>
  <si>
    <t>Realizar 1 proceso integral de formación a lo largo de la vida con énfasis en el arte, la cultura.</t>
  </si>
  <si>
    <t xml:space="preserve">Formación Musical Vamos a la Filarmónica </t>
  </si>
  <si>
    <t xml:space="preserve">Formación musical a 25,876 </t>
  </si>
  <si>
    <r>
      <t>El proceso de formaciòn impartido por la OFB, como acciòn principal para: niñ@s y adolescentes</t>
    </r>
    <r>
      <rPr>
        <b/>
        <sz val="10"/>
        <color rgb="FFFF0000"/>
        <rFont val="Calibri"/>
        <family val="2"/>
        <scheme val="minor"/>
      </rPr>
      <t>, logro en el primer semestre un cumplimiento del 85,48% de la meta anua</t>
    </r>
    <r>
      <rPr>
        <sz val="10"/>
        <rFont val="Calibri"/>
        <family val="2"/>
        <scheme val="minor"/>
      </rPr>
      <t>l, lo cual evidencia el èxito y la acogida del programa, considerando que esta labor se realizò solamente en los Centros Filarmònicos Escolares faltando la apertura de los Centros Filarmònicos Locales, los cuales iniciaron operaciòn a partir del mes de junio.</t>
    </r>
  </si>
  <si>
    <t>1.41</t>
  </si>
  <si>
    <t>Fortalecer  el seguimiento  a la gestión de las  atenciones en cada uno de los tramos de la Ruta (primera infancia e infancia y adolescencia).</t>
  </si>
  <si>
    <t>Secretaría Integración Social</t>
  </si>
  <si>
    <t>Subdirección para la Infancia
Equipo RIA
Nilda Carolina Torres</t>
  </si>
  <si>
    <t xml:space="preserve">Ntorresg@sdis.gov.co
</t>
  </si>
  <si>
    <t>Porcentaje  de planes de acción para la gestión de la RIAGA en ejecución con seguimiento</t>
  </si>
  <si>
    <t>(Sumatoria de Planes de acción para la gestión de la RIAGA en ejecución con seguimiento / Total de Planes de acción de la RIAGA en ejecución*100</t>
  </si>
  <si>
    <t>Propósito número 1 “Hacer un nuevo contrato social con igualdad de oportunidades para la inclusión social, productiva y política"</t>
  </si>
  <si>
    <t xml:space="preserve">“Implementar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 y el Programa “Sistema Distrital de Cuidado”. </t>
  </si>
  <si>
    <t>“Sistema Distrital de Cuidado”</t>
  </si>
  <si>
    <t>Atender con enfoque diferencial a 71.000 niñas y niños en servicios dirigidos a la primera infancia pertinentes y de calidad en el marco de la atención integral, a través de una oferta flexible que tenga en cuenta las dinámicas socioeconómicas de las familias y cuidadores y, que permita potenciar el desarrollo de las niñas y los niños, así como prevenir situaciones de riesgo para la garantía de sus derechos.</t>
  </si>
  <si>
    <t>“Generación de Oportunidades para el Desarrollo Integral de la Niñez y la Adolescencia de Bogotá”</t>
  </si>
  <si>
    <t>Consolidar 1 herramienta de medición de la atención integral a niñas, niños y adolescentes que permita la trazabilidad de la Ruta Integral de Atenciones desde la Gestación hasta la Adolescencia -RIAGA-</t>
  </si>
  <si>
    <t xml:space="preserve">
Durante el primer semestre -2021 se construyeron, aprobaron y se dio inició la implementación de 2 planes de acción distrital como orientadores de la gestión intersectorial de la RIAGA, uno con énfasis en primera infancia (RIAPI) y el otro focalizado en infancia y adolescencia (RIAIA). Desde el enfoque territorial, se avanzó en el diseño, aprobación e implementación de 20 planes de acción local integrados  (primera infancia, infancia y adolescencia), que ordenados en las líneas de acción de la RIA permiten avanzar en la atención integral con enfoque intersectorial como fin principal de la RIAGA y permiten acciones constantes de seguimiento con participación intersectorial.
</t>
  </si>
  <si>
    <t>Los recursos programados, (apropiacion vigente) para cada meta ha venido cambiando por las modificaciones presupuestales internas y externas que se han venido tramitando desde la Subdirección para la Infancia</t>
  </si>
  <si>
    <t>1.42</t>
  </si>
  <si>
    <t>Atender con enfoque diferencial y de género a  niñas y niños que se matriculan en los cupos ofertados en entornos institucionales de la entidad.</t>
  </si>
  <si>
    <t>Subdirección para la Infancia
Alcira Daza Rojas 
Equipo Primera infancia
Liliana Yineth Solano</t>
  </si>
  <si>
    <t>3114752962
3124718568</t>
  </si>
  <si>
    <t>adazar@sdis.gov.co
lsolanod@sdis.gov.co</t>
  </si>
  <si>
    <t xml:space="preserve">Número de niñas y niños de 0 a 5 años atendidos integralmente con enfoque diferencial y de género en los cupos ofrecidos en ámbitos institucionales. 
 </t>
  </si>
  <si>
    <t xml:space="preserve">Sumatoria  de niñas y niños de 0 a 5 años atendidos integralmente con enfoque diferencial y de género en los cupos ofrecidos en ámbitos institucionales. 
 </t>
  </si>
  <si>
    <t>Atender a 71.000 niñas y niños con enfoque diferencial y de género, en servicios dirigidos a la primera infancia pertinentes y de calidad en el marco de la atención integral, a través de una oferta flexible que tenga en cuenta las dinámicas socioeconómicas de las familias y cuidadores/as, que permita potenciar su desarrollo, así como prevenir situaciones de riesgo para la garantía de derechos.</t>
  </si>
  <si>
    <t xml:space="preserve"> $                109.721.988.207,00</t>
  </si>
  <si>
    <r>
      <t xml:space="preserve">Las modalidades Jardines Infantiles diurnos, nocturnos y Casas de Pensamiento Intercultural cuenta con una </t>
    </r>
    <r>
      <rPr>
        <b/>
        <sz val="10"/>
        <color rgb="FFFF0000"/>
        <rFont val="Calibri"/>
        <family val="2"/>
        <scheme val="minor"/>
      </rPr>
      <t>oferta proyectada de 53.945 cupos en 350 unidades operativas.</t>
    </r>
    <r>
      <rPr>
        <sz val="10"/>
        <rFont val="Calibri"/>
        <family val="2"/>
        <scheme val="minor"/>
      </rPr>
      <t xml:space="preserve"> </t>
    </r>
    <r>
      <rPr>
        <b/>
        <sz val="10"/>
        <color rgb="FFFF0000"/>
        <rFont val="Calibri"/>
        <family val="2"/>
        <scheme val="minor"/>
      </rPr>
      <t>A la fecha de corte en Jardines Infantiles y Casas de Pensamiento Intercultural, 46.629 niñas y niños de la ciudad cuentan con asignación de cupo, considerando las medidas de Bioseguridad impartidas por la Nación y el Distrito frente al distanciamiento social y la contratación gradual del personal.</t>
    </r>
    <r>
      <rPr>
        <sz val="10"/>
        <rFont val="Calibri"/>
        <family val="2"/>
        <scheme val="minor"/>
      </rPr>
      <t xml:space="preserve"> A la fecha 39.613 participantes han alcanzado una permanencia mínima de 90 días en los servicios y 145 jardines infantiles iniciaron su atención en alternancia.</t>
    </r>
  </si>
  <si>
    <t>1.43</t>
  </si>
  <si>
    <t>Atender con enfoque diferencial y de género a  gestantes, niñas y niños en primera infancia en los entornos hogar y espacio público</t>
  </si>
  <si>
    <t>3114752962
301 7596556</t>
  </si>
  <si>
    <t>Gestantes, niñas y niños en primera infancia  atendidos integralmente con enfoque diferencial y de género en enentornos hogar y espacio público a traves de la modalidad Creciendo Juntos</t>
  </si>
  <si>
    <t>Sumatoria de gestantes, niñas y niños en primera infancia  atendidos integralmente con enfoque diferencial y de género en enentornos hogar y espacio público modalidad Creciendo Juntos</t>
  </si>
  <si>
    <r>
      <t xml:space="preserve">La acción se desarolla en la modalidad de atención familiar urbana del Servicio de Educación Inicial en el marco de la Atención Integral denominada </t>
    </r>
    <r>
      <rPr>
        <b/>
        <sz val="10"/>
        <color rgb="FFFF0000"/>
        <rFont val="Calibri"/>
        <family val="2"/>
        <scheme val="minor"/>
      </rPr>
      <t>Creciendo Juntos, enfocada a potenciar el desarrollo infantil desde la gestación hasta los 3 años,</t>
    </r>
    <r>
      <rPr>
        <sz val="10"/>
        <rFont val="Calibri"/>
        <family val="2"/>
        <scheme val="minor"/>
      </rPr>
      <t xml:space="preserve"> a partir del acompañamiento familiar, reconociendo la importancia de este periodo para el desarrollo integral y transformación social, por el impacto que genera el fortalecimiento de capacidades de las madres, padres y cuidadores de niños  desde la gestación,  para el cuidado de la salud, la protección, crianza y corresponsabilidad.  
Durant</t>
    </r>
    <r>
      <rPr>
        <b/>
        <u/>
        <sz val="10"/>
        <color rgb="FFFF0000"/>
        <rFont val="Calibri"/>
        <family val="2"/>
        <scheme val="minor"/>
      </rPr>
      <t xml:space="preserve">e el primer semestre  fueron fortalecido ,madres, padres y cuidadores de 16046 </t>
    </r>
    <r>
      <rPr>
        <sz val="10"/>
        <rFont val="Calibri"/>
        <family val="2"/>
        <scheme val="minor"/>
      </rPr>
      <t xml:space="preserve">niños y niñas,  en sus capacidades para cuidar, educar y proteger a las niñas y niños, en los entornos hogar y espacio público; a través de acompañamiento a las familias que buscan  fortalecen las interacciones y las capacidades para educar, cuidar y proteger de madres, padres y cuidadores en la zona urbana de 19 localidades de la ciudad.
</t>
    </r>
  </si>
  <si>
    <t>1.44</t>
  </si>
  <si>
    <t>Fortalecer las acciones en el distrito que favorezcan el desarrollo de capacidades de los niños, niñas y adolescentes para garantizar el goce efectivo de sus derechos.</t>
  </si>
  <si>
    <t>Atender integralmente las  niñas, niños y adolescentes  en riesgo o situación de trabajo infantil, que sean inscritos por padres o cuidadores  en los Centros Amar y la Estrategia Móvil para prevenir y erradicar el trabajo infantil.</t>
  </si>
  <si>
    <t>Subdirección para la Infancia
Angela Maria Portela 
Linda k. Quiroga</t>
  </si>
  <si>
    <t>3106974021
3134921818</t>
  </si>
  <si>
    <t xml:space="preserve">Número de niños, niñas y adolescentes en riesgo o situación de trabajo infantil atendidos  en los Centros Amar y la Estrategia Móvil para prevenir y erradicar el trabajo infantil
</t>
  </si>
  <si>
    <t xml:space="preserve">Sumatoria de  niños, niñas y adolescentes en riesgo o situación de trabajo infantil atendidos  en los Centros Amar y la Estrategia Móvil para prevenir y erradicar el trabajo infantil.
 </t>
  </si>
  <si>
    <t>Atender con enfoque diferencial y de manera flexible a 15.000 niñas, niños y adolescentes del distrito en riesgo de trabajo infantil y violencias sexuales; y migrantes en riesgo de vulneración de sus derechos.</t>
  </si>
  <si>
    <t>Atender a 15.000 niñas, niños y adolescentes del distrito en riesgo de trabajo infantil y violencias sexuales; y migrantes en riesgo de vulneración de sus derechos de manera flexible con enfoque diferencial y de género  </t>
  </si>
  <si>
    <r>
      <t>S</t>
    </r>
    <r>
      <rPr>
        <b/>
        <u/>
        <sz val="10"/>
        <color rgb="FFFF0000"/>
        <rFont val="Calibri"/>
        <family val="2"/>
        <scheme val="minor"/>
      </rPr>
      <t>e ha avanzado con la atención de 7010 niñas, niños y adolescentes en riesgo o situación de trabajo infantil,</t>
    </r>
    <r>
      <rPr>
        <sz val="10"/>
        <rFont val="Calibri"/>
        <family val="2"/>
        <scheme val="minor"/>
      </rPr>
      <t xml:space="preserve"> para ello se realizaron acciones de movilización social contra el trabajo infantil ampliado en las 19 localidades de Bogotá en diferentes sectores de la ciudad para visibilizar los riesgos asociados a esta vulneración de derechos, dirigido a padres de familia y niñas, niños y adolescentes manteniendo los protocolos de bioseguridad, promoviendo el autocuidado, las socialización de los servicios del Distrito para mitigar los riesgo de vulneración de derechos en calle.
 Con el fin de dar continuidad a los procesos de atención para la mitigación y erradicación de trabajo infantil ampliado de las niñas, niños y adolescentes en el marco de la de la actual situación a causa de la Pandemia, se vienen adelantando acciones de prevención y atención con la reapertura de las unidades operativas de los Centros Amar para atención presencial con un Esquema de alternancia, además se dio continuidad a las acciones de atención virtual, las cuales se realizan por medio del monitoreo telefónico semanal, realización de talleres y actividades virtuales y la articulación de acciones con entidades públicas y privadas que permitieron el fortalecimiento de los procesos con actividades lúdicas, deportivas y recreativas.</t>
    </r>
  </si>
  <si>
    <t>1.45</t>
  </si>
  <si>
    <t xml:space="preserve">Gestiòn para la implementaciòn de la  estrategia para la promoción de habilidades para la vida, generación de capacidades y espacios protectores para el desarrollo libre y seguro de niñas, niños y adolescentes (Estudios previos y anexos tècnicos, contrataciòn, parametrizaciòn y cocumentos tècnicos para la implementaciòn y pilotaje).
</t>
  </si>
  <si>
    <t xml:space="preserve">3206802181
3016959139
</t>
  </si>
  <si>
    <t xml:space="preserve">
cmirta@sdis.gov.co
</t>
  </si>
  <si>
    <t xml:space="preserve"> Número de  momentos de la gestiòn para la implementaciòn de la estrategia de habilidades para la vida, cumplidos.</t>
  </si>
  <si>
    <t xml:space="preserve"> Sumatoria de  momentos de la gestiòn para la implementaciòn de la estrategia de habilidades para la vida, cumplidos.</t>
  </si>
  <si>
    <t>La acción está programada para iniciar el 01-07-2021</t>
  </si>
  <si>
    <t xml:space="preserve"> La acción está programada para iniciar su desarrollo en Julio de 2021; no obstante, y en preparación para la ejecución de la acción, desde la Subdirección para la Infancia se define la contratación de la estrategia conforme con el Decreto 092 de 2017, mediante un proceso competitivo con entidades sociales sin ánimo de lucro. A raíz de dicha directriz se adelantan las acciones pertinentes para adoptar las disposiciones jurídicas y técnicas en los documentos que soportan el proceso precontractual, adicionalmente, se retoman las orientaciones contenidas en el lineamiento para la creación, transformación o actualización de los servicios sociales en la Secretaría Distrital de Integración Social, que busca establecer las orientaciones técnicas y metodológicas para la creación, transformación o actualización de los servicios de atención de la Secretaría Distrital de Integración Social - SDIS, en el marco del proceso diseño e innovación de los servicios sociales, las políticas sociales, los programas estratégicos de la administración distrital y la implementación de los enfoques diferencial, territorial y de género, con el fin de aportar a la garantía de derechos y la movilidad social de las personas, sus familias, las comunidades y los territorios en la ciudad de Bogotá D.C.</t>
  </si>
  <si>
    <t>1.46</t>
  </si>
  <si>
    <t xml:space="preserve">Atender en los Centros Forjar a la totalidad de los adolescentes vinculados al SRPA remitidos por autoridades competentes del SRPA del Centro de Servicios Judiciales para adolescentes-  CESPA </t>
  </si>
  <si>
    <t>Subdirección de Juventud
Julia García</t>
  </si>
  <si>
    <t xml:space="preserve">
jegarcial@sdis.gov.co</t>
  </si>
  <si>
    <t xml:space="preserve">Porcentaje de adolescentes vinculados al sistema de Responsabilidad Penal atendidos en Centros Forjar
</t>
  </si>
  <si>
    <t xml:space="preserve">(Sumatoria Adolescentes vinculados al sistema de Responsabilidad Penal atendidos en Centro Frojar/ Total de adolescentes remitidos por el CESPA)  *100
</t>
  </si>
  <si>
    <t>Jóvenes con capacidades: Proyecto de vida para la ciudadanía, la innovación y el trabajo del siglo XXI</t>
  </si>
  <si>
    <t xml:space="preserve">Atender 2400 adolescentes y jóvenes con sanciones no privativas de la libertad o en apoyo al restablecimiento en administración de justicia en los Centros Forjar, con oportunidades que favorezcan sus proyectos de vida e inclusión social </t>
  </si>
  <si>
    <t>Generación Jjóvenes con Derechos en Bogotá</t>
  </si>
  <si>
    <t xml:space="preserve">5 Atender al 100% de a jóvenes y adolescentes con sanciones no privativas de la libertad que
requieren el apoyo para el restablecimiento de sus derechos a través de
centros forjar.
</t>
  </si>
  <si>
    <r>
      <t xml:space="preserve">En total durante el semestre fueron remitidos desde el CESPA y </t>
    </r>
    <r>
      <rPr>
        <b/>
        <u/>
        <sz val="10"/>
        <color rgb="FFFF0000"/>
        <rFont val="Calibri"/>
        <family val="2"/>
        <scheme val="minor"/>
      </rPr>
      <t>atendido en los centros Forjar, un total de  222 adolescentes entre 13 y 17 años de edad.</t>
    </r>
    <r>
      <rPr>
        <sz val="10"/>
        <rFont val="Calibri"/>
        <family val="2"/>
        <scheme val="minor"/>
      </rPr>
      <t xml:space="preserve">
Por sexo la atención se dió así:
Masculino 104 adolescentes
Femenino: 18 adolescente</t>
    </r>
  </si>
  <si>
    <t xml:space="preserve">Se ajustó el nombre de la meta </t>
  </si>
  <si>
    <t>1.47</t>
  </si>
  <si>
    <t>Atender a  niñas niños y adolescentes  víctimas y afectados por el conflicto armado en el marco del acuerdo de paz, la memoria, la convivencia y la reconciliación con enfoque diferencial y de género, a través de la estrategia Atrapasueños.</t>
  </si>
  <si>
    <t>Subdirección para la Infancia
Equipo Enfoque Diferencial
Ana Lucìa Lucumi
Mauricio Grande</t>
  </si>
  <si>
    <t>3203163483
3124360916</t>
  </si>
  <si>
    <t>Número de niñas niños y adolescentes  víctimas y afectados por el conflicto armado atendidos en la estrategia</t>
  </si>
  <si>
    <t>Sumatoria de niñas niños y adolescentes  víctimas y afectados por el conflicto armado atendidos en la estrategia</t>
  </si>
  <si>
    <t>Contribuir a la construcción de la memoria, la convivencia y la reconciliación en el marco del acuerdo de paz, a través de la atención de 8.300 niños, niñas y adolescentes víctimas y afectados por el conflicto armado, desde un enfoque territorial.</t>
  </si>
  <si>
    <t>Atender a 8.300 niñas niños y adolescentes  víctimas y afectados por el conflicto armado en el marco del acuerdo de paz, la memoria, la convivencia y la reconciliación con enfoque diferencial y de género.</t>
  </si>
  <si>
    <r>
      <rPr>
        <b/>
        <u/>
        <sz val="10"/>
        <color rgb="FFFF0000"/>
        <rFont val="Calibri"/>
        <family val="2"/>
        <scheme val="minor"/>
      </rPr>
      <t xml:space="preserve">Se brindó atención a 160 niñas, niños y adolescentes víctimas y afectados por el conflicto armado, a través de la implementación de la Estrategia Atrapasueños, </t>
    </r>
    <r>
      <rPr>
        <sz val="10"/>
        <rFont val="Calibri"/>
        <family val="2"/>
        <scheme val="minor"/>
      </rPr>
      <t>generando acciones psicosociales, pedagógicas y artísticas como aporte a la reparación simbólica y construcción de paz, implementando acciones que fortalecen la capacidad protectora de las familias como corresponsables y garantes de derechos. 
Atención a niñas, niños y adolescentes víctimas y afectados por el conflicto armado promoviendo la corresponsabilidad de las familias frente al cuidado, fortalecimiento del rol protector y la garantía de derechos, desarrollando 7823 acciones de acompañamiento en el territorio entre las que se encuentran 3190 acompañamientos en casa o atención presencial, 3744 acompañamientos y seguimientos telefónicos y 889 Atenciones Virtuales con corte a junio del 2021. Estas acciones aportan a los procesos de reparación integral y construcción de paz en el Distrito. Es importante resaltar que se brinda atención a niñas y niños afectados por el conflicto armado hijas e hijos de excombatientes.  Atención Psicojurídica por medio de la orientación y realización de 118 con el apoyo de una gran cantidad de derechos de petición para conocer estado de la ruta de los participantes y proceso de indemnización, un derecho de petición a secretaría de hábitat para indagar sobre proceso con la entidad, Derecho Salud solicitud de dos portabilidades en salud a EPS Cajacopi y Asmet Salud.</t>
    </r>
  </si>
  <si>
    <t>1.48</t>
  </si>
  <si>
    <t>Participación_con_incidencia</t>
  </si>
  <si>
    <t>Promover la participación con incidencia de las  niñas, niños y adolescentes  en escenarios y procesos distritales y locales  a partir de ejercicios de veeduría, control social y diálogo donde sean reconocidas y tenidas en cuenta sus voces para la toma de decisiones.</t>
  </si>
  <si>
    <t>Numero de Niños niñas y adolescentes que participan  en los Consejos Consultivos de Niños, niñas y adolescentes local y distrital</t>
  </si>
  <si>
    <t>Sumatoria de Niños niñas y adolescentes que participan  en los Consejos Consultivos de Niños, niñas y adolescentes local y distrital</t>
  </si>
  <si>
    <t>Actualizar, implementar y hacer seguimiento a la política pública de infancia y adolescencia con la participación e incidencia de niñas, niños y adolescentes, sus familias y la movilización de la sociedad civil para la transformación de los territorios y la generación de entornos protectores desde la gestación hasta la adolescencia, teniendo en cuenta los impactos de la emergencia social y sanitaria sobre esta población.</t>
  </si>
  <si>
    <t>Actualizar 1 política pública de infancia y adolescencia con la participación e incidencia de niñas, niños y adolescentes, sus familias y la movilización de la sociedad civil para la transformación de los territorios y la generación de entornos protectores desde la gestación hasta la adolescencia, para su implementación y  seguimiento teniendo en cuenta los impactos de la emergencia social y sanitaria sobre esta población.</t>
  </si>
  <si>
    <r>
      <t xml:space="preserve">* Se realizó la primera sesión CCLONNA en 19 localidades de Bogotá lo que equivale al 95 % de sesiones realizadas.
* Se realizó la segunda sesión CCLONNA en 7 localidades de Bogotá lo que equivale al 35 % de sesiones realizadas.
</t>
    </r>
    <r>
      <rPr>
        <b/>
        <u/>
        <sz val="10"/>
        <color rgb="FFFF0000"/>
        <rFont val="Calibri"/>
        <family val="2"/>
        <scheme val="minor"/>
      </rPr>
      <t>*De las sesiones CCLONNA realizadas en este primer semestre del año se contó con la participación de 379 personas entre ellos: consejeros, consejeras y referentes de los sectores adscritos al Decreto 121 de 2012. Delos participantes 155 hacen parte de los Consejos Consultivos distrital y locales</t>
    </r>
    <r>
      <rPr>
        <sz val="10"/>
        <rFont val="Calibri"/>
        <family val="2"/>
        <scheme val="minor"/>
      </rPr>
      <t xml:space="preserve">
* Se ha incrementado la asistencia de niños, niñas y adolescentes en la instancia del Consejo Consultivo.
* En el primer semestre del año 2021 se inició la construcción de la iniciativa del Consejo Consultivo.
* Se definieron las temáticas de interés de los y las consejeras de acuerdo a las problemáticas identificadas en el 95% de localidades y con ello se dio inicio a la construcción del documento de la iniciativa o proyecto de cada una de las 20 localidades de Bogotá, donde están escritos: los apartados correspondientes a la descripción de la problemática, los objetivos y el marco teórico. 
*  Se planearon y se llevaron a cabo metodologías que promueven la expresión de las estéticas propias de la infancia y adolescencia.</t>
    </r>
  </si>
  <si>
    <t>1.49</t>
  </si>
  <si>
    <t xml:space="preserve"> Aportar a la garantía del derecho al desarrollo integral en la primera infancia mediante  el fortalecimiento de la línea técnica y el  seguimiento a la operación de los servicios.</t>
  </si>
  <si>
    <t xml:space="preserve">Subdirección para la Infancia
Alcira Daza
Equipo Primera infancia
Yamile Leòn
</t>
  </si>
  <si>
    <t>3114752962
3133083996</t>
  </si>
  <si>
    <t xml:space="preserve">adazar@sdis.gov.co
nleon@sdis.gov.co 
</t>
  </si>
  <si>
    <t>Porcentaje de acompañamientos técnicos realizados a los servicios sociales de primera infancia.</t>
  </si>
  <si>
    <t>Número de compañamientos técnicos realizados a los servicios sociales de primera infancia / Número de compañamientos técnicos solicitados por los servicios sociales de primera infancia*100</t>
  </si>
  <si>
    <t xml:space="preserve"> $                    2.500.419.200,00</t>
  </si>
  <si>
    <t>Para el fortalecimiento de la linea técnica desde la Subdiección para la Infancia de la SDIS, se aportó en:
• 4 jornadas distritales de fortalecimiento técnico dirigida a profesionales en psicología con un total de 126 participantes.
 • 51 espacios de asesoría técnica grupal, sobre orientaciones para el cumplimiento de lo establecido en el Lineamiento educación inicial con enfoque atención integral a la primera infancia para el regreso voluntario, gradual y seguro de niñas y niños a jardines infantiles públicos y casas de pensamiento intercultural y para el Protocolo de bioseguridad.
• 70 espacios de asesoría técnica grupal especializada por cada componente de atención, acorde a las solicitudes realizadas por los equipos de trabajo de jardines infantiles diurnos, nocturnos, casas de pensamiento intercultural y jardines infantiles privados. Con la participación de 1.214 profesionales de atención directa
• 19 asesorías técnicas individuales.
 • 6 ciclos de asesoría técnica integral con un total de 151 participantes, de acuerdo con lo establecido en el procedimiento Asesoría técnica e inscripción de instituciones o entidades prestadoras de servicios sociales de educación inicial y de protección a persona mayor en el Distrito Capital, aprobado mediante circular 008 del 22 de febrero de 2019.</t>
  </si>
  <si>
    <t>1.50</t>
  </si>
  <si>
    <t>Felices_de_ser_quienes_son</t>
  </si>
  <si>
    <t>Atender a niñas y niños desde la gestación habitantes de los territorios rurales, a través del servicio Creciendo en Familia en la Ruralidad.</t>
  </si>
  <si>
    <t>Subdirección para la Infancia
Equipo Enfoque Diferencial
Janeth Gonzalez</t>
  </si>
  <si>
    <t xml:space="preserve">ygonzaleza@sdis.gov.co
</t>
  </si>
  <si>
    <t>Número de niñas y niños desde la gestación habitantes de los territorios rurales atendidos a traves de las modalidades creciendo en la ruralidad y espacios rurales .</t>
  </si>
  <si>
    <t>sumatoria de  niñas, niños y adolescentes esde la gestación habitantes de los territorios rurales atendidos a traves de las modalidades creciendo en la ruralidad y espacios rurales</t>
  </si>
  <si>
    <t xml:space="preserve">Durante  el primer semestre en las modalidades Crecemos en la Ruralidad – Espacio rural de atención a primera infancia rural de Bogotá, se realizaron las siguientes actividades: planificación de acciones de inclusión social para territorializar los enfoques de género y diferencial con profesionales y participantes del servicio de atención a primera infancia rural. En el marco de la agenda internacional y distrital, se conmemoró con las /los participantes, el día internacional de la mujer, con acciones con el propósito de fortalecer el empoderamiento de las mujeres y las niñas para alcanzar equidad de oportunidades y garantizar los derechos en diferentes áreas de la sociedad. Así mismo, se visibilizaron los aportes de las mujeres en la economía del hogar a través del trabajo productivo y reproductivo del campo y cuidado de otros. En articulación con la secretaría Distrital de la mujer se realizaron actividades virtuales de sensibilización con la intención de transformar imaginarios y estereotipos de género. Así mismo, se avanzó en el proceso de sensibilización en nuevas masculinidades para transformar los imaginarios sociales asignados a hombre y mujeres en situación de inequidad que genera violencia al interior de la familia y en la comunidad.   </t>
  </si>
  <si>
    <t>1.51</t>
  </si>
  <si>
    <t>Atender a niñas, niños y adolescentes con discapacidad y a niñas y niños con alteraciones en el desarrollo y restricciones médicas, en los servicios sociales y estrategias de la Subdirección para la Infancia de la Secretaría Distrital de Integración Social.</t>
  </si>
  <si>
    <t>Subdirección para la Infancia
Equipo Enfoque Diferencial
Viviana Rojas</t>
  </si>
  <si>
    <t xml:space="preserve">vrojasd@sdis.gov.co
</t>
  </si>
  <si>
    <t>Número de niñas, niños y adolescentes con discapacidad y  niñas y niños con alteraciones en el desarrollo y restricciones médicas atendidos.</t>
  </si>
  <si>
    <t>Sumatoria de niñas, niños y adolescentes con discapacidad y  niñas y niños con alteraciones en el desarrollo y restricciones médicas atendidos.</t>
  </si>
  <si>
    <t>Atender a 18.500 niñas niños y adolescentes con discapacidad, alteraciones en el desarrollo, restricciones médicas, pertenecientes a grupos étnicos y víctimas por el conflicto armado con enfoque diferencial y de género .</t>
  </si>
  <si>
    <t xml:space="preserve"> Durante el primer semestre se han atendido 692 niñas y niños con discapacidad, alteraciones en desarrollo y restricciones médicas, con enfoque diferencial garantizando su participación con equidad en cada una de las modalidades de atención. en el marco de la “Estrategia Entre Pares”, que se consolida como una respuesta flexible y diferencial, que garantiza la equiparación de oportunidades a través del diseño, ejecución y seguimiento de ajustes razonables a niñas, niños y adolescentes con discapacidad y alteraciones en el desarrollo, participantes de los servicios sociales de la Entidad, es importante aclarar que los servicios sociales mencionados anteriormente se implementan en las 20 localidades de la ciudad de Bogotá.</t>
  </si>
  <si>
    <t>1.52</t>
  </si>
  <si>
    <t>Atender a  niñas, niños y adolescentes pertenecientes a grupos étnicos, en los servicios sociales y estrategias de la Subdirección para la Infancia de la Secretaría Distrital de Integración Social.</t>
  </si>
  <si>
    <t>E quipo Enfoque Diferencial
Subdirección para la Infancia
Ana Lucìa Lucumi</t>
  </si>
  <si>
    <t xml:space="preserve">alucumi@sdis.gov.co
</t>
  </si>
  <si>
    <t>Número de niñas, niños y adolescentes pertenecientes a grupos étnicos atendidos .</t>
  </si>
  <si>
    <t>Sumatoria de niñas, niños y adolescentes pertenecientes a grupos étnicos atendidos .</t>
  </si>
  <si>
    <t>Para el cumplimiento de la acción, desde la Subdirección para la Infancia, se desarollan estrategias transversales que fortalecen la pervivencia cultural y aportan a la garantía de una sociedad más equitativa e incluyente, estas estrategias son:  
Estrategia Sawabona: Es una estrategia de pervivencia cultural que moviliza el pensamiento afrodescendiente, negro, raizal y palenquero y sus prácticas culturales conjugándose con los procesos pedagógicos, ambientación de los espacios, acompañamiento en los rituales dentro de la atención de las niñas y niños, fortalecimiento del rol de la familia frente a procesos de prácticas de cuidado, fortalecimiento de la identidad cultural.Durante el primer semestre se implemento como una respuesta a la accion afirmativa de pervivencia cultural negra, afrocolombina y palenquera, en 35 jardines infantiles priorizados, en los cuales se realizaron 97 acompañamientos,en donde se beneficiaron aproximadamente 300 familias. 
Casas de Pensamiento Intercultural: Son un servicio social que acoge a niñas y niños, cuyo propósito fundamental es la atención integral a partir de procesos de preservación, recuperación y promoción de la cultura de los diferentes pueblos indígenas y de regiones de procedencia que allí convergen, en la actualidad existen 11 Casas de pensamiento intercultural,que han atendido durante el primer semestre del año 351 niñas y niños que sus familias se reconocen como indigenas;es importante resaltar que las casas de pensamiento acogen a niñas y niños no indigenas tambien,con el fin de que la diversidad sea una manera de aprender.</t>
  </si>
  <si>
    <t>1.53</t>
  </si>
  <si>
    <t>Atender a las  niñas, niños y adolescentes víctimas por el conflicto armado, en los servicios sociales y estrategias de la Subdirección para la Infancia de la Secretaría Distrital de Integración Social.</t>
  </si>
  <si>
    <t>Número de niñas, niños y adolescentes víctimas por el conflicto armado atendidos.</t>
  </si>
  <si>
    <t>Sumatoria de niñas, niños y adolescentes víctimas por el conflicto armado atendidos.</t>
  </si>
  <si>
    <t>Conmemoración del “Día de las Manos Rojas”, por medio de encuentros virtuales y atenciones en domicilio, en donde se generó un espacio de fortalecimiento del rol protector en relación a la prevención, uso y utilización de niñas, niños y adolescentes por parte de grupos armados organizados o grupos delictivos organizados, así mismo se propició el reconocimiento de factores de riesgo presentes en el territorio. En esta jornada de movilización social se generó reflexión frente al compromiso para la prevención en el marco de la conmemoración del 12 de febrero “Día de las Manos Rojas”; todo esto a través de una visibilización en la Conferencia Internacional “PAREN, Prevenir para no Repetir” y un Facebooklife como escenario para visibilizar las voces de los participantes
en relación a esta conmemoración.
Conmemoración del Día de la Memoria y la Solidaridad con las Víctimas del Conflicto armado, a través de acciones articuladas en PVG, Alcaldías Locales, Centros de encuentro de la Alta consejería, así mismo la implementación de acciones en las atenciones en domicilio y seguimientos telefónicos, permitiendo visibilizar la voz de niñas,niños y adolescentes frente a experiencias significativas que enmarcan sus historias de vida, teniendo en cuenta los diferentes hechos históricos que fueron hito en el desarrollo de la historia de Colombia. Durante el mes de abril se generaron acciones frente a la conmemoración del 9 de abril y el día de la niñez, donde las familias aportaron desde su experiencia, sus memorias y sus necesidades opiniones que fueron relevantes, lo cual ha permitido continuar generando espacios de exteriorización de sus sentires como una manera de generar espacios de mayor armonio emocional.
En el mes de mayo se desarrollaron 6 jornadas para la movilización enmarcadas en torno a la conmemoración del mes de la afrocolombianidad en el caso de la localidad de Bosa,se desarrolló en el PVG manzana 65 Senderos de paz, lo cual se desarrolló en articulación con dos lideresas afro del espacio, la administradora y el presidente del consejo de administración; de igual manera se contó con funcionarios de la Subdirección 22 local de Bosa y de la secretaría de seguridad. A la actividad asistieron un total de 76 niños, niñas y adolescentes y más de 25 adultos. De igual manera se contó con la presencia de canal distrital de televisión CITY TV, el cual realizó el despliegue informativo del evento. Se desarrollaron actividades culturales con la participación de los niños y niñas e invitados de grupos artísticos musicales de la localidad.
En el marco del mes de la familia, la Estrategia Atrapasueños propicia un escenario de reconocimiento de la familia Embera desde los usos y costumbres y el papel de cada integrante desde un re significación de la lengua y los roles que desarrollan. Esta actividad denominada DAIRA AMBACHAQUE (Nuestra familia), se realizó (12) doce con niños y niñas del pagadiario San Bernardo y conto con la participación de un líder traductor de la lengua propia. Actividad que fue difundida en medios virtuales locales de la Subdirección Local de Santafé.</t>
  </si>
  <si>
    <t>1.55</t>
  </si>
  <si>
    <t>Atender integralmente  a  niñas y niños en ubicación institucional, generando procesos de fortalecimiento de sus familias para la garantía de sus derechos y para el reintegro familiar</t>
  </si>
  <si>
    <t xml:space="preserve">Subdireción para la Familia
Constanza Jaramillo
</t>
  </si>
  <si>
    <t>cjaramillo@sdis.gov.co</t>
  </si>
  <si>
    <t xml:space="preserve">Porcentaje de NNA con medida de restablecimiento de derechos atendidos en los Centros Proteger </t>
  </si>
  <si>
    <t>(Numero de NNA  con medida de restablecimiento de derechos atendidos en los Centros Proteger atendidos/Total de NNA remitidos por Comisaria de Familia y las Defensorías de Familia a los Centros Proteger) x 100</t>
  </si>
  <si>
    <t xml:space="preserve">03 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
</t>
  </si>
  <si>
    <t>06 Sistema Distrital del Cuidado</t>
  </si>
  <si>
    <t>Atender integralmente al 100% de niñas y niños en ubicación institucional, generando procesos de fortalecimiento de sus familias para la garantía de sus derechos y para el reintegro familiar.</t>
  </si>
  <si>
    <t>Contribución a la protección de los derechos de las familias especialmente de sus integrantes
afectados por la violencia intrafamiliar en la ciudad de Bogotá</t>
  </si>
  <si>
    <t xml:space="preserve">Atender integralmente al 100% niños, niñas y adolescentes en los Centros Proteger
</t>
  </si>
  <si>
    <t xml:space="preserve">En los Centros Proteger se ha dado continuidad a la atención a niños, niñas y sus familias en el marco de la protección integral, en el periodo de enero a junio de 2021 se atendieron 208 niños y niñas, los equipos psicosociales han dado continuidad a los procesos de intervención con familias, implementando diferentes estrategias, fortaleciendo el vínculo afectivo de los niños – niñas con sus familias.
</t>
  </si>
  <si>
    <t>El valor es 4.555.847.040 de acuerdo a Seven, se invirtieron los numeros en la columna AE</t>
  </si>
  <si>
    <t>1.56</t>
  </si>
  <si>
    <t>Contribuir con la nutrición de los niños y niñas mediante la entrega del 100 % de los apoyos alimentarios solicitados  para infancia y adolescencia</t>
  </si>
  <si>
    <t>314 4508705</t>
  </si>
  <si>
    <t>mcantor@sdis.gov.co</t>
  </si>
  <si>
    <t>Porcentaje de niños, niñas y adolescentes beneficiados con apoyos alimentarios</t>
  </si>
  <si>
    <t>(Numero de niños, niñas y adolescentes beneficiados con apoyos alimentarios/ número de niños, niñas y adolescentes programados para beneficiar con apoyos alimentarios)*100</t>
  </si>
  <si>
    <t>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</si>
  <si>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Sistema Distrital de Cuidado</t>
  </si>
  <si>
    <t>Compromiso por una alimentación integral en Bogotá</t>
  </si>
  <si>
    <t>Meta 4 "Beneficiar el 100% de personas programadas con la entrega de apoyos alimentarios mediante bonos canjeables por alimentos y apoyos en especie."</t>
  </si>
  <si>
    <t>$ 17,947,805,894,15</t>
  </si>
  <si>
    <t>En Bonos Bogotá te Nutre se atendieron 4.105 niños y niñas y 7.127 Adolescentes en el periodo de enero a junio de 2021; adicionalmente fueron atendidos 3.787 niños, niñas y adolescentes con características diferenciales mediante la entrega de canastas de alimentos dirigidas a población indígenas, Afro y rural.
En la modalidad de suministro de alimentos crudos, se atendieron 4.453 niños, niñas y Adolescentes en las Unidades Operativas que prestan Servicios Sociales (Protección Social, Centros integrales de Protección y Centro Proteger, así como para atención de centros Habitantes de Calle), brindando el apoyo alimentario para atender diferentes tiempos de comida en sitio. 
Para el caso de los participantes de Jardines infantiles diurnos o nocturnos se atendieron 32.840 personas mediante la entrega de bonos canjeables por alimentos a cada participante en turnos establecidos para evitar aglomeraciones y aplicando medidas preventivas orientadas en los “Protocolos preventivos Alerta Amarilla COVID-19.
Con corte a 30/06/2021 el proyecto 7745 - Compromiso por una Alimentación Integral en Bogotá, cuenta con un total de $65.264.748.706 CRP para la meta 4 en la vigencia 2021, destinados a la entrega de apoyos alimentarios en la modalidad de bonos canjeables. Esto corresponde al 69,73% del total de la vigencia. Para la atención a la población de la política de infancia y adolescencia se dentinan el 27,5% de estos recursos, lo cual corresponde a $17.947.805.894,15.</t>
  </si>
  <si>
    <t>1.58</t>
  </si>
  <si>
    <t>Realizar procesos de gestión y articulación para la inclusión efectiva del 100% de niños, niñas y adolescentes con discapacidad que cumplan los criterios establecidos para su inclusión en el entorno educativo.</t>
  </si>
  <si>
    <t>jarizac@sdis.gov.co</t>
  </si>
  <si>
    <t xml:space="preserve">Porcentaje de  procesos de gestión y articulación  para la inclusión efectiva  de niños, niñas y adolescentes con discapacidad en el entorno educativo.
</t>
  </si>
  <si>
    <t>(Total de procesos de gestión y articulación  para la inclusión niños, niñas y adolescentes con discapacidad en el entorno educativo ejecutados / Total de procesos de gestión y articulación  para la inclusión niños, niñas y adolescentes con discapacidad en el entorno educativo programados )  *100</t>
  </si>
  <si>
    <t>Sistema Distrital de cuidado</t>
  </si>
  <si>
    <t>Incrementar en 40% los procesos de inclusión educativa y productiva de las personas con discapacidad, sus cuidadores y cuidadoras</t>
  </si>
  <si>
    <t>Fortalecimiento de las oportunidades de  inclusión de las personas con discapacidad y sus familias, cuidadores-as en Bogotá</t>
  </si>
  <si>
    <t>Incrementar a 2.561 personas con discapacidad, sus familias y cuidadores-as en procesos de inclusión en los entornos educativo y productivo con enfoque territorial y diferencial, en el marco de una articulación transectorial</t>
  </si>
  <si>
    <t>No aplica presupuesto específico, el presupuesto está asignado a la Política Pública de Discapacidad</t>
  </si>
  <si>
    <t>N.A.</t>
  </si>
  <si>
    <t>Desde las modalidades de servicio de la SDIS se dieron 216 procesos procesos de gestión y articulación para la inclusión efectiva de niños, niñas y adolescentes con discapacidad de los cuales se culminaron 213 transiciones  armoniosas al entorno educativo de NNA y adolescentes.</t>
  </si>
  <si>
    <t>Información reportada por el proyecto de inversión  a partir de los reportes de atención</t>
  </si>
  <si>
    <t>1.59</t>
  </si>
  <si>
    <t xml:space="preserve">Atender integralmente a niños, niñas y adolescentes con discapacidad en los Centros Crecer, Centro Renacer y Centros Avanzar, mediantel el desarrollo de sus habilidades y capacidades indivuales. </t>
  </si>
  <si>
    <t xml:space="preserve">Porcentaje  de niños, niñas y adolescentes con discapacidad  atendidos en Centros Crecer, Centro Renacer y Centros Avanzar </t>
  </si>
  <si>
    <t xml:space="preserve"> (Sumatoria de niños, niñas y adolescentes con discapacidad atendidos en los   Centros Crecer, Centro Renacer y Centros Avanzar / Total de niños, niñas y adolescentes con discapacidad  programados para ser atendidos en los Centros Crecer, Centro Renacer y Centros Avanzar) *100</t>
  </si>
  <si>
    <t>Incrementar en 30% la atención de las personas con discapacidad, mediante procesos de articulación intersectorial, con mayor capacidad de respuesta integral teniendo en cuenta el contexto social e implementar el registro distrital de cuidadoras y cuidadores de personas con discapacidad, garantizando así el cumplimiento del Art 10 del acuerdo distrital 710 de 2018</t>
  </si>
  <si>
    <t>Atender 4.275 personas con discapacidad, sus familias y cuidadores-as en los servicios sociales a cargo del proyecto, a través de procesos de articulación transectorial</t>
  </si>
  <si>
    <t>Con corte a junio del 2021 se reportan 1243 en Centros Crecer (niños 759 y 484 niñas); en Centros Avanzar 193 (116 niño y 77 niñas),y en Centro Renacer 26 (17 niños 9 niñas)</t>
  </si>
  <si>
    <t>1.61</t>
  </si>
  <si>
    <t>Proveer espacios adecuados y seguros para niños, niñas y adolescentes representados en nuevas construcciones.</t>
  </si>
  <si>
    <t>Subdirección de Plantas Físicas
Sandra Yovana Bacca Subdirectora
Victoria Eugenia Ramirez- Lider de Planeaión.</t>
  </si>
  <si>
    <t>3279797 Ext 3304</t>
  </si>
  <si>
    <t>sbacca@sdis.gov.co
vramirezQsdis.gov.co</t>
  </si>
  <si>
    <t>Jardines infantiles construidos</t>
  </si>
  <si>
    <t>Sumatoria de jardines infantiles construidos</t>
  </si>
  <si>
    <t>Propósito 1 Hacer un nuevo contrato social con igualdad de oportunidades para la inclusión social, productiva y política.</t>
  </si>
  <si>
    <t>Programa 6: Sistema Distrital del</t>
  </si>
  <si>
    <t>Meta 62: Optimizar el 100% de la red de unidades operativas para la prestación de servicios sociales, a través de la construcción, restitución, mantenimiento, adecuación o habilitación de inmuebles para atención especial en respuesta a situaciones de impacto poblacional diferencial, en el marco de la implementación del Sistema Distrital de Cuidado.</t>
  </si>
  <si>
    <t>Suministro de espacios adecuados, inclusivos y seguros para el desarrollo social integral en Bogotá</t>
  </si>
  <si>
    <t>Meta 3: Completar la construcción de 6 jardines infantiles de acuerdo a la normatividad vigente para niñas y niños de 0 a 3 años</t>
  </si>
  <si>
    <t>Se hace necesario mencionar que, en el marco de la ejecución presupuestal aquí relacionada, se encuentran conceptos de gasto tales como pasivos exigibles y recurso humano, los cuales prevén ejecutarse en su totalidad durante la presente vigencia</t>
  </si>
  <si>
    <r>
      <t>En el marco del Plan de Desarrollo " Un nuevo contrato social y ambiental par</t>
    </r>
    <r>
      <rPr>
        <b/>
        <u/>
        <sz val="10"/>
        <color rgb="FFFF0000"/>
        <rFont val="Calibri"/>
        <family val="2"/>
        <scheme val="minor"/>
      </rPr>
      <t>a el siglo XXI", la Secretaría Distrital de Integración Social terminó en la vigencia 2021, el Jardín Infantil “Bertha Rodríguez Russi” ubicado en la localidad de Santa Fe, para la atención de 300 niñas y niños</t>
    </r>
  </si>
  <si>
    <t>1.62</t>
  </si>
  <si>
    <t>Realizar las visitas  para  verificación de los lineamientos de  los Jardines infantiles  con enfoque de atención a la Primera infancia que cuenten con aprobación de protocolos de bioseguridad por parte de la SDS.</t>
  </si>
  <si>
    <t>ddiaz@sdis.gov.co</t>
  </si>
  <si>
    <t>Porcentaje de jardines  con esquema de atención en alternancia  que adoptan las normas de bioseguridad con lineamientos verificados</t>
  </si>
  <si>
    <t>Jardines con esquema de atención en alternancia  que adoptan las normas de bioseguridad verificados/ total de jardines   en operación que se encuentran en alternancia *100</t>
  </si>
  <si>
    <t>Construción de Bogotá Región con gobierno abierto transparente y ciudadanía conciente</t>
  </si>
  <si>
    <t xml:space="preserve">Gestión Pública Efectiva </t>
  </si>
  <si>
    <t>Aumenar en un un 43% la inspección y vigilancia en los servicios y programas prestados por la Secretaría Distrital de Integración Social que cuenten con estándares de calidad</t>
  </si>
  <si>
    <t>Fortalecimiento institucional para una gestión pública efectiva y transparente en la ciudad de Bogotá</t>
  </si>
  <si>
    <r>
      <rPr>
        <b/>
        <u/>
        <sz val="10"/>
        <color rgb="FFFF0000"/>
        <rFont val="Calibri"/>
        <family val="2"/>
        <scheme val="minor"/>
      </rPr>
      <t xml:space="preserve">Durante el primer semestre se verificó el cumplimiento del lineamiento para Regreso Voluntario, Gradual y Seguro, en 61 Jardines Infantiles de caracter Público que prestan el servicio de Educación Inicial desde el enfoque de Atención Integral a la Primera Infancia </t>
    </r>
    <r>
      <rPr>
        <sz val="10"/>
        <rFont val="Calibri"/>
        <family val="2"/>
        <scheme val="minor"/>
      </rPr>
      <t>- AIPI en Bogotá y en el marco del regreso progresivo, gradual y seguro de los jardines infantiles, para el primer trimestre se realizó la revisión y reporte de 1.085 Jardines Infantiles, 335 oficiales y 750 privados que cumplieron con los protocolos de bioseguridad y adoptaron la norma por parte de la Secretaría Distrital de Salud.</t>
    </r>
  </si>
  <si>
    <t>1.63</t>
  </si>
  <si>
    <t xml:space="preserve">Formar e Informar a niñas, niños, adolescentes y sus familias en derechos sexuales y derechos reproductivos con enfoque diferencial y de género para aportar a la reducción del embarazo en adolescenes </t>
  </si>
  <si>
    <t>magarciaal@sdis.gov.co</t>
  </si>
  <si>
    <t xml:space="preserve">Número de niñas, niños, adolescentes  y sus familias formados e informados en derechos sexuales y derechos reproductivos con enfoque diferencial y de género </t>
  </si>
  <si>
    <t xml:space="preserve">Sumatoria de niñas, niños, adolescentes y sus familias formados e informados en derechos sexuales y derechos reproductivos con enfoque diferencial y de género </t>
  </si>
  <si>
    <t xml:space="preserve">Formar e Informar a
70.000 niñas, niños,
adolescentes, jóvenes y
sus familias en
derechos sexuales y
derechos reproductivos
con enfoque diferencial
y de género
</t>
  </si>
  <si>
    <t>Prevención de la maternidady la paternidad temprana en Bogotá</t>
  </si>
  <si>
    <t>Formar e Informar a
70.000 niñas, niños,
adolescentes, jóvenes y
sus familias en
derechos sexuales y
derechos reproductivos
con enfoque diferencial
y de género</t>
  </si>
  <si>
    <t>El cálculo del número de personas a atender sale del número de beneficiarios programados en el plan de acción del proyecto, de los rangos de edad 13-17; se excluye lo correspondiente al rango 18-26.
El presupuesto calculado corresponde a la atención de 17.500 beneficiarios en total lo que representa un valor unitario de 15.251, que multiplicados por el número de niños, niñas y adolescentes a atender nos da el 57% del total del presupuesto programado.</t>
  </si>
  <si>
    <t>1.718 niños, niñas y adolescentes formados e informados en derechos sexuales y derechos reproductivos con enfoque diferencial y de género</t>
  </si>
  <si>
    <t>1.64</t>
  </si>
  <si>
    <t>Realizar intervenciones en entornos escolares priorizados con el fìn de fortalecerlos a través de mecanismos de promoción de la corresponsabilidad institucional y ciudadana.</t>
  </si>
  <si>
    <t>_Sector_Seguridad_Convivencia_y_Justicia</t>
  </si>
  <si>
    <t>Secretaría de Seguridad, Convivencia y Justicia</t>
  </si>
  <si>
    <t>Isabel Cristina Ramírez</t>
  </si>
  <si>
    <t>isabel.ramirez@scj.gov.co</t>
  </si>
  <si>
    <t>Porcentaje de entornos escolares intervenidos en el Distrito Capital</t>
  </si>
  <si>
    <t>(Entornos escolares intervenidos/ Total  de entornos escolares priorizados)*100</t>
  </si>
  <si>
    <t>Propósito 3. Inspirar confianza y legitimidad para  vivir sin miedo y ser epicentro de cultura ciudadana, paz y reconciliación</t>
  </si>
  <si>
    <t>25 - Reducir los mercados criminales, los delitos de alto impacto y hechos violentos con énfasis en los que afectan a (1) mujeres, (2) peatones, (3) biciusuarios y (4) usuarios del transporte público.
24 - Disminuir  la ilegalidad y la conflictividad en el uso y ordenamiento del espacio público, privado y en el medio ambiente rural y urbano.</t>
  </si>
  <si>
    <t>Programa 48. Plataforma institucional para la seguridad y justicia
Programa 45- Espacio público más seguro y construido colectivamente</t>
  </si>
  <si>
    <t>Meta PDD 354- Diseñar e implementar al 100% una (1) estrategia de intervención de entornos vulnerables, con especial énfasis en las instituciones Educativas Distritales, las Instituciones de Educación Superior, el Sistema Integrado de Transporte Público, las ciclorrutas, los parques y las zonas de rumba. 
Meta PDD 332 - Generar 70 Entornos escolares de confianza y corresponsabilidad educativa, entendiendo estos entornos como clústers de instituciones educativas que involucran como mínimo 150 colegios públicos.</t>
  </si>
  <si>
    <t>7695 
7746 SED</t>
  </si>
  <si>
    <t xml:space="preserve">Generar entornos de confianza para la prevención y el control del delito en Bogotá
Conformación de entornos educativos protectores y confiables </t>
  </si>
  <si>
    <t>70 Entornos escolares de confianza y corresponsabilidad educativa, entendiendo estos entornos como clústers de instituciones educativas que involucran como mínimo 150 colegios oficiales.</t>
  </si>
  <si>
    <t>El 100% del indicador de la acción  corresponde a implementar al 100% una estrategia  de prevención integral del delito a traves de intervenciones sociales y situacionales en 40 Entornos educativos (incluye instituciones educativas privadas y/o oficiales) priorizados en conjunto con la SED y Policía</t>
  </si>
  <si>
    <t xml:space="preserve">	De acuerdo al plan interinstitucional establecido entre Secretaría de Educación del Distrito (Programa ECO) y Policía Metropolitana (Infancia y Adolescencia) para el acompañamiento a la Reapertura Gradual, Progresiva y Segura R-GPS, durante el mes de junio se aplicaron 311 Encuestas de Seguridad y Convivencia completando un total de 664 encuestas en los 44 entornos educativos priorizados como parte de las acciones necesarias para actualizar la identificación de factores de riesgo físicos y sociales en el entorno que puedan afectar la integridad de niños, niñas y adolescentes. Durante la aplicación de la encuesta se invita a la ciudadanía a hacer parte de las Redes CUIDAdanas como espacio para la escucha solidaria, la participación incidente y la construcción colectiva de confianza que garantice la seguridad y convivencia de la comunidad educativa y los habitantes del sector.  Adicionalmente, se han realizado actividades de perifoneo y/o espacios de sensibilización para la entrega de recomendaciones de autocuidado, prevención de VBG, NNA, trata de personas en entornos educativos priorizados, así mismo se ha avanzando en la realización de la Mesa de Entornos escolares como espacio interinstitucional para organizar acciones. Por último, se ha venido trabajando en la construcción de RedesCuidadanas en el entorno de las IED para mejorar la seguridad y convivencia en estos espacios. </t>
  </si>
  <si>
    <t>El valor del presupuesto programado paso a $63440000</t>
  </si>
  <si>
    <t>1.66</t>
  </si>
  <si>
    <t>Atender los adolescentes que son remitidos por las autoridades del SRPA a las diferentes rutas del Programa Distrital de Justicia Juvenil Restaurativa</t>
  </si>
  <si>
    <t>Iván Arturo Torres Aranguren/Armando Zambrano</t>
  </si>
  <si>
    <t>3779595- 3164458447</t>
  </si>
  <si>
    <t>ivan.torres@scj.gov.co</t>
  </si>
  <si>
    <t>Número  de adolescentes seleccionados y atendidos  a través del programa de Justicia Juvenil Restaurativa</t>
  </si>
  <si>
    <t>Sumatoria de adolescentes atendidos  a través del programa de Justicia Juvenil Restaurativa</t>
  </si>
  <si>
    <t>Reducir los mercados criminales, los delitos de alto impacto y hechos violentos con énfasis en los que afectan a (1) mujeres, (2) peatones, (3) biciusuarios y (4) usuarios del transporte público.
Disminuir  la ilegalidad y la conflictividad en el uso y ordenamiento del espacio público, privado y en el medio ambiente rural y urbano</t>
  </si>
  <si>
    <t>Atención a jóvenes y adultos infractores con impacto en su proyecto de vida</t>
  </si>
  <si>
    <t>Atender 800 adolescentes y jóvenes a través de las diferentes rutas del programa distrital de Justicia Juvenil Restaurativa</t>
  </si>
  <si>
    <t>Implementación de la justicia restaurativa y atención integral para adolescentes en conflicto con la ley
y población pospenada en Bogotá D.C.</t>
  </si>
  <si>
    <t>Atender a Jovenes del Sistema de Responsabilidad Penal para Adolescentes (SRPA) a través de las rutas de atención del Programa Distrital de Justicia Juvenil Restaurativa</t>
  </si>
  <si>
    <t xml:space="preserve">$ 2.498.946.448
</t>
  </si>
  <si>
    <r>
      <t xml:space="preserve">En el periodo </t>
    </r>
    <r>
      <rPr>
        <b/>
        <u/>
        <sz val="10"/>
        <color rgb="FFFF0000"/>
        <rFont val="Calibri"/>
        <family val="2"/>
        <scheme val="minor"/>
      </rPr>
      <t>enero - junio de 2021, ingresaron 84 adolescentes y jóvenes, de los cuales 75 ingresaron a través de la Línea de Principio de Oportunidad en la modalidad de Suspensión del Procedimiento a Prueba y 9 a través de la Línea Atención a adolescentes y jóvenes en ejecución de la sanción</t>
    </r>
  </si>
  <si>
    <t>El valor del presupuesto programado paso a $1567054350</t>
  </si>
  <si>
    <t>1.67</t>
  </si>
  <si>
    <t>Atender los adolescentes y jóvenes del Sistema de Responsabilidad Penal Adolescente que son vinculados a estrategias orientadas a fortalecer su atención integral</t>
  </si>
  <si>
    <t>3779595 - 3164458447</t>
  </si>
  <si>
    <t>ivan.torres@scj.gov.co - efrain.zambrano@scj.gov.co</t>
  </si>
  <si>
    <t>Adolescentes  que son vinculados a estrategias orientadas a fortalecer su atención integral</t>
  </si>
  <si>
    <t>Sumatoria de adolescentes  que son vinculados a estrategias orientadas a fortalecer su atención integral</t>
  </si>
  <si>
    <t>Reducir los mercados criminales, los delitos de alto impacto y hechos violentos con énfasis en los que afectan a (1) mujeres, (2) peatones, (3) biciusuarios y (4) usuarios del transporte público.
Disminuir  la ilegalidad y la conflictividad en el uso y ordenamiento del espacio público, privado y en el medio ambiente rural y urbano</t>
  </si>
  <si>
    <t>Calidad de Vida y Derechos de la Población privada de la libertad</t>
  </si>
  <si>
    <t>Vincular 1.500 adolescentes y jóvenes del Sistema de Responsabilidad Penal Adolescente mediante la implementación de estrategias orientadas a fortalecer su atención integral</t>
  </si>
  <si>
    <t>Mejoramiento y protección de derechos de la población privada de la libertad en Bogotá</t>
  </si>
  <si>
    <t>Vincular a jovenes del Sistema de Responsabilidad Penal para Adolescentes (SRPA) a cuatro (4) estrategias de atención integral.</t>
  </si>
  <si>
    <t xml:space="preserve">$4.452.452.500
</t>
  </si>
  <si>
    <t xml:space="preserve">a. Programa de Seguimiento Judicial al Tratamiento de Drogas en el SRPA:
A pesar de tratarse de una estrategia nueva que requiere un complejo proceso de articulación con el sector salud, en el periodo enero - junio de 2021 las autoridades del SRPA remitieron 72 adolescentes y jóvenes al PSJTD. Luego de verificar los temas de afiliación se ha realizado sensibilización con 68 adolescentes y jóvenes pre-candidatizados; de estos se activó ruta de salud e ingreso al programa en 30 casos a través de Capital Salud EPS, Famisanar EPS y Sanitas EPS.
b. Estrategia para la atención de adolescentes y jóvenes vinculados con sanción privativa de la libertad en el marco del SRPA: 
la Secretaría de Seguridad, Convivencia y Justicia garantizó la disponibilidad de 30 cupos para la atención integral de adolescentes y jóvenes sancionados con privación de la libertad en el Centro de Atención Especializada Bosconia, el cual fue operado a través de la Congregación de Religiosos Terciarios Capuchinos con base en los Lineamientos Técnicos expedidos por el Instituto Colombiano de Bienestar Familiar ICBF. Durante el segundo trimestre se atendieron 22 adolescentes y/o jóvenes, de los cuales 20 ingresaron durante el año 2020 y 2 en 2021.  
c. Programa para la Atención y Prevención de la Agresión Sexual – PASOS:
Para los meses de enero a junio de 2021, se logró la vinculación de 32 adolescentes / jóvenes al programa, quienes de manera diferenciada han recibido atención individual y grupal.
d. Estrategia de atención a adolescentes y jóvenes con medida de reintegro familiar y/o en egreso del SRPA:
Durante el primer semestre del 2021 se elaboró un instrumento de caracterización de riesgo psicosocial con el fin de ser aplicado a los adolescentes de la Estrategia; dicha herramienta tiene como objetivo caracterizar a los adolescentes y evaluar los riesgos y factores de protección con el fin de brindarles una oferta institucional acorde con su perfil. Así mismo, se elaboró el respectivo instructivo para la aplicación de dicho instrumento. Este trabajo se realizó en articulación con la Facultad de Psicología de la Universidad Externado de Colombia.
Por otra parte, se ha venido trabajando con la Escuela Taller de Boyacá con el fin de suscribir un Convenio de Asociación que permita brindar formación para la inclusión productiva de adolescentes y jóvenes que ingresen a la estrategia de reintegro familiar y pos egreso.
De igual forma, se viene trabajando en la suscripción de un Convenio de Atención Conjunta con el IDIPRON para brindar servicios a adolescentes y jóvenes del SRPA y adolescentes y jóvenes vinculados a las distintas estrategias del IDIPRON en un equipamiento ubicado en el barrio La Victoria de la Localidad de San Cristóbal.
</t>
  </si>
  <si>
    <t>"El 30 de junio de 2021 finalizó el contrato 1084 de 2020, y con este la operación del Centro de Atención Especializado Bosconia. Se deja constancia de lo anterior ya que dicha circunstancia puede eventualmente ver afectado el cumplimiento de la meta.
La anterior decisión, correspondió a situaciones propias del sistema, ajenas a esta Secretaria. "
El valor del presupuesto programado paso a $3343913047</t>
  </si>
  <si>
    <t>1.70</t>
  </si>
  <si>
    <t>Contribuir a la generación de una cultura turìstica responsable mediante  la inclusión de  niños, niñas y adolescentes en el programa nacional de colegios amigos del turismo</t>
  </si>
  <si>
    <t>_Sector_Desarrollo_Económico_Industria_y_Turismo</t>
  </si>
  <si>
    <t>Instituto Distrital de Turismo-IDT</t>
  </si>
  <si>
    <t xml:space="preserve">Camila Andrea Benitez
Subdirección Gestión de Destino
Judith Borda
Oficina Asesora de Planeación
</t>
  </si>
  <si>
    <t xml:space="preserve">3214894467
3208818298
</t>
  </si>
  <si>
    <t>camila.Benitez@idt.gov.co  judith.borda@idt.gov.co</t>
  </si>
  <si>
    <t xml:space="preserve">Niños, niñas y adolescentes de Bogotá incluidos en el  programa nacional de colegios amigos del turismo </t>
  </si>
  <si>
    <t xml:space="preserve">Sumatoria de niños, niñas y adolescentes incluidos el programa nacional de colegios amigos del turismo en el periodo evaluado </t>
  </si>
  <si>
    <t xml:space="preserve">1. Hacer un nuevo contrato social con igualdad de oportunidades para la inclusión social, productiva y política. 
</t>
  </si>
  <si>
    <t xml:space="preserve">12. Incrementar la oferta de actividades y la infraestructura para el uso y disfrute del tiempo libre, con enfoque de género, diferencial, e integración territorial
</t>
  </si>
  <si>
    <t xml:space="preserve">26. Bogotá y región, el mejor destino para visitar
</t>
  </si>
  <si>
    <t xml:space="preserve">Implementar al menos 6 productos turísticos, de los cuales 3 sean de alcance regional.
</t>
  </si>
  <si>
    <t>Fortalecimiento del Sistema Turístico de Bogotá Región para responder a las principales tendencias, oportunidades y cambios que inciden en el sector, en  Bogotá</t>
  </si>
  <si>
    <t>Implementar el 100% de las estrategias de cultura y responsabilidad turística.</t>
  </si>
  <si>
    <t>4.1%</t>
  </si>
  <si>
    <t>Acompañamiento a la formación de los y lasadolescentes y  jóvenes de los grados 10 y 11 en temas relacionados con la orientación vocacional; En asocio con las universidades se han planeado tres (3)  talleres de exploración vocacional.  esta actividad a la fecha ha beneficiado a 220 estudiantes CAT 
Acompañamiento  en la formación de las competencias laborales que   se han formulado en CAT, a través del Diplomado “Preparando mi Futuro 2021” este diplomado que   inició el 10 de junio beneficiará a 650 estudiantes se constituye  en una alternativa para que  los estudiantes   encuentren en el turismo una opción concreta   para  su realización profesional o para su vinculación al un importante sector de la economía en Bogotá.</t>
  </si>
  <si>
    <t>1.71</t>
  </si>
  <si>
    <t xml:space="preserve">
Realizar intervenciones en niñas, niños y adolescentes para fortalecer el desarrollo integral a través de mecanismos de promoción de la corresponsabilidad institucional y ciudadana propiciando la consolidación de Generaciones  Sacúdete (Generaciones 2.0). </t>
  </si>
  <si>
    <t>Instituto Colombiano de Bienestar Familiar</t>
  </si>
  <si>
    <t>Martha Isabel Gutiérrez Méndez</t>
  </si>
  <si>
    <t>martha.gutierrez@icbf.gov.co</t>
  </si>
  <si>
    <t>Numero de NNA beneficados en el programa Generaciones Sacúdete (Generaciones 2.0)</t>
  </si>
  <si>
    <t>Sumatoria de niñas y niños atendidos en el programa Generaciones Sacúdete (Generaciones 2.0)</t>
  </si>
  <si>
    <t>La acción inició ejecución en junio.en julio se empieza la atención de los adolescentes</t>
  </si>
  <si>
    <t>N A</t>
  </si>
  <si>
    <t>C-4102-1500-19-0-4102020-02-151</t>
  </si>
  <si>
    <t>Promoción y Prevención para el Desarrollo Integral de Niñas, Niños y AdolescentesS</t>
  </si>
  <si>
    <t xml:space="preserve">Brindar atencion a 1800 niñas, niños y adlescentes entre las edad de 6 a 17 años, mediante el programa Generaciones Sacúdete (Generaciones 2.0) mediante el fortalecimiento de su proyecto de vida y prevencion de diferentes tipos de vulneracion mediante acciones ludico pedagogicas.  </t>
  </si>
  <si>
    <t>Para la regional Bogotá vigencia 2021 se asignaron 960 cupos con presupuesto $543.397.920. teniendo en cuenta que se incluyó una modalidad que ate¿inde jóvenes hasta los 28 años.
Se realizó contratación de operadores en el mes de junio iniciando con la fase de alistamiento y en julio se empieza la atención de los adolescentes</t>
  </si>
  <si>
    <t>La modalidad de Generaciónes con Bienestar 2.0 se denomina ahora  GENERACIONES "SACÚDETE" - ADOLESCENTES</t>
  </si>
  <si>
    <t>1.72</t>
  </si>
  <si>
    <t xml:space="preserve">Promover la protección integral y proyectos de vida de los niños, las niñas y los adolescentes, pertenecientes a población etnica,a partir de su empoderamiento como sujetos de derechos y del fortalecimiento de la corresponsabilidad de la familia, la sociedad y el Estado, propiciando la consolidación de Generaciones Sacúdete (Generaciones 2.0) </t>
  </si>
  <si>
    <t>Numero de NNA beneficados en el programa Generaciones Étnicas con Bienestar.</t>
  </si>
  <si>
    <t>Sumatria de población etnica atendida en el programa Generaciones Étnicas con Bienestar.</t>
  </si>
  <si>
    <t>Promoción y Prevención para el Desarrollo Integral de Niñas, Niños y Adolescentes</t>
  </si>
  <si>
    <t xml:space="preserve">Brindar atencion a 500 niñas, niños y adolescentes entre las edad de 6 a 18 años población étnica, mediante el programa Generaciones Sacúdete (Generaciones 2.0) mediante el fortalecimiento de su proyecto de vida y prevencion de diferentes tipos de vulneracion mediante acciones ludico pedagogicas.  </t>
  </si>
  <si>
    <t>De acuerdo con la niueva distribución de metas y presupuesto asignado por el nivel nacional ICBF, para la regional Bogotá vigencia 2021 no  se asignaron  cupos ni presupuesto
Se realizó contratación de operadores en el mes de junio iniciando con la fase de alistamiento.</t>
  </si>
  <si>
    <t>Esta modalidad no se ejecuta en la vigencia 2021</t>
  </si>
  <si>
    <t>1.73</t>
  </si>
  <si>
    <t xml:space="preserve">Realizar intervenciones en niñas, niños y adolescentes  en la  Estrategia de Prevención en Riesgos Específicos EPRE: Prevención de Reclutamiento 
</t>
  </si>
  <si>
    <t xml:space="preserve">Número Niños, niñas y adolescentes  atendidos  en la Estrategia de Prevención en Riesgos Específicos EPRE: Prevención de Reclutamiento </t>
  </si>
  <si>
    <t>Sumatoria de niñas, niños y adolescentes enRiesgos Específicos EPRE: Prevención de Reclutamiento, atendidos</t>
  </si>
  <si>
    <t>Brindar atencion a 500 NNA entre las edad de 6 a 17 años, mediante la Estrategia  atendidos  en la Estrategia de Prevención enRiesgos Específicos EPRE: Prevención de Reclutamiento</t>
  </si>
  <si>
    <t>Pendiente</t>
  </si>
  <si>
    <t>De acuerdo con la niueva distribución de metas y presupuesto asignado por el nivel nacional ICBF, para la regional Bogotá vigencia 2021 se asignaron 200 cupos con presupuesto $66.972.240
Se realizó contratación de operadores en el mes de junio iniciando con la fase de alistamiento y en julio se empieza la atención de los adolescentes</t>
  </si>
  <si>
    <t>La Estrategia de Prevención en Riesgos Específicos EPRE, en esta vigencia se denomina "OTRAS FORMAS DE ATENCIÓN "SACÚDETE"</t>
  </si>
  <si>
    <t>1.74</t>
  </si>
  <si>
    <t>Implementar y fortalecer acciones de atención integral a víctimas de violencia sexual  a través del Proceso Administrativo de Restablecimiento de derechos – PARD, el ICBF y las diferentes modalidades de atención de acuerdo con el concepto de la Autoridad Administrativa.</t>
  </si>
  <si>
    <t xml:space="preserve">Yadira Susa Zambrano </t>
  </si>
  <si>
    <t xml:space="preserve">yadira.susa@icbf.gov.co </t>
  </si>
  <si>
    <t xml:space="preserve">
Porcentaje  de niños, niñas y adolescentes vinculados a PARD por motivo de ingreso Violencia Sexual</t>
  </si>
  <si>
    <r>
      <t>Número de niños, niñas y adolescentes atendidos en el  PARD por motivo de ingreso de Violencia Sexual, /Total de de niños, niñas y adolescentesidentes identificados por Violencia Sexual</t>
    </r>
    <r>
      <rPr>
        <b/>
        <sz val="10"/>
        <rFont val="Calibri"/>
        <family val="2"/>
        <scheme val="minor"/>
      </rPr>
      <t xml:space="preserve"> </t>
    </r>
    <r>
      <rPr>
        <sz val="10"/>
        <rFont val="Calibri"/>
        <family val="2"/>
        <scheme val="minor"/>
      </rPr>
      <t>) *100</t>
    </r>
  </si>
  <si>
    <t>4102-1500-3-0-101 4102-1500-3</t>
  </si>
  <si>
    <t>Protección Restableciminto</t>
  </si>
  <si>
    <t>NO APLICA</t>
  </si>
  <si>
    <t xml:space="preserve">Durante el primer semestre, se brindó atención a 1600 NNA vinculados a PARD por motivo de Ingreso Violencia Sexual.
</t>
  </si>
  <si>
    <t>Reporte Sistema de Información Misional SIM, corte a 30 de junio, incluye programa de apoyo y fortalecimiento a la familia. 
Se ajustó el valor del presupuesto inicial pasando a $5.552.394.960</t>
  </si>
  <si>
    <t>1.76</t>
  </si>
  <si>
    <t>Implementar y fortalecer medidas de restablecmiento de derechos dirigidas a niños, niñas y adolescentes de 0 a 18 años, con derechos  inobservados, amenazados o vulnerados, victimas del conflicto armado.</t>
  </si>
  <si>
    <t xml:space="preserve">Porcentaje de niñas, niños y adolescentes  victimas del conflicto armado  derechos vulnerados atendidos </t>
  </si>
  <si>
    <t>(Sumatoria de niños, niñas y adolescentes victimas de conficto armado, atendidos/ Total de niños, niñas y adolescentes victimas de conficto armado identificados) *100</t>
  </si>
  <si>
    <t>4102-1500-3-0-105</t>
  </si>
  <si>
    <t xml:space="preserve">Brindar Atención a 200 nna vícitimas de Conflicto armado ,vinculados a PARD por concepto de la autoridad administrativa </t>
  </si>
  <si>
    <t xml:space="preserve">Durante el primer semestre, se brindó atención a 77 NNA victimas de conflicto armado, vinculados a PARD en estrategias de atención especializadas. </t>
  </si>
  <si>
    <t>Reporte Sistema de Información Misional SIM, corte a 30 de junio, incluye programas de atención especializada. 
Se ajustó el valro del presupuesto incial pasando a $90.031.620</t>
  </si>
  <si>
    <t>1.77</t>
  </si>
  <si>
    <t>Implementar y fortalecer acciones de atención integral orientadas a garantizar el servicio de eduacación inicial a niñas y niños menores de 5 añoso en medio institucional: Educación Inicial</t>
  </si>
  <si>
    <t xml:space="preserve">Número de Niños y niñas atendidos en la modalidad institucional: Educación Inicial </t>
  </si>
  <si>
    <t xml:space="preserve">Sumatoria Niños y niñas atendidos en la modalidad institucional: Educación Inicial </t>
  </si>
  <si>
    <t>C-4102-1500-18-0-4102001-02-161</t>
  </si>
  <si>
    <t>SERVICIO DE EDUCACION INICIAL A LA PRIMERA INFANCIA</t>
  </si>
  <si>
    <t xml:space="preserve">Brindar atención a 54.793 niños  y niñas atendidos en la modalidad institucional: Educación Inicial </t>
  </si>
  <si>
    <t>$94.192.552.350</t>
  </si>
  <si>
    <t xml:space="preserve">En el primer semestre 2021 se atendieron 54.748 niños y niñas.  </t>
  </si>
  <si>
    <t xml:space="preserve">Se modificó la cobertura a 56.756 con presupuesto  $116.538.761.654 </t>
  </si>
  <si>
    <t>1.78</t>
  </si>
  <si>
    <t xml:space="preserve">Implementar y fortalecer acciones de atención integral orientadas a garantizar el servicio de eduacación inicial a niñas y niños menores de 5 años: Convenios </t>
  </si>
  <si>
    <t xml:space="preserve">Número Niños y niñas atendidos  en la modalidad institucional: Convenios </t>
  </si>
  <si>
    <t xml:space="preserve">Sumatoria Niños y niñas atendidos  en la modalidad institucional: Convenios </t>
  </si>
  <si>
    <t>  48877</t>
  </si>
  <si>
    <t>C-4102-1500-18-0-4102001-02-163</t>
  </si>
  <si>
    <t>Convenios Especiales</t>
  </si>
  <si>
    <t xml:space="preserve">Brindar la atencióa a 48.877 niños y niñas atendidos  en la modalidad institucional: Convenios </t>
  </si>
  <si>
    <t>$20.856.991.575</t>
  </si>
  <si>
    <t xml:space="preserve">En el primer semestre 2021 se atendieron 45.597. </t>
  </si>
  <si>
    <t>Se incluyó la meta proyectada que estaba pendiente
Se modificó el  presupuesto  a $52.142.478.941</t>
  </si>
  <si>
    <t>1.79</t>
  </si>
  <si>
    <t xml:space="preserve">Implementar y fortalecer acciones de atención integral de atención a  niñas y niños desde los 18 meses hasta los cuatro (4) años, 11
meses y 29 días en la modalidad Comunitaria.  </t>
  </si>
  <si>
    <t>Númerode Niños y niñas menores de cinco años atenidos en modalidad Comunitaria</t>
  </si>
  <si>
    <t>Sumatoria Niños y niñas menores de cinco años atenidos en modalidad Comunitaria</t>
  </si>
  <si>
    <t>C-4102-1500-18-0-4102002-02-162</t>
  </si>
  <si>
    <t>SERVICIO DE EDUCACION COMUNITARIO A LA PRIMERA INFANCIA</t>
  </si>
  <si>
    <t xml:space="preserve">Brindar la atención a 59.430 niños y niñas atendidos  en la modalidad comunitaria </t>
  </si>
  <si>
    <t>$65.675.479.254</t>
  </si>
  <si>
    <t>En el primer semestre se dio atención a 56.416 niños y niñas</t>
  </si>
  <si>
    <t xml:space="preserve">Se modificó la meta a 59.346 cupos con presupuesto 130.530.661.257 </t>
  </si>
  <si>
    <t>1.80</t>
  </si>
  <si>
    <t xml:space="preserve"> Potenciar  el desarrollo integral de las niñas y los niños desde la gestación hasta 4 años, 11 meses y 29 días mediante la atención en los  Hogares Comunitarios de Bienestar Familiar – Familia, Mujer e Infancia (HCB
FAMI). </t>
  </si>
  <si>
    <t xml:space="preserve">Número de  Mujeres lactantes, niños y niñas atendidos en Hogares Comunitarios de Bienestar Familiar – Familia, Mujer e Infancia (HCB
FAMI). </t>
  </si>
  <si>
    <t xml:space="preserve">Sumatoria Mujeres lactantes, niños y niñas atendidos en Hogares Comunitarios de Bienestar Familiar – Familia, Mujer e Infancia (HCB
FAMI). </t>
  </si>
  <si>
    <t xml:space="preserve">Brindar atentencíon a mujeres lactantes, niños y niñas atendidos en 234 Hogares Comunitarios de Bienestar Familiar – Familia, Mujer e Infancia (HCB
FAMI). </t>
  </si>
  <si>
    <t>$230.578.933</t>
  </si>
  <si>
    <r>
      <t xml:space="preserve">En el primer semestre se </t>
    </r>
    <r>
      <rPr>
        <b/>
        <u/>
        <sz val="10"/>
        <color rgb="FFFF0000"/>
        <rFont val="Calibri"/>
        <family val="2"/>
        <scheme val="minor"/>
      </rPr>
      <t xml:space="preserve">atendieron 221   mujeresgestantes,  lactantes, niños y niñas. </t>
    </r>
  </si>
  <si>
    <t>1.82</t>
  </si>
  <si>
    <t xml:space="preserve">
Contribuir con la nutrición de los niños y niñas mediante la entrega de bonos para alimentos a  gestantes, niñas y niños de 0 a 2 años.
</t>
  </si>
  <si>
    <t>Myriam Cantor</t>
  </si>
  <si>
    <t xml:space="preserve">Número de niños, niñas y gestantes menores de 2 años beneficiados con apoyo alimentario articulado a la  estrategia de nutrición </t>
  </si>
  <si>
    <t xml:space="preserve">Sumatoria de niños, niñas y gestantes menores de 2 años beneficiados con apoyo alimentario articulado a la  estrategia de nutrición </t>
  </si>
  <si>
    <t>Meta 11 "Beneficiar a 15.000 mujeres gestantes, lactantes y niños menores de 2 años con un apoyo alimentario articulado a la  estrategia de nutrición, alimentación y salud  basada en "1000 días de oportunidades para la vida”</t>
  </si>
  <si>
    <r>
      <t xml:space="preserve">Esta meta tiene como objetivo Implementar una estrategia de nutrición, alimentación y salud basada en "1000 días de oportunidades para la vida” dirigida a las mujeres gestantes, en periodo de lactancia  y niños y niñas menores de 2 años participantes de los servicios sociales de la Secretaria Distrital de Integración Social.
La secretaria Distrital de integración </t>
    </r>
    <r>
      <rPr>
        <b/>
        <sz val="10"/>
        <color rgb="FFFF0000"/>
        <rFont val="Calibri"/>
        <family val="2"/>
        <scheme val="minor"/>
      </rPr>
      <t xml:space="preserve">social durante los meses de enero a junio ha entregado 79.665 bonos canjeables por alimentos a mujeres gestantes, lactantes y niños menores de 2 años, atendiendo a 15.512 personas en el Distrito, mediante la entrega de un apoyo alimentario que aporta entre el 35% al 40% del valor calórico total diario recomendado. </t>
    </r>
    <r>
      <rPr>
        <sz val="10"/>
        <rFont val="Calibri"/>
        <family val="2"/>
        <scheme val="minor"/>
      </rPr>
      <t xml:space="preserve">
Con corte a 30/06/2021 el proyecto 7745 - Compromiso por una Alimentación Integral en Bogotá, cuenta con un total de $15.094.874.351 CRP para la meta 11 en la vigencia 2021, destinados a la entrega de apoyos alimentarios a mujeres gestantes, lactantes y niños menores de 2 años. Esto corresponde al 83,38% del total de la vigencia. El 99% de estos recursos son los programados para reportar en la política púbica de infancia y adolescencia, lo que asciende a $14.943.925.607.</t>
    </r>
  </si>
  <si>
    <t>2.1</t>
  </si>
  <si>
    <t>Eje_2_Bogotá_construye_ciudad_con_los_Niños_Niñas_y_Adolescentes</t>
  </si>
  <si>
    <t>Escenarios_para_la_ciudadanía.</t>
  </si>
  <si>
    <t>2, Movilización para la transformación de representaciones sociales que posibiliten el ejercicio pleno de derechos de los niños, niñas y adolescentes.</t>
  </si>
  <si>
    <t xml:space="preserve">Promover a los niños, niñas y adolescentes como sujetos activos en sus propias transformaciones urbano, rural mediante el desarrollo de acciones intencionadas. </t>
  </si>
  <si>
    <t xml:space="preserve">Desarrollar procesos de formación en los temas priorizados por los Consejos Consultivos Locales de Niños, Niñas y Adolescentes </t>
  </si>
  <si>
    <t>_Sector_Gobierno</t>
  </si>
  <si>
    <t>Instituto Distrital de la Participación y Acción Comunal - IDPAC</t>
  </si>
  <si>
    <t>Sara Monzón</t>
  </si>
  <si>
    <t>smonzon@participacionbogota.gov.co</t>
  </si>
  <si>
    <t>Porcentaje de  Niños, Niñas y Adolescentes pertenecientes a los consejos consultivos que se beneficiaron de procesos de formación.</t>
  </si>
  <si>
    <t>(Sumatoria de Niños, Niñas y Adolescentes que se beneficiaron de procesos de formación /  Total de de Niños, Niñas y Adolescentes que se inscriben al proceso de formación) *100</t>
  </si>
  <si>
    <t>Inició ejecución en julio</t>
  </si>
  <si>
    <t>5 - Construir Bogotá Región con gobierno abierto, transparente y ciudadanía consciente.</t>
  </si>
  <si>
    <t>Posicionar al Gobierno Abierto de Bogotá-GABO como una nueva forma de gobernanza que reduce el riesgo de corrupción e incrementa el control ciudadano del gobierno.</t>
  </si>
  <si>
    <t>51 - Gobierno Abierto</t>
  </si>
  <si>
    <t>Implementar la Escuela de Formación ciudadana Distrital</t>
  </si>
  <si>
    <t>Fortalecimiento de las capacidades democráticas de la ciudadanía para la participación incidente y la
gobernanza, con enfoque de innovación social, en Bogotá.</t>
  </si>
  <si>
    <t>Formar a 100.000 ciudadanos en la modalidad presencial y virtual para el fortalecimiento de capacidades
democráticas en la ciudadanía</t>
  </si>
  <si>
    <t>Inicia en IISem</t>
  </si>
  <si>
    <t>LA CELDA CORESPONDIENTE A LA ACCIÓN NO PERMITE MODIFICACIÓN 
Se ajusta la redacción de la acción asi: Desarrollar procesos de formación con niñas, niños y adolescentes vinculados a  Consejos Consultivos Locales d en los temas priorizados por ellos</t>
  </si>
  <si>
    <t xml:space="preserve">Para el primer semestre de 2021, desde la Gerencia Escuela de Participación se han llevado a cabo reuniones preparatorias con la Subdirección de Fortalecimiento de la entidad, así como con la Secretaría de Integración Social, para consolidar la propuesta a ser presentada y concertada con los Niños, Niñas y Adolescentes pertenecientes a los consejos consultivos. Se realizará un proceso de socialización y consulta a los Niños, Niñas y Adolescentes pertenecientes a los consejos consultivos para definir los cursos que serán implementados por la Escuela, bajo la modalidad virtual asisitida, que inciarán en agosto y septiembre del año en curso. </t>
  </si>
  <si>
    <t>2.2</t>
  </si>
  <si>
    <t>Promover a los niños, niñas y adolescentes como sujetos activos en sus propias transformaciones urbano, rural mediante el desarrollo de acciones.</t>
  </si>
  <si>
    <t xml:space="preserve">Incluir en la estrategia de fortalecimiento a organizaciones que trabajan por los niños, niñas y adolescentes </t>
  </si>
  <si>
    <t xml:space="preserve">Número de Organizaciones que trabajan por los niños, niñas y adolescentes incluidas en la estrategia de fortalecimiento </t>
  </si>
  <si>
    <t>Sumatoria de organizaciones incluidas en la estrategia de fortalecimiento</t>
  </si>
  <si>
    <t>Implementar una (1) estrategia para fortalecer a las organizaciones sociales, comunitarias, de propiedad horizontal y comunales, y las  instancias de participación.</t>
  </si>
  <si>
    <t>Fortalecimiento  a las Organizaciones Sociales y Comunitarias para una participación ciudadana informada e incidente con enfoque diferencial en el distrito capital. Bogotá</t>
  </si>
  <si>
    <t>Asesorar técnicamente a 900 organizaciones sociales y medios comunitarios y alternativos en el Distrito Capital</t>
  </si>
  <si>
    <r>
      <t>Para el primer semestre se realizó la identificación del Índice de Fortalecimiento de la Organizacion Social -IFOS- a</t>
    </r>
    <r>
      <rPr>
        <b/>
        <sz val="10"/>
        <color rgb="FFFF0000"/>
        <rFont val="Calibri"/>
        <family val="2"/>
        <scheme val="minor"/>
      </rPr>
      <t xml:space="preserve"> siete (7) organizaciones sociales y comunitarias que trabajan con niñas y niños de la ciudad. De acuerdo con las localidades a las que pertenecen, las organizaciones que avanzaron en la ruta de fortalecimiento durante el primer semestre de 2021 fueron: Localidad de San Cristóbal: Colectivo Cultural Máquina de Hacer Pájaros, Fundación Caminando y Creciendo en Brazos de Amor, FC Fé y Esperanza. Localidad de Suba: Siembra Mundos. Localidad de Kennedy: ArtCoffe, Fundación Pasos Seguros. De la localidad de Tunjuelito: UDS Moravia. Con las organizaciones de San Cristóbal y Suba, se avanzó en la identificación, formación, diagnóstico y plan de fortalecimiento, asistencia técnica y se han utilizado algunos elementos del banco de herramientas.</t>
    </r>
    <r>
      <rPr>
        <sz val="10"/>
        <rFont val="Calibri"/>
        <family val="2"/>
        <scheme val="minor"/>
      </rPr>
      <t xml:space="preserve"> Por otro lado, las tres (3) organizaciones restantes (de Kennedy y Tunjuelito) se realizó identificación, se ha iniciado el plan de fortalecimiento y se han venido realizando acercamientos para asesorías técnicas de temas específicos.</t>
    </r>
  </si>
  <si>
    <t xml:space="preserve">Lo ejecutado corresponde a los honorarios de la profesional que implementa la ruta de fortalecimiento con las distintas organizaciones de Infancia desde la SFOS. </t>
  </si>
  <si>
    <t>3.4</t>
  </si>
  <si>
    <t>Eje_3_Gobernanza_por_la_calidad_de_vida_de_la_infancia_y_la_adolescencia</t>
  </si>
  <si>
    <t>Acciones_intencionadas_y_diferenciales_de_protección_de_NNA_gestionadas_de_manera_integral.</t>
  </si>
  <si>
    <t>3, Fortalecimiento de la corresponsabilidad de las familias, sociedad y estado hacía la protección integral de la infancia y adolescencia.</t>
  </si>
  <si>
    <t>Fortalecer la corresponsabilidad de las familias, la sociedad y el estado hacía la protección integral de la primera infancia, infancia y adolescencia, mediante la realización de acciones intencionadas y diferenciales.</t>
  </si>
  <si>
    <t>Fortalecer la gestión intersectorial para la implementación  de la Ruta Integral de Atenciones desde la Gestación hasta la Adolescencia -RIAGA- .</t>
  </si>
  <si>
    <t xml:space="preserve">Porcentaje de mesas técnicas realizadas para   medir el avance de la Gestión distrital y territorial 
</t>
  </si>
  <si>
    <t xml:space="preserve">Número de mesas técnicas realizadas para medir el avance de la Gestión distrital y local/ número de mesas programadas para medir el avance de la Gestión distrital y local *100
</t>
  </si>
  <si>
    <t>El presupuesto es el mismo de la acción 1.41</t>
  </si>
  <si>
    <t>Con corte al primer semestre 2021, se han realizado 11 mesas técnicas distritales (5 con énfasis en la gestión de la Ruta Integral de Atencione en primera infancia -RIAPI-,  5 con énfasis en Infancia y Adolescencia -RIAIA- y 1 dirigida al fortalecimiento del Sistema de Seguimiento Niño a Niño -SSNN-), desde las cuales se avanza en acciones de  fortalecimiento y seguimiento a la atención integral desde la RIA.  En el escenario local, se han realizado 20 mesas técnicas locales mensuales a partir de febrero  focalizadas en primera infancia (Mesas locales RIAPI) y 20 Comités operativos locales de infancia y adolescencia mensuales -COLIA-, a partir de los cuales se gestiona la RIAIA de acuerdo a las concertaciones intersectoriales.  Esimportante indicar que durante los meses de febrero, marzo y abril se realizaron sesiones fusionadas RIAPI/COLIA_RIAIA en el marco de la formulación de planes de acción integrados, la fase común de contexto y la contingencia contractual de las entidades en los 4 primeros meses del año.</t>
  </si>
  <si>
    <t xml:space="preserve">Nueva Acción </t>
  </si>
  <si>
    <t>Desarrollo de intervenciones  educativas orientadas a mejorar niveles de habilidades y competencias protectoras de la salud mental en niños, niñas y adolescentes y cuidadores en los entornos de vida cotidiana.</t>
  </si>
  <si>
    <t>Gina Rangel</t>
  </si>
  <si>
    <t>GPRangel@saludcapital.gov.co</t>
  </si>
  <si>
    <t>Número de niños, niñas, adolescentes y cuidadores que mejoran los niveles de habilidades y competencias protectoras de la salud mental</t>
  </si>
  <si>
    <t>Número acumulado de niñas, niños y adolescentrs que mejoran sus niveles de habilidades y competencias protectoras de la salud mental</t>
  </si>
  <si>
    <t>A 2024 ejecutar un programa de salud mental a través de acciones de atención integral que incluyen la promoción y prevención, consejería e intervención con enfoque comunitario. También el reforzamiento de 2 centros de salud mental actuales y la creación de un nuevo centro especializado con tratamiento diferencial de menores de edad, y la implementación de unidades móviles especializadas. Para la prevención del consumo de sustancias psicoactivas se enfocarán acciones de cuidado y prevención , con énfasis en el control del consumo de sustancias psicoactivas ilegales.  Para la atención de consumidores problemáticos y habituales de sustancias psicoactivas se usarán estrategias de reducción del daño</t>
  </si>
  <si>
    <t>Condiciones favorables para la salud y la vida</t>
  </si>
  <si>
    <t>A 2024 mejorar niveles de habilidades y competencias protectoras de la salud mental en 301.405 niños, niñas y adolescentes y cuidadores en los entornos de vida cotidiana.</t>
  </si>
  <si>
    <t xml:space="preserve">De la población intervenida se identifica que para el año 2021, 30.675 personas evidencian fortalecimiento de sus habilidades y competencias protectoras de la salud mental, lo que representa un 40,7% de lo programado para el presente año y un total de 38.645 personas con fortalecimiento de sus habilidades y competencias que representa el 11,66% acumulado en el cuatrienio.
Desde el Entorno Hogar se desarrollaron acciones de seguimiento mixto (presencial y no presencial) a familias con casos priorizados por riesgos en salud mental (conducta suicida, violencia contra gestantes y contra NNA), evidenciando el cierre del proceso de intervención con 1.439 familias de las cuales 972 evidencian fortalecimiento en habilidades al identificar disminución de los factores de riesgo ligados al evento prioritario. 
Desde el entorno educativo se realizan acciones de fortalecimiento en capacidades socioemocionales y prácticas de crianza dirigidas a 7.094 familias que hacen parte de esta comunidad educativa de las cuales 5.952 evidencian fortalecimiento en habilidades psicosociales que han contribuido en el mejoramiento de las relaciones intrafamiliares. Adicionalmente, desde este entorno se desarrolla el abordaje a escolares para el fomento de prácticas, fortaleciendo habilidades psicosociales con la participación de 11.120 niños, niñas y adolescentes.
En el entorno laboral se realizan asesorías para la promoción de la salud mental en 2.543 unidades de trabajo informal y a 2.772 trabajadores, a 2.557 personas que ejercen actividades sexuales pagadas y se realizan intervenciones psicosociales a 559 personas que desarrollan actividades sexuales pagadas, 4.378 acompañamientos realizados a familias o adolescentes trabajadores de acción rutinaria de niñas, niños y adolescentes - NNA. 6.694 trabajadores refieren que mejoraron habilidades para la vida. 
En el entorno institucional, se realizan 3.220 seguimientos a instituciones de protección de poblaciones prioritarias, 1.374 seguimientos a pagadiarios y alojamientos de población indígena y migrante irregular, asesorando a 8.245 personas en estrategias de albergues temporales dispuestos por la pandemia por COVID-19 y donde se realizan acciones promocionales y de gestión del riesgo a partir de las necesidades identificadas, la población en la promoción de la salud, donde se incluyen temas relacionados con salud mental.  695 usuarios refieren que mejoraron sus habilidades y competencias.
En el entorno comunitario se desarrolla en este periodo una intervención dirigida a la comunidad de barras de futbol avanzando en la participación de 8.301 personas de 6 barras de futbol. 
Respecto a la Estrategia Rehabilitación Basada en Comunidad en salud mental, en este periodo se realizaron 7.038 seguimientos relacionados con visitas domiciliarias, redes de cuidado colectivo y grupos de gestores a personas con discapacidad psicosocial y personas sin discapacidad psicosocial y 3.172 cuidadores (as). 
De manera complementaria, a través de la intervención, manejo y afrontamiento del duelo en el marco de la pandemia por COVID-19 se brinda asesoría, acompañamiento u orientación psicológica no presencial en el Distrito Capital, para el periodo comprendido entre los meses de enero a mayo del presente año se tiene un acumulado de 793 personas con abordaje efectivo en estrategias de afrontamiento al duelo.
</t>
  </si>
  <si>
    <t>Para el primer semestre del año 2021 se ha realizado ajustes al presupuesto programado inicialmente, ocasionados por traslados presupuestales principalmente para continuar desarrollando las acciones de GSP - PSPIC y para prevenir, contener y mitigar el Covid -19, de acuerdo a esto el presupuesto definitivo actual es de $ 2361085177.
*Los recursos económicos programados y ejecutados están destinados a la prestación del servicio   que incluye a cuidadore y padres de familia ; razón por la cual no es posible especificar financieramente los recursos  dirigidos  para  niños, niñas y adolescentes. 
Esta es una meta que se integra en el nuevo Plan Territorial de Salud 2020-2024, razón por la cual no se cuenta con antecedentes previos al mes de julio de 2020.
Los resultados incluyen población de niños, niñas y adolescentes y cuidadores con mejoramiento en habilidaes protectoras de la salud mental. Se presenta información de primer semestre de 2021 así como al acumulado desde segundo semestre de 2020 dado que la meta de cuatrienio es acumulada.
Fuente: Información reportada en seglan con corte a mayo de 2021 (información preliminar)</t>
  </si>
  <si>
    <t>Nueva Acción</t>
  </si>
  <si>
    <t xml:space="preserve">
Asistencia técnica y evaluación externa en IPS para el mejoramiento de la atención integral en salud de la población materno infantil a través de la estrategia Instituciones Amigas de la Mujer y la Infancia Integral (IAMII)
</t>
  </si>
  <si>
    <t>Porcentaje acumulado de avance en la asistencia técnica y evaluación externa en IPS el mejoramiento de la atención integral en salud de la población materno infantil a través de la estrategia Instituciones Amigas de la Mujer y la Infancia Integral (IAMII)</t>
  </si>
  <si>
    <t xml:space="preserve">Número de asistencias técnicas y evaluación externa en IPS para la implementación de la estrategia IAMII en el periodo en relación con lo programado. </t>
  </si>
  <si>
    <t>A 2024 certificar las 4 subredes y 10 IPS privadas con la estrategia de instituciones amigas de las mujeres y la infancia integral..</t>
  </si>
  <si>
    <t>Para el primer semestre del año 2021 se ha realizado ajustes al presupuesto programado inicialmente, ocasionados por traslados presupuestales principalmente para continuar desarrollando las acciones de GSP - PSPIC, de acuerdo a esto el presupuesto definitivo actual es de $ 1.095.724.800.</t>
  </si>
  <si>
    <t xml:space="preserve">
 Implementar estrategias de apoyo institucional y comunitario que favorezcan la continuidad de las acciones más allá de los servicios institucionales, con el fin de favorecer la salud y la nutrición materna e infantil en espacios de vida cotidiana.</t>
  </si>
  <si>
    <t>Porcentaje acumulado de avance en la implementación de estrategias de apoyo institucional y comunitario que favorezcan la continuidad de las acciones más allá de los servicios institucionales, con el fin de favorecer la salud y la nutrición materna e infantil en espacios de vida cotidiana.</t>
  </si>
  <si>
    <t xml:space="preserve">Número de estrategias de apoyo institucional y comunitario en relación con lo programado. </t>
  </si>
  <si>
    <t xml:space="preserve">Gestión para la conformación y fortalecimiento de 11 Grupos de Apoyo a la Lactancia Materna GALM y seguimiento a la operación de estos grupos. 
44 jornadas de sensibilización en técnicas en habilidades de consejería en lactancia materna a 536 profesionales de la salud. </t>
  </si>
  <si>
    <t>Para el primer semestre del año 2021 se ha realizado ajustes al presupuesto programado inicialmente, ocasionados por traslados presupuestales principalmente para continuar desarrollando las acciones de GSP - PSPIC, de acuerdo a esto el presupuesto definitivo actual es de $ 704.427.200.</t>
  </si>
  <si>
    <t>Diseño de Plan de acción para el desarrollo de la estrategia de promoción de la salud integral, la protección de niñas y adolescentes y la prevención del abuso y la violencia sexual, en el marco de los derechos sexuales y reproductivos.</t>
  </si>
  <si>
    <t>Eliana Espinoza</t>
  </si>
  <si>
    <t>Tasa Específica de Fecundidad niñas de 10 a 14 años TEF</t>
  </si>
  <si>
    <t>TEF10-14= (Nacimientos en Mujeres de 10-14 años/Total de mujeres proyectadas de 10-14 años)*1.000</t>
  </si>
  <si>
    <t xml:space="preserve">0.88 * 1000 niñas y adolescentes menores de 14 años
</t>
  </si>
  <si>
    <t>391 casos de nacimientos en Bogotá de personas menores de 19 años que ya tenían un hijo. 
El indicador es anual</t>
  </si>
  <si>
    <t>A 2024 cero tolerancia con la maternidad temprana en niñas de 10 a 14 años reduciéndola en un 20%, previniendo el delito de violencia sexual contra las niñas y fortaleciendo las capacidades sobre derechos sexuales y reproductivos de niños, niñas, adolescentes y sus familias.</t>
  </si>
  <si>
    <t xml:space="preserve">El plan de acción para el desarrollo de la estrategia de promoción de la salud integral, la protección de niñas y adolescentes y la prevención del abuso y la violencia sexual, en el marco de los derechos sexuales y reproductivos se centra el acompañamiento, la  asistencia técnica y seguimiento a  IPS con énfasis en la prevención del embarazo subsiguiente en menores de 19 años, se han realizado 313 asistencias.
Las acciones en el entorno Vivienda se orientan hacia la prevención del embarazo a temprana edad, regulación de la fecundidad, fortalecimiento del proyecto de vida, interrupción voluntaria del embarazo, en las causales definidas en la Sentencia C-355/2006 y ejercicio de los derechos sexuales y reproductivos de hombres y mujeres. 
En el entorno Educativo Realiza un conjunto de procedimientos y actividades que buscan el bienestar y protección de la salud de la comunidad educativa, con el objetivo de desarrollar o fortalecer factores protectores para la salud e identificar y gestionar el riesgo en salud de los integrantes de la comunidad educativa.
Desde el proceso de vigilancia en Salud Publica, se realiza la notificación al sistema SIVIM y desde el programa de “Vigilancia Intensificada de gestantes y neonatos en alto riesgo de morbilidad y mortalidad.” se realiza seguimiento a mujeres menores de 14 años para prevenir el embarazo subsiguiente tomando en cuenta los riesgos psicosociales y biológicos que genera este suceso vital.
</t>
  </si>
  <si>
    <t>Para el primer semestre del año 2021 no se han realizado ajustes al presupuesto programado inicialmente de $1.490.000.000.</t>
  </si>
  <si>
    <t>Plan de acción para el desarrollo del proceso articulador y de mejoramiento para la Gestión Integral del Riesgo en Salud para el curso de vida adolescencia y juventud con énfasis en prevención del embarazo subsiguiente.</t>
  </si>
  <si>
    <t>Número nacimientos en mujeres menores de 19 años que ya tuvieron un hijo</t>
  </si>
  <si>
    <t>(Número de nacimientos en Mujeres menores de 19 años que ya tuvieron un hijo /Total de nacimientos en mujeres menores de 19 años)*100</t>
  </si>
  <si>
    <t>1.548 nacimientos en mujeres menores de 19 años</t>
  </si>
  <si>
    <t xml:space="preserve"> 391 casos de nacimientos en Bogotá de personas con edad menor o igual a 19 años que ya tenían un hijo.
El indicador es anual </t>
  </si>
  <si>
    <t>A 2024 reducir en 35% los nacimientos en mujeres con edad menor o igual a 19 años que ya tuvieron un hijo.</t>
  </si>
  <si>
    <t xml:space="preserve">Para la contribución a la meta se desarrolla el plan de acción para el desarrollo de la estrategia de promoción, apropiación y ejercicio de los derechos sexuales y reproductivos dirigidas a población adolescente y joven, en el marco del desarrollo de capacidades para la vivencia de una sexualidad, protegida,  placentera, generadora de bienestar y salud, que tiene énfasis en la asistencia técnica a IPS que atienden eventos obstétricos para garantizar el suministro efectivo del método de anticoncepción. Para el primer semestre se han realizado 313 Asistencias técnica y seguimiento a IPS con énfasis en la prevención del embarazo subsiguiente en menores de 19 años.
Así mismo se desarrollan acciones en los entornos de vida cotidiana y estrategias intersectoriales que favorecen el abordaje comprensivo para la prevención y atención de la maternidad y paternidad temprana, adicionalmente se generan estrategias que involucren a la comunidad, padres adultos y cuidadores para lograr la transformación positiva del ejercicio de lo DSDR de adolescentes y jóvenes.
Desarrollar y fortalecer herramientas digitales de información, orientación, comunicación, promoción y atención en Derechos Sexuales y Reproductivos dirigidos a población adolescente, joven y materno perinatal del Distrito Capital.
</t>
  </si>
  <si>
    <t>Para el primer semestre del año 2021 no se han realizado ajustes al presupuesto programado inicialmente de $2.024.000.000, a la fecha se han realizado giros por valor de $ 146.472.429.</t>
  </si>
  <si>
    <t xml:space="preserve">Diseñar e implementar un plan de acción para la vigilancia, el análisis y la gestión de los riesgos relacionados con la presencia de defectos congénitos en las etapas preconcepcional, prenatal y postnatal. </t>
  </si>
  <si>
    <t>Proporción de niños y niñas con defectos congénitos diagnósticados prenatalmente</t>
  </si>
  <si>
    <t xml:space="preserve"> Número de niños y niñas con defectos congénitos  diagnósticados prenatalmente en el periodo / Total de niños y niñas con defectos congénitos  notificados en el periodo  x 100</t>
  </si>
  <si>
    <t>A 2024 incrementar en 20% la detección precoz y atención integral de niños y niñas con defectos congénitos a través de intervenciones orientadas a la promoción de la salud y la gestión de riesgo preconcepciones, prenatal y postnatal.</t>
  </si>
  <si>
    <r>
      <t xml:space="preserve">Para el periodo enero a mayo de 2021 se registraron un total de 573 casos de defectos congénitos en Bogotá, de los cuales el 32,8% (n=156) de los casos fueron diagnosticados de forma prenatal.  El 82,7% (n=474) fueron notificados como nacidos vivos y el 4,4% (n=25) como mortinatos. El 40,8% (n=234) corresponden al sexo femenino, el 52,4% (n=300) al sexo masculino y el 6,8% (n=39) corresponden a sexo indeterminado. 
Según localidad de residencia el 52,7% (n=302) de los casos se presentaron en 5 de las 20 localidades del distrito así: Kennedy 12,4% (n=71), Suba 11% (n=63), Ciudad Bolívar 10,8% (n=62), Bosa 10,5% (n=60) y Engativá 8,8% (n=46). De acuerdo a la condición de afiliación al SGSSS, los defectos congénitos reportados ocurrieron en el 58,3% (n=334) en población del régimen contributivo, el 23% (n=132) en población del régimen subsidiado, el 6,3% (n=36) en población pobre no asegurada y el 6,6% (n=38) en el régimen de excepción.  En el 5,8% (n=33) de los casos el régimen registra como indeterminado, evidenciando como oportunidad de mejora la importancia del registro en la calidad del dato de las variables demográficas.
Al realizar el análisis comparativo en la notificación total de casos, durante el periodo enero – mayo del año 2021, se presentaron 573 casos, evidenciado un  aumento en la notificación del 16,2% (n=80) con respecto al mismo periodo del año inmediatamente anterior en el que se registraron 493 casos. Para el mismo periodo y con respecto a la línea base (año 2019 en el que se registró un 33,2% para el diagnóstico prenatal) se evidencia una leve disminución en el diagnóstico prenatal (1,2%).
</t>
    </r>
    <r>
      <rPr>
        <sz val="10"/>
        <rFont val="Calibri"/>
        <family val="2"/>
        <scheme val="minor"/>
      </rPr>
      <t xml:space="preserve">
Gestión de Programas y Acciones
Se realizó asistencia técnica a un total de 80 IPS que brindan atención a niños y niñas con defectos congénitos ubicadas en esta localidad. En estas asistencias se trabajaron los siguientes temas: Vigilancia en salud pública y notificación prenatal de defectos congénitos; Conceptualización en defectos congénitos; Detección temprana, diagnóstico y tratamiento de defectos congénitos; En este mes se realizó gestión para la atención integral de 1 niños y niñas con defectos congénitos que refirieron barreras de acceso. Las barreras de acceso identificadas se relacionaron con: No oportunidad en programación de citas de baja complejidad.</t>
    </r>
  </si>
  <si>
    <t>Para el primer semestre del año 2021 no se han realizado ajustes al presupuesto programado inicialmente de $1.000.000.000, a la fecha se han realizado giros por valor de $85.463.360.</t>
  </si>
  <si>
    <t>Realizar mantenimiento y mejoramiento de las TIC en el 100% de las unidades de Protección Integral y dependencias del IDIPRON .</t>
  </si>
  <si>
    <t>Porcentaje de las unidades de Protección Integral y dependencias del IDIPRON
con mantenimiento y mejoramiento de las TIC.</t>
  </si>
  <si>
    <t>Numero de Unidades de Protección Integral y dependencias del IDIPRON
con mantenimiento y mejoramiento de las TIC/ Numero total de Unidades Protección Integral y dependencias del IDIPRON *100</t>
  </si>
  <si>
    <t>29 unidades 
100%</t>
  </si>
  <si>
    <t>Subir 9,45 puntos porcentuales los niñas, niños, adolesxentes y jóvenes que se vinculan al Modelo Pedagógico y son identificados por el IDIPRON como población vulnerable por las dinámicas del Fenómeno de Habitabilidad en Calle</t>
  </si>
  <si>
    <t>Realizar al 100% de las unidades de Protección Integral y dependencias del IDIPRON
mantenimiento y mejoramiento de las TIC.</t>
  </si>
  <si>
    <t xml:space="preserve">Para el Primer Semestre se llevó a cabo la renovación de la suscripción de licenciamientos y servicios de soporte de la Infraestructura de TI con que cuenta la Entidad así:
- Renovación del licenciamiento y soporte del sistema de seguridad perimetral firewall en alta disponibilidad del IDIPRON.
- Servicio de hosting para la página WEB del IDIPRON.
- Servicio de canales dedicados de comunicación para la conectividad, acceso a internet y acceso inalámbrico en sedes y unidades del IDIPRON.
- Renovación y actualización de las licencias y soporte técnico del antivirus para los equipos de cómputo y servidores del IDIPRON.
- Renovación de la suscripción y soporte del licenciamiento software de virtualización (VMWARE).
Se encuentran en Proceso de Contratación en la Plataforma SECOP II los siguientes servicios Tecnológicos:
-	Soporte, extensión de garantía y mantenimiento preventivo de la infraestructura Switches, chasis POWER EDGE m1000e y cuchillas del centro de cómputo del IDIPRON.
-	Adquisiciones de partes, equipos, repuestos, insumos y herramientas para mantener en funcionamiento la estructura informática del IDIPRON, por valor de $54.300.016.
</t>
  </si>
  <si>
    <t>Desarrollar actividades de pedagogía no presencial y/o de actividad física al aire libre presencial, como alternativa para dar continuidad a la operación y proceso formativo de niñas, niños y adolescentes del proyecto Ciempiés Caminos Seguros en adaptación a la pandemia, contribuyendo a mejorar la experiencia de viaje.</t>
  </si>
  <si>
    <t>Lina María Agudelo Colorado
Luisa Rubio</t>
  </si>
  <si>
    <t>3506316763
3115054817</t>
  </si>
  <si>
    <t xml:space="preserve">lagudelo@movilidadbogota.gov.co
lbrubio@movilidadbogota.gov.co
</t>
  </si>
  <si>
    <t>Número de participaciones en las actividades realizadas con los beneficiarios del proyecto Ciempiés</t>
  </si>
  <si>
    <t>Sumatoria de participaciones en las actividades realizadas con los beneficiarios del proyecto Ciempiés</t>
  </si>
  <si>
    <t>PROÓSITO 4: Hacer de Bogotá Región un modelo de movilidad multimodal, incluyente y sostenible</t>
  </si>
  <si>
    <t>Mejorar la experiencia de viaje a través de los componentes de tiempo, calidad y costo, con enfoque de género, diferencial, territorial y regional, teniendo como eje estructurador la red de metro regional</t>
  </si>
  <si>
    <t>Meta 2: Realizar 440.000 viajes de acompañamiento en el proyecto Ciempiés para el cuatrienio</t>
  </si>
  <si>
    <t xml:space="preserve">NOTA: Cabe aclarar, que debido a que el proyecto tiene recuroso de SDM y SED, el presupuesto total de las entidades para esta meta es de $2.475.515.769, sin embargo, en la presente matriz sólo se reporta el presupuesto comprometido desde SDM. </t>
  </si>
  <si>
    <t xml:space="preserve">La Reactivación Gradual Progresiva y Segura (R-GPS) de las instituciones educativas avanza lentamente, según lo esperado por parte de la SED , se proyecta esta reactivación total para el día 15 de julio. Se cierra este semestre con 121 sectorizaciones y 2 Caminos Seguros, para 18 Colegios. Con las actividades en parques, el tercer viaje, las salidas los sábados y las actividades recreativas. Durante la época de vacaciones se ha generado una mayor participación en las localidades, alcanzando al 30 de junio 29.743 viajes y 1.019 beneficiarios. Actualmente Ciempiés está en 4 localidades: Suba, Bosa, Mártires y Kennedy.  De los 1.019 estudiantes beneficiados 917 se encuentran entre los 5 y los 12 años de edad y 102 de 13 en adelante. Adicionalmente 499 son niñas y 518 son niños y se encuentran distribuidos de las siguiente manera en las localidades: Bosa 412, Suba 439, Kennedy 59 y Mártires 109. Respecto a las etnias se cuenta con la participación de 20 beneficiarios. Entre ellos 4 de comunidades afro y 16 de comunidades indigenas: Muisca, Andoque, Pijao y Nasa.
</t>
  </si>
  <si>
    <t>Aunque hubo dificultad en la operación, dada la incertidumbre que generó la pandemia en la reapertura de colegios y en los contagios del personal, el equipo y el proyecto ha mantenido estable su crecimiento logrando las metas propuestas. Se debe seguir trabajando en las salidas a parques pues esta estrategia ha mostrado éxito y ha ayudado a mantener la operación del proyecto. Una vez se de apertura completa de los colegios, el 15 de julio de 2021, se buscarán las mejores estrategias de optimizar la operación para que cubra tanto las salidas a parques como los recorridos en los Caminso Seguros.
Se ajustó el prespuesto inicial pasando a $2.738.826.240</t>
  </si>
  <si>
    <t xml:space="preserve">Realizar actividades lúdico recreativas de actividad física y predeportivas dirigidas a la población de infancia y adolescencia en el marco de "Parques para Cultura Ciudadana"
</t>
  </si>
  <si>
    <t>Aura María Escamilla Ospina Subdirectora Técnica de Recreación y Deportes
Maria Fernanda Rojas Guzman - Asesora de Dirección 
Gerente Proyecto de Inversión</t>
  </si>
  <si>
    <t>aura.escamilla@idrd.gov.co
maria.rojas@idrd.gov.co</t>
  </si>
  <si>
    <t xml:space="preserve">Número de actividades lúdico recreativas de actividad física y predeportivas realizadas a la población de infancia y adolescencia  en el marco de "Parques para Cultura Ciudadana"
</t>
  </si>
  <si>
    <t xml:space="preserve">Sumatoria de actividades lúdico recreativas de actividad física y predeportivas dirigidas a la población de infancia y adolescencia en el marco de "Parques para Cultura Ciudadana"
</t>
  </si>
  <si>
    <t>143. Realizar campeonatos, certámenes deportivos y acciones recreativas en el 100%  de las UPZ priorizadas del Distrito Capital, que potencien  la participación ciudadana y la apropiación y la re significación de la vida social y comunitaria desde lo cotidiano.
Promover la realización de torneos virtuales para fortalecer los e-sports, con un componente de práctica responsable y actividad física para evitar el sedentarismo</t>
  </si>
  <si>
    <t>Recreación y deporte para la formación ciudadana en Bogotá</t>
  </si>
  <si>
    <t>Desarrollar 77.680 acciones recreativas comunitarias que integren herramientas para la apropiación de los valores ciudadanos</t>
  </si>
  <si>
    <t>A junio 30 de 2021 se realizaron 2.035 actividades de “Parques para la Cultura Ciudadana” dirigidas a NNA, las cuales se basan en los valores de la solidaridad, confianza, trabajo en equipo y apropiación del espacio público en el marco de la cultura ciudadana, para fortalecer la convivencia y la inclusión social.</t>
  </si>
  <si>
    <t xml:space="preserve">
Realizar actividades de "Ecoaventuras" a través de campamentos y caminatas para fortalecer la cultura ciudadana en los sectores etarios para niños, niñas y adolescentes.</t>
  </si>
  <si>
    <t xml:space="preserve">Número  de actividades de "Ecoaventuras" realizadas  a la población de infancia y adolescencia  </t>
  </si>
  <si>
    <t>Sumatoria de actividades de "Ecoaventuras" realizadas  a la población de infancia y adolescencia</t>
  </si>
  <si>
    <t>A junio 30 de 2021 se realizaron 759 actividades de “Ecoaventuras” dirigidas a los NNA del distrito las cuales están encaminadas a la formación ciudadana en el marco de los valores de confianza, solidaridad, trabajo en equipo y apropiación del espacio público.</t>
  </si>
  <si>
    <t>Realizar actividades de "Vacaciones Recreativas" realizadas en los recesos escolares para los niños, niñas  y  adolescentes  utilizando una estrategia lúdica para el fortalecimiento de la cultura ciudadana</t>
  </si>
  <si>
    <t>Número  de actividades de "Vacaciones Recreativas" realizadas  a la población de infancia y adolescencia</t>
  </si>
  <si>
    <t>Sumatoria de actividades de "Vacaciones Recreativas" realizadas  a la población de infancia y adolescencia</t>
  </si>
  <si>
    <t>A 30 de junio se realizaron 281 actividades  de “Vacaciones Recreativas” las cuales se desarrollan a través de la actividad física y predeportivas en aras de contribuir en la formación integral y para el fortalecimiento de la cultura ciudadana.</t>
  </si>
  <si>
    <t xml:space="preserve">Oferta artística y cultural  dirigida a Niñas, Niños y Adolescentes - NNA del centro de Bogotá para aportar a su desarrollo y la apropiación de sus territorios
</t>
  </si>
  <si>
    <t>Fundación Gilberto Alzate Avendaño</t>
  </si>
  <si>
    <t>Cesar Alfredo Parra</t>
  </si>
  <si>
    <t>cparra@fuga.gov.co</t>
  </si>
  <si>
    <t>Número atenciones a niños , niñas  para el  disfrute del arte y la cultura</t>
  </si>
  <si>
    <t xml:space="preserve">Sumatoria dea niños y niñas con atenciones realizadas por la Fundación Gilberto Alzate Avendaño  </t>
  </si>
  <si>
    <t xml:space="preserve">9 Promover la participación, la transformación cultural, deportiva, recreativa, patrimonial y artística que propicien espacios de encuentro, tejido social y reconocimiento del otro.
</t>
  </si>
  <si>
    <t>156-Promover 21.250 acciones para el fortalecimiento y la participación en prácticas artisticas, culturales y patrimoniales en los territorios, generando espacios de encuentro y reconocimiento del otro%</t>
  </si>
  <si>
    <t>Desarrollo y Fomento a las prácticas artísticas y culturales para dinamizar el centro de Bogotá</t>
  </si>
  <si>
    <t>Promover 1,750 acciones para el fortalecimiento y la participación en prácticas artisticas, culturales y patrimoniales en los territorios, generando espacios de encuentro y reconocimiento del otro</t>
  </si>
  <si>
    <t xml:space="preserve">Durante el primer semestre de 2021 se realizaron 22 acciones artísticas y culturales en las cuales se brindó atención a 275 Niños, Niñas y Adolescentes – NNA de forma presencial y a 113 de manera virtual. lo anterior se logró a través de la realización de 1 actividad de formación, 1 actividad de fomento en el marco del Programa Distrital de Estímulos, y 20 actividades artísticas y culturales dirigidas a Niños, Niñas y Adolescentes - NNA habitantes de las localidades del centro de Bogotá para aportar a su desarrollo y la apropiación de sus territorios. </t>
  </si>
  <si>
    <t>El presupuesto estimado asociado a la acción corresponde a 147 millones de pesos que representan el 14% del ppto de la meta segplan realizar 1642 actividades artisticas y culturales. ( se estima beneficiar 200 NNA a traves de este proyecto).
Adicionalmente a esta acción le aporta el proyecto 7664. Presupuesto meta $ 405.000.000. El presupuesto estimado asociado a la acción corresponde a 56 millones de pesos que representan el 14% del ppto de la meta segplan realizar 148 actividades de cultura ciudadana.  ( se estima beneficiar 200 NNA a traves de este proyecto).</t>
  </si>
  <si>
    <t xml:space="preserve">  Aportar a la nutrición infantil a traves de la asitencia técnica en lantancia materna y alimentación infantil saludable desde lo territorial, con el fin de certificar, recertificar y generar sostenibilidad a las Salas Amigas de la Familia Lactante de la ciudad en las tres modalidades: institucional, comunitario y laboral.
</t>
  </si>
  <si>
    <t>Carolina Bohorquez</t>
  </si>
  <si>
    <t>mbohorquez@sdis.gov.co</t>
  </si>
  <si>
    <t>Porcentaje de salas amigas de la familia lactante materna certificadas o recertificadas</t>
  </si>
  <si>
    <t>(Sumatoria de salas amigas de la familia lactante materna certificadas o recertificadas / Total de salas amigas de la familia lactante programadas para certificar en el Distrito durante el período) *100</t>
  </si>
  <si>
    <t>Durante el primer semestre se logró recertificar la SAFL de la Secretaria Distrital de Salud y la SAFL del Jardín Infantil Trinidad Galán de la localidad de Puente Aranda.</t>
  </si>
  <si>
    <t xml:space="preserve">Implementación de una estrategia para el empoderamiento dirigida a niñas, adolescentes y mujeres jóvenes. </t>
  </si>
  <si>
    <t>_Sector_Mujer</t>
  </si>
  <si>
    <t>Secretaría de la Mujer</t>
  </si>
  <si>
    <t xml:space="preserve">Dirección de Enfoque Diferencial:
Directora Yenny Martitza Guzmán
Enlace: Katherine Camargo </t>
  </si>
  <si>
    <t xml:space="preserve">3012532310
</t>
  </si>
  <si>
    <t>yguzman@sdmujer.gov.co
dkcamargo@sdmujer.gov.co</t>
  </si>
  <si>
    <t xml:space="preserve">Niñas y adolesecentes atendidas en el marco de la estrategia de empoderamiento liderada por el sector Mujer. </t>
  </si>
  <si>
    <t xml:space="preserve">Sumatoria de niñas y adolesecentes atendidas en el marco de la estrategia de empoderamiento liderada por el sector Mujer. </t>
  </si>
  <si>
    <t>Inicia ejecución en II sem</t>
  </si>
  <si>
    <t>Hacer un nuevo contrato social con igualdad de oportunidades para la inclusiónsocial, productiva y política” y busca, entre otros</t>
  </si>
  <si>
    <t>Oportunidades de educación, salud y cultura para mujeres, jóvenes, niños,niñas y adolescentes</t>
  </si>
  <si>
    <t>Implementación de acciones afirmativas dirigidas a las mujeres con enfoque diferencial y degénero en Bogotá D.C.</t>
  </si>
  <si>
    <t>Implementación de acciones afirmativas dirigidas a las mujeres con enfoque diferencial y de género en Bogotá</t>
  </si>
  <si>
    <t>Implementar tres estrategias con enfoque diferencial para mujeres en su diversidad</t>
  </si>
  <si>
    <t xml:space="preserve">Durante el primer semestre del 2021 se ha realizado proceso de alistamiento contractual y metodologico por medio de gestión con el fin de implementar la estrategia de empoderamiento a lo largo del II semestre del 2021, en concordancia con las acciones acordadas con las comunidades. Para tal fin se gestionó la contratación, para la ejecución de la estrategia EMPODÉRATE, un convenio de cooperación internacional con la Organización de Estados Iberomaericanos para la educación y la cultura (OEI). Durante el primer semestre, se adelantó el proceso administrativo contractual en el que se generaron estudios previos y anexo técnico. Actualmente se espera que la OEI genere plan de trabajo o intervención territorial para ser incluido en el documento: Convenio de cooperación. A partir de la entrega de esta propuesta se procederá a la firma de las partes. Por otro lado, se realizaron mesas técnicas de trabajo con referentes étnicas de la SDMUJER, en estos espacios se identificaron necesidades por comunidad, y se trabajó sobre un documento teórico como propuesta para la implementación de semilleros con comunidades indígenas, raizales, palenqueras, afrocolombianas y negras. Estos últimos se encuentran en revisión final y pasaran en el mes de julio a revisión y aprobación por parte de las directivas, referentes poblacionales y líderes o lideresas de las comunidades. </t>
  </si>
  <si>
    <t xml:space="preserve">Los productos que se encuentran en cabeza del sector mujer avanzan para una implementación óptima en el segundo semestre del 2021. Por el momento, el indicador y la ejecución del presupuesto no presenta cambios o avances debido a que se han adelantado acciones por medio  de gestión necesarias para la implentación de la estrategia: Proceso de contratación y alistamiento metodológico. </t>
  </si>
  <si>
    <t xml:space="preserve">Desarrollo de jornadas de sensibilización sobre el  cuidado menstrual con niñas y adolescentes con experiencias menstruales, institucionalizadas o que estén en riesgo de habitar calle.
</t>
  </si>
  <si>
    <t>Sensibilizaciones realizadas a niñas y adolescentes.</t>
  </si>
  <si>
    <t>Sumatoria de sensibilizaciones realizadas</t>
  </si>
  <si>
    <t>sHacer un nuevo contrato social con igualdad de oportunidades para la inclusiónsocial, productiva y política” y busca, entre otros</t>
  </si>
  <si>
    <t>Promoción de la igualdad, el desarrollo de capacidades y el reconocimiento de las
mujeres.</t>
  </si>
  <si>
    <t>Implementación de acciones afirmativas dirigidas a las mujeres con enfoque diferencial y degénero en Bogotá D.C</t>
  </si>
  <si>
    <t xml:space="preserve">Para el primer semestre del 2021 se realizaron acuerdos de articulación interna entre las estrategias de cuidado menstrual y empoderamiento a niñas, adolescentes y mujeres jóvenes, lideradas por la Dirección de Enfoque Diferencial. En el marco de esta articulación se estableció que las jornadas de cuidado menstrual dirigidas a niñas y adolescentes de comunidades diferenciales se desarrollarán como parte de los semilleros de empoderamiento. Estas jornadas se realizarán en la última sesión de los semilleros a manera de cierre del trabajo territorial. Esto posibilita la intervención con un grupo previamente identificado y constante, que se va a ver altamente beneficiado con la jornada. Los espacios se desarrollaran presenciales o virtuales, conforme a la manera como se realicen los semilleros en el marco de la estrategia EMPODERATE. Sin embago, las jornadas serán dinamizadas por las profesionales del  equipo de la estrategia de cuidado menstrual de la entidad  (SDMUjer). </t>
  </si>
  <si>
    <t xml:space="preserve">Teniendo en cuenta los acuerdos de articulación establecidos para el cumplimiento de este producto, es necesario esperar se firme el convenio de cooperación internacional con la OEI. Se espera realizar las jornada de cuidado menstrual con las niñas y adolescentes convocadas en el marco de estos procesos. Por tal razón el avance del producto y el presupuesto no muestran ningun ajuste ya que se han adelantado acciones por medio  de gestión necesarias para la implentación de las jornadas: Proceso de contratación y alistamiento metodológico. </t>
  </si>
  <si>
    <t>1.31
Suspendida en el IIsem 2020</t>
  </si>
  <si>
    <t>Niños niñas y adolescentes que participan  en  acciones de educación ambiental</t>
  </si>
  <si>
    <t>Sector Ambiente</t>
  </si>
  <si>
    <t>Secretaría Distrital de Ambiente</t>
  </si>
  <si>
    <t>Silvia Ortiz
Oficina de Participación, Educación y Localidades - OPEL</t>
  </si>
  <si>
    <t>silvia.ortiz@ambientebogota.gov.co</t>
  </si>
  <si>
    <t>Niños, niñas y adolescentes - NNA, que participan en acciones de educación ambiental</t>
  </si>
  <si>
    <t>Sumtoria de NNA que participan en Acciones de Educación ambiental</t>
  </si>
  <si>
    <t>Promover la participación, la transformación cultural, deportiva, recreativa, patrimonial  y artística que propicien espacios de encuentro, tejido social  y reconocimiento del otro.</t>
  </si>
  <si>
    <t>Sistema Distrital de cuidado/ Transformación cultural para la conciencia ambiental y el cuidado de la fauna doméstica</t>
  </si>
  <si>
    <t>Vincular 3.500.000 personas a las estrategias de cultura ciudadana, participación, educación ambiental y protección</t>
  </si>
  <si>
    <t>Trasformación cultural ambiental a partir de estrategias de educación, participación y comunicación en Bogotá</t>
  </si>
  <si>
    <t xml:space="preserve">* Vincular 1,600,000.00 personas  a las estrategias de educación ambiental
*Vincular  400,000.00 personas  de organizaciones ambientales y ciudadanía en general a la estrategia de
participación ciudadana
</t>
  </si>
  <si>
    <t>*Educación: $1.585.296.000 *Participación: $1.152.379.000</t>
  </si>
  <si>
    <t>*Educación: $1.584.591.000 *Participación: $1.148.354.400</t>
  </si>
  <si>
    <t>La destinación presupuestal de la SDA, para la atención a todas las personas habitantes de Bogotá se encuentran en el marco del proyecto de inversión 7657, gerenciado por la Oficina de Participación, Educación y Localidades, por lo anterior no se cuenta con un presupuesto específico para la población de niños, niñas y adolescentes.</t>
  </si>
  <si>
    <r>
      <t xml:space="preserve">Durante elprimer semestre del 2021 partiicparon </t>
    </r>
    <r>
      <rPr>
        <b/>
        <sz val="10"/>
        <rFont val="Calibri"/>
        <family val="2"/>
        <scheme val="minor"/>
      </rPr>
      <t>117.915</t>
    </r>
    <r>
      <rPr>
        <sz val="10"/>
        <rFont val="Calibri"/>
        <family val="2"/>
        <scheme val="minor"/>
      </rPr>
      <t xml:space="preserve"> niños, niñas y adolescentes en actividades de educación ambiental lideradas por la Oficina de Participación, Educación y Localidades, de los cuales, 76.581 participaron en la estrategia de aulas ambientales (Mirador de los Nevados, Soratama, Entrenubes y AUAMBARI), resaltando que la mayor participación se dio en el aula Mirdor de los Nevados en la localidad de Suba con 13.695 niños, niñas y adolescentes y 41.334 en las 20 localidades de Bogotá, resaltando que la mayor participación se dio en la localidad de Engativa con 5.167 niños, niñas y adolescentes.</t>
    </r>
  </si>
  <si>
    <t>El presupuesto ejecutado corresponde a los recursos de la línea de educación ambiental y participación ciudadana del proyecto de inversión 7657 que incluye la vinculación de todos lo grupos etareos y poblacionales.</t>
  </si>
  <si>
    <t>1.54
Suspendida en el IIsem 2021</t>
  </si>
  <si>
    <t>Orientar y sensibilizar al 100% de  niñas, niños y adolescentes en procesos de prevención de VIF en el marco de la Estrategia Entornos Protectores y Territorios Seguros, inclusivos y diversos</t>
  </si>
  <si>
    <t>Aleyda Gomez</t>
  </si>
  <si>
    <t>acgomez@sdis.gov.co</t>
  </si>
  <si>
    <t>Porcentaje de niñas, niños y adolescentes orientados y sensibilizados en procesos de prevención de VIF en el marco de la Estrategia Entornos Protectores y Territorios Seguros, inclusivos y diversos</t>
  </si>
  <si>
    <t>(Número de niñas, niños y adolescentes  orientados y sensibilizados en procesos de prevención de VIF en el marco de la Estrategia Entornos Protectores y Territorios Seguros, inclusivos y diversos/total de adolescentes vinculados a los procesos deorientación y sensibilización en procesos de prevención de VIF en el marco de la Estrategia Entornos Protectores y Territorios Seguros, inclusivos y diverso  )X 100</t>
  </si>
  <si>
    <t>Implementar un Plan Distrital de Prevención Integral de las Violencias contra las niñas,
los niños, adolescentes, mujeres y personas mayores, de carácter interinstitucional, intersectorial y transectorial, con
enfoque de derechos, diferencial, poblacional, ambiental, territorial y de género.</t>
  </si>
  <si>
    <t xml:space="preserve"> $448.039.725
</t>
  </si>
  <si>
    <t>A demanda</t>
  </si>
  <si>
    <t xml:space="preserve">El presupuesto acumulado del 
semestre corresponde a la suma de $62.697.074 girados del presupuesto por inversión de la vigencia y $222.033.086 correspndiente a la reserva pagada en la vigencia con la cual se ha apalancado la meta. Si bien la acción de política está orientada exclusivamente a los niñas, niños y adolescentes orientados y sensibilizados en procesos de prevención de VIF, dado que hacen parte de una estrategia integral para la orientación a la ciudadanía en procesos de prevención y este, a su vez, aporta a la implementación del Plan Distrital de Prevención Integral de las Violencias, y que el presupuesto, de manera generalizada apunta a la implementación del mismo, el presupuesto programado y ejecutado corresponde a las cifras oficiales de las herramientas financieras inherentes a la meta 3 del proyecto de inversión 7752, alusivo al diseño e implementación del Plan Distrital para la Prevención Integral de las violencias.
</t>
  </si>
  <si>
    <t>Durante el primer Semeste del 2021 se orientaron y sensbilizaron en la Estrategia entornos protectores, territorios seguros y diversos a 218 niñas, niños y adolescentes; entre ellos a 20 niñas, niños entre los 6 y 12 años, con las siguientes caracteristcas, 9 niños y 11 niñas, que habitan la localidades de Engativa (6) Bosa (1) Rafael Uribe (7) Teusaquillo (2) y Tunjuelito (5).
Ademas, el grupo lo conforman  198 personas entre los 13 y 17 años,  participando 74 hombres adolescentes y 124 mujeres adolescentes, que habitan las locladiades de Tujuelito (6) Teusaquillo (55), Santa Fe (1) Rafael Uribe (46), Kennedy (35) y Ciudad Bolivar (3). Destacamos que durante el primer semestre hemos trabajado con un grupo 15 personas con discapcidad, entre ellos 4 perosnas en el rango de edad entre 13 y 17 años y 9 personas entre los 6 y 12 años de edad. a su vez, participo un adolescente entre los 13 y 17 años perteneciente a la comunidad Afrocolombiana.</t>
  </si>
  <si>
    <t>NUEVA ACIÓN
lncluida en 2021</t>
  </si>
  <si>
    <t>Niños, niñas y adolescentes que interactuan con el espacio digital de la SDA "Mi parque ambiental"</t>
  </si>
  <si>
    <t>Sumatoria de niños, niñas y adolescentes que interactuan con el espacio digital de la SDA "Mi parque ambiental"</t>
  </si>
  <si>
    <t>7657-Trasformación cultural ambiental a partir de estrategias de educación, participación y comunicación en Bogotá</t>
  </si>
  <si>
    <t xml:space="preserve">Durante el primer semestre del 2021, se evidenció la interacción de 336 niños, niñas y adolescentes en nuestro portal virtual "Mi parche ambiental", de los cuales 9 fueron niños y niñas de primera infancia, 284 niños y niñas de 6 a 13 años y 43 adolescentes. </t>
  </si>
  <si>
    <t>Mejorar la seguridad de los niños, niñas y adolescentes que se desplazan en rutas escolares, mediante  la verificación del estado de 24000 vehículos de transporte especial escolar.</t>
  </si>
  <si>
    <t>Lina María Agudelo Colorado
Juan Felipe Otalora Tobar</t>
  </si>
  <si>
    <t xml:space="preserve">lagudelo@movilidadbogota.gov.co
jotalorat@movilidadbogota.gov.co
</t>
  </si>
  <si>
    <t>No. de vehiculos revisados por el programa "RUTA PILA"</t>
  </si>
  <si>
    <t>Sumatoria de de vehículos verificados a través del Programa "RUTA PILA</t>
  </si>
  <si>
    <t>Meta 3. Realizar el control de 24.000 vehículos escolares en el proyecto Ruta Pila.</t>
  </si>
  <si>
    <t>En lo corrido del primer semestre del año se realizaron 13 operativos en instituciones educativas y 15 operativos en corredor vial para un total de 28 operativos realizados en los meses de febrero, marzo y abril, en donde se han revisado y verificado 750 vehículos de transporte escolar, beneficiando a 9.670 estudiantes, que han mejorado las condiciones y calidad de viaje desde y hacia sus colegios en rutas escolares. Adicionalmente, se finalizó la contratación y capacitación del personal de apoyo técnico y administrativo que realizará los acompañamientos de los operativos en el segundo semestre del año.</t>
  </si>
  <si>
    <t>En el primer semestre y de acuerdo a las medidas implementadas ddurante la emergencia sanitaria causada por el COVID-19 el proyecto Ruta Pila ha realizado 28 operativos de control a vehículos de transporte escolar, en los que se han verificado las condiciones de seguridad y cumplimiento de las disposiciones legales en materia de tránsito y transporte de 750 vehículos de transporte especial escolar que han beneficiado 9.670 estudiantes.
Se ajustó el presupuesto inicial pasando a $244.697.300.</t>
  </si>
  <si>
    <t>Nueva Acción Incluida en 2021</t>
  </si>
  <si>
    <t xml:space="preserve">
Desarrollar acciones colectivas para la promoción de la alimentación saludable infantil, de mujeres gestantes y madres lactantes y diseñar e implementar plan de acción para la identificación y atención de alteraciones nutricionales en gestantes y niños y niñas menores de 5 años.
</t>
  </si>
  <si>
    <t>Porcentaje acumulado de avance en el plan de acción para la identificación y atención de alteraciones nutricionales en gestantes y niños y niñas menores de 5 años.</t>
  </si>
  <si>
    <t xml:space="preserve">Número de acciones implementadas en relación con el número de acciones programadas. </t>
  </si>
  <si>
    <t>A 2024 disminuir a 17% la proporción de niñas y niños menores de 5 años con estado nutiricional inadecuado según el indicador peso para la talla</t>
  </si>
  <si>
    <t xml:space="preserve">Análisis de base de Registro de Prestadores de Servicios de Salud que permite la priorización de IPS a certificar en PTS 2020-2024.
Monitoreo de indicadores de IPS priorizadas para implementación de IAMII con atención de partos en el inicio temprano de la lactancia materna, contacto piel a piel, pinzamiento oportuno, y consejería en lactancia materna postparto.
Gestión para la conformación y fortalecimiento de 11 Grupos de Apoyo a la Lactancia Materna GALM y seguimiento a la operación de estos grupos. 
Asistencia técnica para la implementación de la estrategia IAMII en 80 IPS priorizadas del Distrito.
Seguimiento y soporte técnico a curso IAMII virtual de la SDS, con 557 profesionales de la salud y personal de apoyo que culminan contenidos en la cohorte III y 898 inscritos de la cohorte IV en curso.
Avances en estudios previos persona jurídica para la evaluación externa y certificación de IPS IAMII.
44 jornadas de sensibilización en técnicas en habilidades de consejería en lactancia materna a 536 profesionales de la salud. </t>
  </si>
  <si>
    <t>Para el primer semestre del año 2021 se ha realizado ajustes al presupuesto programado inicialmente, ocasionados por traslados presupuestales principalmente para continuar desarrollando las acciones de GSP - PSPIC, de acuerdo a esto el presupuesto definitivo actual es de $ 3.300.000.000</t>
  </si>
  <si>
    <t>Atención a  niñas  y niños   migrantes en  riesgo de vulneración de derechos</t>
  </si>
  <si>
    <t>Subdirección para la Infancia
Claudia Luna
Linda k. Quiroga</t>
  </si>
  <si>
    <t xml:space="preserve">
3134921818
3206802181</t>
  </si>
  <si>
    <t>Porcentaje de niñas y niños migrantes en riesgo de vulneraciòn de derechos atendidos</t>
  </si>
  <si>
    <t>Numero de niñas y niños migrantes en riesgo de vulneraciòn de derechos atendidos/Niñas y niños para los que se solicita el servicio*100</t>
  </si>
  <si>
    <t>El Distrito garantiza la atención integral a niñas, niños y adolescentes migrantes en riesgo de vulneración de derechos de manera flexible con enfoque diferencial y de género a través del Centro Abrazar y la Estrategia Abrazar Itinerante. Para ello se desarrollan acciones de seguimiento y acompañamiento desde la voluntariedad de las familias migrantes sin redes de apoyo para la vinculación a los diferentes servicios y estrategias que tiene la SDIS para la atención y prevención de las situaciones de riesgo que se identifiquen y aporten al cumplimiento de la Política Publica de Infancia y Adolescencia durante la emergencia sanitaria a causa por el Covid-19.</t>
  </si>
  <si>
    <t>Socializar las competencias funcionales de las Comsarías de Familia y la ruta interna para la atención de las vístimas de violencia intrafamiliar a profesionales de los servicios de la Subdirección para la Infancia</t>
  </si>
  <si>
    <t>Juan Carlos Zapata</t>
  </si>
  <si>
    <t>jzapatac@sdis.gov.co</t>
  </si>
  <si>
    <t>Número de Jornadas de socialización de competencias funcionales de las Comisarías de Familia y la ruta interna de atención</t>
  </si>
  <si>
    <t>Sumatoria  de jornadas de socialización de competencias funcionales de las Comisarías de Familia y la ruta interna de atención</t>
  </si>
  <si>
    <t>La acción inicia ejecución en segundo semestre</t>
  </si>
  <si>
    <t xml:space="preserve">Inspirar confianza y legitimidad para vivir sin miedo y ser epicentro de cultura ciudadana, paz y reconciliación.			</t>
  </si>
  <si>
    <t>Reducir la aceptación cultural e institucional del machismo y las violencias contra las mujeres, y garantizar el acceso efectivo a la justicia.</t>
  </si>
  <si>
    <t>Plataforma institucional para la seguridad y justicia</t>
  </si>
  <si>
    <t>Fortalecer el 100% de las Comisarías de Familia en su estructura organizacional y su capacidad operativa. humana y tecnológica. para garantizar a las víctimas de violencia intrafamiliar el oportuno acceso a la justicia y la garantía integral de sus derechos.</t>
  </si>
  <si>
    <t>Mejoramiento de la capacidad de respuesta institucional de las Comisarías de familia en Bogotá</t>
  </si>
  <si>
    <t>Meta 2: Atender oportunamente al 100% de las víctimas de violencia intrafamiliar</t>
  </si>
  <si>
    <t>Inicia ejecución el 1 de julio de 2021</t>
  </si>
  <si>
    <t>No aplica</t>
  </si>
  <si>
    <t>Atender niñas niños y adolescentes según las competencias de las Comisarías de Familia en el contexto de la violencia intrafamiliar para la garantía de sus derechos</t>
  </si>
  <si>
    <t>Porcentaje   de niñas, niños y adolescenes atendidos en las Comsarías de Familia por violencia intrafamiliar</t>
  </si>
  <si>
    <t>Número de niñas, niños y adolescenes atendidos en las Comsarías de Familia por violencia intrafamiliar / Número de niñas y niños y adolescentes para los que se solicita atención en las Comisarías de Familia*100</t>
  </si>
  <si>
    <t>En cuanto al balance general de las atenciones que se adelantaron en las Comisarías de Familia entre el periodo comprendido entre el 01 de enero de 2021 y el 30 de junio de 2021, y que se encuentran relacionadas con las ordenes administrativas de: Acción de violencias intrafamiliar, atención a maltratos infantiles, denuncias de delitos sexuales, restablecimiento de derechos, trámites de incumplimiento a medidas de protección, de niños niñas y adolescentes a continuación se presenta de manera sintética las cifras ofrecidas a través del tablero de control por la Dirección de análisis y Diseño Estratégico (DADE).
Se evidencia que las atenciones recibidas por este grupo poblacional es decir niños, niñas y adolescentes son las siguientes: entre los 0-5 años fueron las siguientes: hombres 426, intersexual 1, mujeres 429, para un total de 856; el grupo etario entre 6-12 años que fueron atendidos: hombres 680, intersexual 1, mujeres 750, para un total de 1431; y el grupo etario entre 13-17 muestra los siguientes resultados: hombres atendidos 423, intersexual 2, mujeres 688, para un total de 1113. De esta manera el total de 3400 atenciones recibidas en Comisarias de Familia para el primer semestre del año 2021.</t>
  </si>
  <si>
    <t>El presupuesto ejecutado comprende los giros efectivamente realizados por $2.902 millones de pesos del presupuesto de la vigencia y $2.368 de la reserva del presupuesto de 2021, los cuales en su integralidad, respaldan las erogaciones realizadas en el semestre.  2. Se ajusta el presupuesto ejecutado acumulado d ela columna AG</t>
  </si>
  <si>
    <t xml:space="preserve">
Eje_3_Gobernanza_por_la_calidad_de_vida_de_la_infancia_y_la_adolescencia</t>
  </si>
  <si>
    <t>Todos los componentes del eje tres</t>
  </si>
  <si>
    <t>Desarrolar tres fases  de la  evaluación de la Política Pública de infancia y adolescencia</t>
  </si>
  <si>
    <t>Subdirección para la Infancia
Equipo PPIA
Patricia Dimaté</t>
  </si>
  <si>
    <t xml:space="preserve">
gpdimate@sdsi.gov.co</t>
  </si>
  <si>
    <t>Número de fases de la evaluación de la PPIA desarrolladas</t>
  </si>
  <si>
    <t>Sumatoria de fases de la evaluación de la PPIA desarrolladas</t>
  </si>
  <si>
    <t>Durante el semestre se avanzó en el diseño metodológico de la evaluación donde se difinió el tipo de evaluación la temporalidad y el contenido, de igual manera los equipos responsables de la evaluación y las fases del estudio.
Se definieron 4 componentes de estudios, dos de ellos corresponden a la evaluación (evaluación de resultados y evaluación institucional) y los otros dos son componentes para la reformulación (armonización con otras políticas y nuevas brechas y vulnerabilidades).
Se avanzó en la construción de la matriz categorial, la matriz documental y la matriz de identificación de actores, así como en la definición de la cadena de valor.
Finalmente se cuenta con un equipo de expertos vinculados temporalmente para el desarrollo de la evaluación.</t>
  </si>
  <si>
    <t>Se recertificaron 2 SAFL entre los meses enero y febrero de 2021, que habían quedado pendientes del año 2020. En la ceremoniade certificación de diciembre 2021, se certificaron 75 más.</t>
  </si>
  <si>
    <t>La magnitud de la meta se mide con base en la parmanencia mínima de 90 días de los participanates en el servicio de educación inicial en el marco de la atención integral</t>
  </si>
  <si>
    <t>La magnitud de la meta se mide de manera creciente desde el inicio del plan de desarrollo 1 de junio de 2020 hasta el 31 de mayo de 2024, razón por la cual la población atendida no corresponde a la de la vigencia de reporte.</t>
  </si>
  <si>
    <t>En Bonos Bogotá te Nutre se atendieron 4.238 niños y niñas y 6.970 Adolescentes durante la vigencia 2021; adicionalmente fueron atendidos 4.238 niños, niñas y adolescentes con características diferenciales mediante la entrega de canastas de alimentos dirigidas a población indígenas, Afro y rural.
En la modalidad de suministro de alimentos crudos, se atendieron 44.029 niños, niñas y Adolescentes en las Unidades Operativas que prestan Servicios Sociales presenciales (Centros integrales de Protección y Centro Proteger, así como para jardines infantiles diurnos y nocturnos, centros amar, crecer, avanzar, renacer y centros abrazar), brindando el apoyo alimentario para atender diferentes tiempos de comida en sitio. Cabe resaltar que estos servicios presenciales se incrementaron durante el segundo semestre 2021.
Para el caso de los participantes de Jardines infantiles diurnos o nocturnos se atendieron 49.569 personas mediante la entrega de bonos canjeables por alimentos a cada participante en turnos establecidos para evitar aglomeraciones y aplicando medidas preventivas orientadas en los “Protocolos preventivos Alerta Amarilla COVID-19.</t>
  </si>
  <si>
    <t>Esta meta tiene como objetivo Implementar una estrategia de nutrición, alimentación y salud basada en "1.000 días de oportunidades para la vida” dirigida a las mujeres gestantes, en periodo de lactancia  y niños y niñas menores de 2 años participantes de los servicios sociales de la Secretaria Distrital de Integración Social.
La secretaria Distrital de integración social durante la vigencia 2021 entregó 145.230 bonos canjeables por alimentos a mujeres gestantes, lactantes y niños menores de 2 años, atendiendo a 19.621 personas en el Distrito, mediante la entrega de un apoyo alimentario que aporta entre el 35% al 40% del valor calórico total diario recomendado.</t>
  </si>
  <si>
    <t xml:space="preserve">Con corte a 31/12/2021 el proyecto 7745 - Compromiso por una Alimentación Integral en Bogotá, contó con un total de 18.241.435.916,82 CRP para la meta 11 en la vigencia 2021 (99,96% de lo programado), destinados a la entrega de apoyos alimentarios a madres gestantes, lactantes y niños y niñas menores de 2 años. </t>
  </si>
  <si>
    <t>Para obtener el presupuesto ejecutado acumulado en el 2021 se escaló la solicitud al área financiera de Infancia.</t>
  </si>
  <si>
    <r>
      <t xml:space="preserve">Garantizar la educación como derecho fundamental a  </t>
    </r>
    <r>
      <rPr>
        <b/>
        <sz val="10"/>
        <rFont val="Calibri"/>
        <family val="2"/>
        <scheme val="minor"/>
      </rPr>
      <t xml:space="preserve">797.030  niños, niñas y adolescentes </t>
    </r>
    <r>
      <rPr>
        <sz val="10"/>
        <rFont val="Calibri"/>
        <family val="2"/>
        <scheme val="minor"/>
      </rPr>
      <t xml:space="preserve">que residen en el Distrito Capital y se encuentran matriculados en el Sistema Educativo Oficial, precisando que con la asignación de recursos de gratuidad educativa a las instituciones educativas distritales, la SED garantiza el no cobro de servicios complementarios y derechos académicos a las familias de los estudiantes contribuyendo de esta manera a disminuir las barreras de acceso y fortalecer la permanencia de los estudiantes en el Sistema Educativo. 
Para el caso de la Dirección de Cobertura, se realizó la asignación y legalización de recursos de gratuidad educativa a las Instituciones Educativas Distritales, beneficiando a todos los estudiantes matriculados en colegios distritales, que de acuerdo con el corte oficial de marzo de 2021 corresponde a </t>
    </r>
    <r>
      <rPr>
        <b/>
        <sz val="10"/>
        <rFont val="Calibri"/>
        <family val="2"/>
        <scheme val="minor"/>
      </rPr>
      <t>797.030 estudiantes</t>
    </r>
    <r>
      <rPr>
        <sz val="10"/>
        <rFont val="Calibri"/>
        <family val="2"/>
        <scheme val="minor"/>
      </rPr>
      <t xml:space="preserve">; disminuyendo de esta manera, las brechas de desigualdad y garantizando su acceso y permanencia en el sistema educativo oficial.
</t>
    </r>
  </si>
  <si>
    <r>
      <t xml:space="preserve">Se beneficiaron </t>
    </r>
    <r>
      <rPr>
        <b/>
        <sz val="10"/>
        <rFont val="Calibri"/>
        <family val="2"/>
        <scheme val="minor"/>
      </rPr>
      <t>763.551 estudiantes de 403  IED</t>
    </r>
    <r>
      <rPr>
        <sz val="10"/>
        <rFont val="Calibri"/>
        <family val="2"/>
        <scheme val="minor"/>
      </rPr>
      <t>, los cuales se encuentran certificados por la interventoría, correspondiente al 102,75% de cumplimiento con relación a la meta programada que son 743.080 estudiantes para el año 2021.  Este incremento en el indicador  obedece  a: (i) El incremento de matricula oficial dado por el traslado de estudiantes de colegios privados a los colegios  del Distrito, a razón de la pandemia por Covid-19; y (ii) Al incremento de la demanda de solicitud del servicio de alimentación escolar durante la implementación de las modalidades transitorias de bonos y canastas alimentarias.
El logro acumulado para el periodo  corresponde a la atención de</t>
    </r>
    <r>
      <rPr>
        <b/>
        <sz val="10"/>
        <rFont val="Calibri"/>
        <family val="2"/>
        <scheme val="minor"/>
      </rPr>
      <t xml:space="preserve"> 403 instituciones educativas distritales, equivalente al 100% de los colegios públicos en la matricula oficia</t>
    </r>
    <r>
      <rPr>
        <sz val="10"/>
        <rFont val="Calibri"/>
        <family val="2"/>
        <scheme val="minor"/>
      </rPr>
      <t xml:space="preserve">l, prestando el servicio de alimentación escolar mediante las modalidades tradicionales de refrigerios escolares y SIDAE - comida caliente, las cuales se reactivaron a partir del mes de julio de 2021, beneficinado a </t>
    </r>
    <r>
      <rPr>
        <b/>
        <sz val="10"/>
        <rFont val="Calibri"/>
        <family val="2"/>
        <scheme val="minor"/>
      </rPr>
      <t>736.551 estudiantes infantes y adolescentes con alimentación escolar</t>
    </r>
    <r>
      <rPr>
        <sz val="10"/>
        <rFont val="Calibri"/>
        <family val="2"/>
        <scheme val="minor"/>
      </rPr>
      <t xml:space="preserve"> en las veinte (20) localidades de Bogotá.  
Así mismo, el </t>
    </r>
    <r>
      <rPr>
        <b/>
        <sz val="10"/>
        <rFont val="Calibri"/>
        <family val="2"/>
        <scheme val="minor"/>
      </rPr>
      <t>100 % (797.030) de los infantes y adolescentes matriculados</t>
    </r>
    <r>
      <rPr>
        <sz val="10"/>
        <rFont val="Calibri"/>
        <family val="2"/>
        <scheme val="minor"/>
      </rPr>
      <t xml:space="preserve"> estuvieron cubiertos con la </t>
    </r>
    <r>
      <rPr>
        <b/>
        <sz val="10"/>
        <rFont val="Calibri"/>
        <family val="2"/>
        <scheme val="minor"/>
      </rPr>
      <t xml:space="preserve">póliza de seguros </t>
    </r>
    <r>
      <rPr>
        <sz val="10"/>
        <rFont val="Calibri"/>
        <family val="2"/>
        <scheme val="minor"/>
      </rPr>
      <t xml:space="preserve">No. 3100019165 para accidentes personales; y el 100% de  los estudiantes reportados en práctica laboral, que para diciembre fueron 99, contaron con cobertura de ARL con tipos de riesgo, 76 tipo I y 23 tipo III; y recibieron acompañamiento pedagógico con apoyo de personal de enfermería realizando actividades para el fomento de estilos de vida saludable.
</t>
    </r>
  </si>
  <si>
    <r>
      <t xml:space="preserve">El porcentaje de avance, al cierre del mes de noviembre de 2021 es del 100%, correspondiente a </t>
    </r>
    <r>
      <rPr>
        <b/>
        <sz val="10"/>
        <rFont val="Calibri"/>
        <family val="2"/>
        <scheme val="minor"/>
      </rPr>
      <t>34.094 estudiantes beneficiados infantes y adolescentes</t>
    </r>
    <r>
      <rPr>
        <sz val="10"/>
        <rFont val="Calibri"/>
        <family val="2"/>
        <scheme val="minor"/>
      </rPr>
      <t>, que requierieron el servicio y que cumplían con los criterios y requisitos estipulados en el manual operativo de Movilidad Escolar.  De este total,  16.243 estudinates corresponden las modalidades  transitorias y sostenibles, distribuidos así: Al colegio en bici (1.874), Subsidio de transporte escolar (11.328), y Ciempiés (1.489). 
Desade las modalidades alternativas y sostenibles, se delantaron acciones respondiendo a las necesidades de los estudiantes, en el marco de retorno de la estrategia ABC, donde los colegios definieron la presencialidad para el retorno a la instituciones educativas de manera segura.</t>
    </r>
  </si>
  <si>
    <r>
      <t>El mayor logro para la vigencia 2021, es el alcanzado este mes de noviembre con</t>
    </r>
    <r>
      <rPr>
        <b/>
        <sz val="10"/>
        <rFont val="Calibri"/>
        <family val="2"/>
        <scheme val="minor"/>
      </rPr>
      <t xml:space="preserve"> 146.987 estudiantes matriculados en Jornada Única</t>
    </r>
    <r>
      <rPr>
        <sz val="10"/>
        <rFont val="Calibri"/>
        <family val="2"/>
        <scheme val="minor"/>
      </rPr>
      <t>, que es el 100% de lo previsto y  equivalente al 19,37% de la matrícula total, cumpliendo la meta de llegar a este número de estudiantes en Jornada Única.
Los 146.987 estudiantes matriculados en Jornada Ünica,  se favorecen del uso adecuado de los tiempos del aprendizaje y el fortalecimiento de las competencias, habilidades y capacidades del siglo XXI, la formación integral y el desarrollo humano sostenible. La Jornada Única, promueve el mejoramiento de la calidad educativa de los estudiantes en los Centros Educativos Distritales (CED) e instituciones educativas distritales (IED), por medio de ambientes de aprendizaje innovadores, que deben articularse y armonizarse con el currículo y responder a los proyectos educativos institucionales. Se busca que los estudiantes del Distrito, a través del desarrollo de actividades académicas en las áreas obligatorias y fundamentales, así como las optativas, cuenten con mayores oportunidades de aprendizaje y potencien sus habilidades, por medio de una educación integral vinculada al arte, la recreación y el deporte, la ciencia, tecnología y pensamiento lógico, educación ambiental, bilingüismo, ciudadanía y convivencia y oralidad, lectura y escritura como foco que garantiza una educación plena y pertinente cuyo fin es promover el respeto de los derechos humanos, la paz y la democracia.</t>
    </r>
  </si>
  <si>
    <r>
      <t xml:space="preserve">Durante la vigencia 2021 se beneficiaron con recursos de Gratuidad Educativa y con todos los servicios necesarios para la atención educativa, como infraestructura, doentes, perosnas administrativo, plataforma tecnológica a </t>
    </r>
    <r>
      <rPr>
        <b/>
        <sz val="10"/>
        <rFont val="Calibri"/>
        <family val="2"/>
        <scheme val="minor"/>
      </rPr>
      <t xml:space="preserve">797.030 estudiantes matriculados en el sistema educatrivo oficial, </t>
    </r>
    <r>
      <rPr>
        <sz val="10"/>
        <rFont val="Calibri"/>
        <family val="2"/>
        <scheme val="minor"/>
      </rPr>
      <t xml:space="preserve">de acuerdo con la información registrada en el Sistema Integrado de Matrículas (SIMAT) con corte 30 de marzo de 2021.  Aquí se cuenta con los aportes  de varios proyectos necesarios para la oferta educativa. </t>
    </r>
  </si>
  <si>
    <t xml:space="preserve">Se han asignado $66.883.184.593 en recursos de gratuidad educativa (Propios y del Sistema General de Participaciones), con estos recursos se benefician a todos los estudiantes matriculados en los colegios distritales </t>
  </si>
  <si>
    <t>Si bien el Gobierno Nacional dispuso en marco normativo, la obligatoriedad en la prestación del servicio educativo presencial, el MEN estableció una serie de excepciones que permiten la prestación del servicio educativo mediante la modalidad de alternancia de acuerdo con condiciones asociadas al aforo de las instituciones, condiciones de salud de los estudiantes, protocolos de bioseguridad, condiciones epidemiológicas y esquema incompleto de vacunación de docentes. Esto hizo que la presencialidad de los estudiantes no fuera del 100%, por lo que el servicio de alimentación escolar no sólo se viene prestando con la reactivación de las modalidades tradiconales de refrigerios escolares y comida caliente; sino que también se está garantizando, con la entrega de paquetes alimentarios para quellos estudiantes que asisten al colegio de manera intermitente. 
Se precisa que la cifra de presupuesto ajecutado corresponde a la totalidad del proyecto de inversión y no solamente  al plan de accion para la política de infancia y la adolescencia, ya que los datos son certificados por el total de ejecución y no por niño a niño.  Adicionalmente las cifras mencionadas están con corte a 30 de noviembre de 2021, ya que el cierre financiero de la vigencia sólo es posíble tenerlo finalizando el año (31 de diciembre de 2021).</t>
  </si>
  <si>
    <t xml:space="preserve">Si bien el Gobierno Nacional dispuso en marco normativo, la obligatoriedad en la prestación del servicio educativo presencial, el MEN estableció una serie de excepciones que permiten la prestación del servicio educativo mediante la modalidad de alternancia de acuerdo con condiciones asociadas al aforo de las instituciones, condiciones de salud de los estudiantes, protocolos de bioseguridad, condiciones epidemiológicas y esquema incompleto de vacunación de docentes. Esto hizo que la presencialidad de los estudiantes no fuera del 100%, por lo que no se ha atendido la totalidad de beneficiarios programados, quienes no requieren beneficio por la no presencialidad en las IED, lo que explica porque no se les ha entregado.
Se precisa que la cifra de presupuesto ajecutado corresponde a la totalidad del proyecto de inversión y no solamente  al plan de accion para la política de infancia y la adolescencia, ya que los datos son certificados por el total de ejecución y no por niño a niño.  Adicionalmente las cifras mencionadas están con corte a 30 de noviembre de 2021, ya que el cierre financiero de la vigencia sólo es posíble tenerlo finalizando el año (31 de diciembre de 2021).
</t>
  </si>
  <si>
    <t>Adicionalmente, se realizaron procesos de implementación de la Atención Integral a la Primera Infancia en 305 instituciones educativas distritales, a través de convenios con Cajas de Compensación Familiar, contribuyendo con el desarrollo de prácticas pedagógicas innovadoras y la dinamización de las transiciones efectivas y armónicas en el entorno educati</t>
  </si>
  <si>
    <t>Se actualiza la información financiera con corte 30 de noviembre del 2021. (Columnas AE y AG). Fuente de Información: Reporte SPI con corte 30 de noviembre. Proyecto de Inversión 7758.</t>
  </si>
  <si>
    <t xml:space="preserve">El presupuesto ejecuado corresponde a los RP emitidos a diciembre  30 en torno a la implementación de la estrategia de Inmersión a la educacion  superior y orientación socio ocupacional </t>
  </si>
  <si>
    <t xml:space="preserve">Esta acción cuenta con los poartes de varios proyectos necesarios para la prestación del servicio educativo, como infraestructura, talento huamno (personal docente y administrativo, plataforma tecnológica, transformaicón pedagógica). </t>
  </si>
  <si>
    <t>* Aunque se alcanzaron varios logros es indispensable contar con un mayor talento humano para que se continúen fortaleciendo los escenarios de participación infantil en Bogotá.</t>
  </si>
  <si>
    <t xml:space="preserve">En el marco del Plan de Desarrollo " Un nuevo contrato social y ambiental para el siglo XXI", la Secretaría Distrital de Integración Social terminó en la vigencia 2021, el Jardín Infantil “Bertha Rodríguez Russi” ubicado en la localidad de Santa Fe, para la atención de 300 niñas y niños.
</t>
  </si>
  <si>
    <t xml:space="preserve">Se hace necesario mencionar que, en el marco de la ejecución presupuestal aquí relacionada, se encuentran conceptos de gasto tales como pasivos exigibles y recurso humano.
Es necesario mencionar con relación a la ejecución presupuestal, que el compromiso de los mismos se encuentran sujetos a los trámites de liquidación y posterior pago de pasivos exigibles, los cuales al cierre del periodo continúan en curso; no obstante lo anterior, dicha situación no afecta el cumplimiento de la magnitud programada para la vigencia 2021.
</t>
  </si>
  <si>
    <t>Se realizó la Cátedra"Preparando mi Futuro “Turismo Sostenible, Patrimonio Turístico y Tradiciones”, la cual se desarrolló  en  12 sesiones de cátedra, enfocadas en turismo sostenible y patrimonio turístico y tradiciones. Estas fueron diseñadas en cooperación con la Universidad Pedagógica Nacional a través del programa de Licenciatura en Recreación y Turismo. En esta cátedra se contó con la inscripción de 708 estudiantes  
En el marco de la cátedra se llevó a cabo un diplomado en el que se certiificaron 120 estudiantes, quienes cumplieron con el 80% de las actividades propuestas del diplomado Cátedra Preparando mi Futuro “Turismo Sostenible, Patrimonio Turístico y Tradiciones”</t>
  </si>
  <si>
    <t>Las Comisarías de Familia, como un servicio en línea de justicia, atienden a demanda las situaciones relacionadas con violencia en el contexto familiar, es así como a través de las acciones emprendidas desde las diferentes ordenes administrativas,  se garantiza la atención integral a Niñas, niños y adolescentes, victimas de cualquier forma de violencia en el contexto familiar, como sujetos de especial protección constitucional.</t>
  </si>
  <si>
    <t>Durante el año 2021 se dio continuidad a la modalidad de atención integral de niños y niñas con medida de ubicación institucional atendiendo el 100% de niños y niñas remitidos por autoridad competente, en este año se atendieron integralmente un total de 358, en el mes abril de 2021,  el  Modelo de Atención Integral para los Centros Proteger con sus dos modalidades de atención:  Atención Integral a niños y niñas en procesos de restablecimiento de derechos con medida de ubicación institucional y atención integral a las familias en riesgo de pérdida de cuidado parental, fue presentado a la mesa GIS, siendo aprobada en esta instancia la transformación del servicio  e incluida en  la resolución 509 del 21 abril de 2021
La segunda modalidad de fortalecimiento familiar inició su implementación el 1° de junio del año 2021, en este periodo se ha avanzado en la articulación intra e inter institucional y transectorial una apuesta conjunta de transversalización con la política pública para las familias (PPPF), sistema distrital de cuidado (SIDECU), plan distrital de prevención, estrategia territorial integral social (ETIS), servicio para laintegración y los derechos del migrante, refugiado y retornado creando sinergias con la oferta institucional de la SDIS, así como con las redes familiares, comunitarias, sociales e institucionales de apoyo que existan en cada territorio, consolidando acciones que eviten el ingreso de los niños y niñas a los sistemas de protección.
La implementación por parte de los equipos interdisciplinarios de la estrategia metodológica “Cuidándome – Cuidándonos” ha permitido optimizar las relaciones intrafamiliares, así como el fortalecimiento de las redes de apoyo, contribuyendo a fortalecer las capacidades de las familias para cuidar y proteger a sus hijos e hijas y así evitar la pérdida del cuidado parental.</t>
  </si>
  <si>
    <t>En la modalidad de fortalecimiento familiar se atendieron 304 familias en riesgo de pérdida de cuidado parental y 395 niños y niñas y adolescentes  superando la meta propuesta para el año  2021, de atender 260 familias.</t>
  </si>
  <si>
    <t>Es importante tener en cuenta que estos procesos de formación se realizan en el territorio por vía de articulaciones entre el equipo de referentes locales para la familia y las personas referentes de servicios de atención a niñas, niños y adolescentes, lo que implica una apatación de los modulos y talleres de la Estrategia Entornos protectores y territorios seguros inclusivos y diversos</t>
  </si>
  <si>
    <t xml:space="preserve"> </t>
  </si>
  <si>
    <t>Atenciones de niños, niñas y jóvenes de Instituciones Educativas Distritales - IED, durante el 2021 el programa Crea dio cumplimiento a las metas en la línea de atención de Arte en la Escuela llegando a 33.396 estudiantes atendidos (28771 correspondientes a poblacion de infanvcia y adolescencia)  en Se contó con un total de 295 AF de las 7 áreas artísticas, con los que se atendieron 44 IED proyectadas desde el convenio marco con la SED. Adicionalmente, se contó con 75 AF contratados mediante convenio, para la atención de los 25 colegios pactados dentro del convenio interadministrativo 2403213, para un total de 69 IED atendidas.
procesos de formación que posicione el quehacer artístico como proyecto de vida.  Las acciones implementadas para el cumplimiento de esta meta, que se desarrollan dentro de la línea de atención Impulso Colectivo atendió a 6.604 beneficiarios en procesos de formación artística (4263  correspondientes a poblacion de infanvcia y adolescencia), sobre un total proyectado de 6.530 proyectados para la vigencia, así mismo se mantuvo de manera contínua el funcionamiento de los 18 centros deo formación artística y se logró ampliar la atención de los NNJ hasta el 23 de diciembre del 2021.
para un total entre las dos metas de atencion de 33034 beneficiarios, Las acciones implementadas para el cumplimiento de esta meta, que se desarrollan dentro de 
La atención territorializada corresponde a:: 01. USAQUÉN 632, 02. CHAPINERO 176, 03. SANTA FE 440, 04. SAN CRISTOBAL 1135, 05. USME 2713, 06. TUNJUELITO 1835, 07. BOSA 3656, 08. KENNEDY 5159, 09. FONTIBÓN 2913, 10. ENGATIVÁ 3412, 11. SUBA 2733, 12. BARRIOS UNIDOS 1442, 14. MÁRTIRES 714, 16. PUENTE ARANDA 507, 18. RAFAEL URIBE 1727, 19. CIUDAD BOLIVAR 3340, 77. DISTRITAL 500</t>
  </si>
  <si>
    <t xml:space="preserve">Las metas del programa fueron alcanzadas satisfactoriamente. En atención a las restricciones de bioseguridad, las atenciones se dieron de manera virtual, sincrónica y asincrónica, y presencial cuando las restricciones lo permitieron. Se lograron atenciones en la totalidad de localidades de la ciudad y con población de grupos étnicos y con diferentes situaciones de vulnerabilidad. 
De este modo se cumplieron de manera exitosa las metas de cobertura del programa.
La atención territorializada corresponde a: 01. USAQUÉN 1852, 02. CHAPINERO 1271, 03. SANTA FE 3815, 04. SAN CRISTOBAL 5678, 05. USME 7953, 06. TUNJUELITO 2485, 07. BOSA 11032, 08. KENNEDY 9108, 09. FONTIBÓN 2179, 10. ENGATIVÁ 4911, 11. SUBA 6927, 12. BARRIOS UNIDOS 2191, 13. TEUSAQUILLO 2260, 14. MÁRTIRES 2223, 15. ANTONIO NARIÑO 1237, 16. PUENTE ARANDA 4237, 17. CANDELARIA 606, 18. RAFAEL URIBE 5451, 19. CIUDAD BOLIVAR 9286, 20. SUMAPAZ 218, 77. DISTRITAL 551
</t>
  </si>
  <si>
    <t>La meta proyectada en el marco del proyecto de inversión 7854 - Formación de Niños, Niñas, Adolescentes y Jóvenes, en las disciplinas deportivas priorizadas, en el marco de la Jornada Escolar Complementaria en Bogotá, para beneficiar a infantes y adolescentes correspondió a formar 37.020 niños, niñas y adolescentes en disciplinas deportivas priorizadas. Como resultado, a 31 de diciembre de 2021, se beneficiaron a 39.044 niños, niñas y adolescentes, correspondiente al 105% respecto a lo programado. La población beneficiada corresponde a 273 niñas y niños de Primera Infancia (185 niñas y 88 niños), 27.649  niñas y niños de Infancia (13.661 niñas y 13.988 niños) y 11.122 Adolescentes (5.160 del género femenino y 5.962 del género masculino), impactando a 85 Instituciones Educativas Distritales de 16 localidades, a través de sesiones de clase de formación en centros de interés de deportes y actividad física (presenciales, virtuales o por medios adaptados a las necesidades del escolar), en 35 centros de interés en deporte y actividad física.
Número de NNA beneficiados por localidad y por rango etario: 
- Barrios Unidos: 750 NN de infancia y 293 en adolescencia 
- Bosa: 13 NN de primera infancia, 2.893 de infancia y 1.314 adolescencia 
- Chapinero: 193 NN de infancia y 183 adolescencia
- Ciudad Bolívar: 102 NN de primera infancia, 5.019 infancia y 2.192 adolescencia 
- Engativá: 2 NN de primera infancia, 2.659 infancia y 576 adolescencia
- Fontibón: 15 NN de primera infancia, 1.618 infancia y 426 adolescencia
- Kennedy: 1 NN de primera infancia, 1.503 infancia y 653 adolescencia
- Los Mártires: 130 NN de infancia y 4 adolescencia 
- Puente Aranda: 1 NN de primera infancia, 821 infancia y 218 adolescencia 
- Rafael Uribe Uribe: 118 NN de primera infancia, 3.598 infancia y 1.593 adolescencia
- San Cristóbal: 1 NN de primera infancia, 1.538 infancia y 214 adolescencia
- Santa Fe: 19 NN de primera infancia, 408 infancia y 80 adolescencia 
- Suba: 3.080 NN infancia y 1.360 adolescencia 
- Teusaquillo: 223 NN infancia y 419 adolescencia
- Tunjuelito: 920 NN infancia y 685 adolescencia 
- Usme: 1 NN de primera infancia, 2.296 infancia y 912 adolescencia</t>
  </si>
  <si>
    <t>El total con corte a diciembre de 2021 es de 863 niños, niñas y adolescentes (acumulado) vinculados al programa de Formación en Patrimonio Cultural para los colegios públicos, colegios privados y familias que educan en casa, así:
- Género masculino: 432 personas. Primaria Infancia: 8 - Infancia: 300 - Adolescencia: 124
- Género femenino: 431 personas. Primaria Infancia: 11 - Infancia: 277 - Adolescencia: 143
A continuación, se relacionan las personas beneficiadas por localidad: 
1. Usaquén: 30
10. Engativá: 80
12. Barrios Unidos:173
14. Los Mártires: 80
18. Rafael Uribe: 164
19. Ciudad Bolívar: 60
20. Sumapaz: 21
3. Santa Fe: 15
5. Usme: 169
7. Bosa: 58
Distrital: 13
La implementación del programa se realizó en 7 instituciones públicas (Alexander Fleming - Diego Montaña Cuellar - Pablo de Tarso - Juan Francisco Berbeo - Juan de la Cruz Varela - Agustín Nieto Caballero - La Palestina), 3 instituciones privadas (Escuela Pedagógica experimental - Colegio Ariel David - Familias que educan en casa) y en 5 espacios con proyectos institucionales (Arqueología comunitarios - Exploración de los patrimonios con infancia - Proceso de estigmatización - Mujeres Quibanas - Resistencia Cuyeca), que permiten ampliar la diversificación y cobertura del procesos de formación.
Así mismo, se realizaron 512 actividades entre Virtuales sincrónicas (118), Virtuales asincrónicas (82), Presenciales (235), Presencial Asincrónica (47) y Mixtas (30), que permiten mejorar el acompañamiento en los docentes para la formación de niñas, niños y adolescentes en los diferentes espacios donde se implementó el programa en el 2021. Se implementaron diversas actividades para fortalecer los procesos de formación (audios, guías, georreferenciación).</t>
  </si>
  <si>
    <t>El proceso de formaciòn impartido a las niñas, niños y adolescentes durante la vigencia 2021 fuè tan exitoso, què respecto a la meta en el nùmero de personas, se logrò un cumplimiento del 101% y respecto a la ejecuciòn presupuestal se alcanzò una ejecuciòn del 107%, evidenciando lo acertivo del proyecto, su consolidaciòn y proyecciòn en la vida cultural, educativa y artìstica de la ciudad.</t>
  </si>
  <si>
    <t>Durante la vigencia 2021 se realizaron 2.238 actividades de “Ecoaventuras”, en el cual se desarrollaron actividades recreativas experienciales encaminadas a la formación ciudadana vivenciando los valores de confianza, solidaridad, trabajo en equipo y apropiación del espacio público, utilizando dos componentes: Campamentos y Caminatas, las actividades se realizaron en campo o de manera virtual o combinada. Beneficiando a 56.084 niños, niñas y adolescentes en las 20 localidades y en actividades a nivel distrital como se evidencia a continuación: 
Número de NNA Beneficiados por género y rango etario: 
- 1.661 NN de primera infancia: 852 niñas y 809 niños.
- 20.636 NN de infancia: 10.564 niñas y 10.072 niños. 
- 33.787 adolescentes: 17.767 niñas y 16.020 niños. 
Número de actividades y número de NNA Beneficiados por localidad: 
1. ANTONIO NARINO: Se realizaron 33 actividades beneficiando a 590 NNA
2. BARRIOS UNIDOS: Se realizaron 4 actividades beneficiando a 71 NNA
3. BOSA: Se realizaron 107 actividades beneficiando a 3.243 NNA
4. CHAPINERO: Se realizaron 37 actividades beneficiando a 569 NNA
5. CIUDAD BOLIVAR: Se realizaron 257 actividades beneficiando a 6.161 NNA
6. DISTRITAL: Se realizaron 223 actividades beneficiando a 7.092 NNA
7. ENGATIVA: Se realizaron 149 actividades beneficiando a 3.119 NNA
8. FONTIBON: Se realizaron 32 actividades beneficiando a 652 NNA
9. KENNEDY: Se realizaron 199 actividades beneficiando a 4.727 NNA
10. LA CANDELARIA: Se realizaron 3 actividades beneficiando a 87 NNA
11. MARTIRES: Se realizaron 2 actividades beneficiando a 26 NNA
12. PUENTE ARANDA: Se realizaron 170 actividades beneficiando a 3.920 NNA
13. RAFAEL URIBE: Se realizaron 95 actividades beneficiando a 1.807 NNA
14. SAN CRISTOBAL: Se realizaron 393 actividades beneficiando a 9.170 NNA
15. SANTA FE: Se realizaron 78 actividades beneficiando a 1.560 NNA
16. SUBA: Se realizaron 214 actividades beneficiando a 6.908 NNA
17. SUMAPAZ: Se realizó 1 actividad beneficiando a 87 NNA
18. TUNJUELITO: Se realizaron 116 actividades beneficiando a 3.422 NNA
19. USME: Se realizaron 102 actividades beneficiando a 2.344 NNA
20. USAQUEN: Se realizaron 13 actividades beneficiando a 231 NNA
21.         TEUSAQUILLO: Se realizaron 10 actividades beneficiando a 298 NNA</t>
  </si>
  <si>
    <t xml:space="preserve">Durante la vigencia 2021 se realizaron 1.660 actividades de “Vacaciones Recreativas”, de forma virtual y presencial beneficiando a 70.095 niños, niñas y adolescentes de 18 localidades y en actividades a nivel distrital.  Las actividades se realizaron bajo los componentes lúdico-recreativos, de actividad física y predeportivos, ejecutadas en diferentes espacios del Sistema Distrital de Parques y en las instituciones que cumplen con los requisitos mínimos necesarios, en aras de contribuir en la formación integral y el fortalecimiento de la cultura ciudadana. 
Número de NNA Beneficiados por género y rango etario: 
- 205 NN de primera infancia: 112 niñas y 93 niños.
- 59.613 NN de infancia: 28.653 niñas y 30.960 niños. 
- 10.277 adolescentes: 5.191 niñas y 5.086 niños. 
Número de actividades y número de NNA Beneficiados por localidad: 
1. ANTONIO NARINO: Se realizaron 56 actividades beneficiando a 1.731 NNA
2. BARRIOS UNIDOS: Se realizaron 61 actividades beneficiando a 3.123 NNA
3. BOSA: Se realizaron 146 actividades beneficiando a 5.818 NNA
4. CHAPINERO: Se realizaron 12 actividades beneficiando a 434 NNA
5. CIUDAD BOLIVAR: Se realizaron 93 actividades beneficiando a 4.281 NNA
6. DISTRITAL: Se realizaron 114 actividades beneficiando a 7.803 NNA
7. ENGATIVA: Se realizaron 121 actividades beneficiando a 5.275 NNA
8. FONTIBON: Se realizaron 71 actividades beneficiando a 2.777 NNA
9. KENNEDY: Se realizaron 166 actividades beneficiando a 8.038 NNA
10. LA CANDELARIA: Se realizaron 10 actividades beneficiando a 185 NNA
11. MARTIRES: Se realizaron 33 actividades beneficiando a 672 NNA
12. PUENTE ARANDA: Se realizaron 86 actividades beneficiando a 2.629 NNA
13. RAFAEL URIBE: Se realizaron 72 actividades beneficiando a 2.898 NNA
14. SAN CRISTOBAL: Se realizaron 174 actividades beneficiando a 6.471 NNA
15. SANTA FE: Se realizaron 87 actividades beneficiando a 2.175 NNA
16. SUBA: Se realizaron 130 actividades beneficiando a 7.117 NNA
17. TUNJUELITO: Se realizaron 102 actividades beneficiando a 3.402 NNA
18. USME: Se realizaron 102 actividades beneficiando a 4.543 NNA
19. USAQUEN: Se realizaron 24 actividades beneficiando a 723 NNA
</t>
  </si>
  <si>
    <t xml:space="preserve">Se logró un cumplimiento del 100% respecto a lo programado en el Plan de Acción de la Política Pública de Infancia y Adolescencia para 2021: la FUGA desarrollo en la vigencia una Oferta artística y cultural dirigida a Niños, Niñas y Adolescentes - NNA del Centro de Bogotá para aportar a su desarrollo y la apropiación de sus territorios y brindó atención a 1.320 integrantes de este grupo etario en sus escenarios y en otros espacios alternos.
Los asistentes tuvieron acceso al arte y la cultura de manera gratuita, de esta forma se pretendió contribuir a favorecer el desarrollo de las capacidades de los Niños, Niñas y Adolescentes - NNA para  garantizar el goce efectivo de sus derechos: 948 de ellos participaron en los talleres realizados en el marco de la Estrategia Fúgate al Barrio, 135 en los Talleres de Formación Centro Creativo y 237 fueron asistentes a las actividades artísticas y culturales realizadas  para este grupo etario.
</t>
  </si>
  <si>
    <t>SE RALIZAN ACTUALIZACIONES A LA INFORMACIÍN PRESUPUESTAL PROGRAMADA TENIENDO EN CUENTA MOVIMIENTO PRESUPUESTALES REALIZADOS EN SEGUNDO SEMESTRE DE LA VIGENCIA, SE AJUSTA INDICADOR Y PRESUPUESTO AL CORTE JUNIO POR REVISION DE MAGNITUDES.</t>
  </si>
  <si>
    <t>SE RALIZAN ACTUALIZACIONES A LA INFORMACIÍN PRESUPUESTAL PROGRAMADA TENIENDO EN CUENTA MOVIMIENTO PRESUPUESTALES REALIZADOS EN SEGUNDO SEMESTRE DE LA VIGENCIA</t>
  </si>
  <si>
    <t>La magnitud de la meta programada para 2021 es de 883 niños, niñas y adolescentes, de acuerdo con la reprogramación realizada por la responsable del proyecto de inversión.
El presupuesto programado final para la vigencia 2021, de acuerdo con los recursos asignados y los movimientos de recursos fue de $349.702.600.</t>
  </si>
  <si>
    <t>Se superó la meta de atenciones programada “brindar atención a 400 Niños, Niñas y Adolescentes a través de las acciones desarrolladas en la oferta artística y cultural dirigida a Niñas, Niños y Adolescentes - NNA habitantes del centro de Bogotá”, a diciembre de 2021 se presenta un porcentaje de ejecución del 330% respecto a lo programado para toda la vigencia. 
Se beneficiaron   (769) NNA a traves de las acciones desarrolladas en el marco del proyecto 7682  y  (551) NNA a traves de las acciones desarrolladas en el marco del proyecto 7664.</t>
  </si>
  <si>
    <t xml:space="preserve">Durante el 2021, se reporta la participación de 103.996 niños, niñas y adolescentes en aulas ambientales y 74.361 en territorios, para un total de 178.357 niñas, niños y adolescentes participantes en acciones de educación ambiental. </t>
  </si>
  <si>
    <t xml:space="preserve">Durante el 2021, se evidenció la interacción de 14 niños y niñas de primera infancia, 289 de infancia y 140 adolescentes para un total de  443 niños, niñas y adolescentes en nuestro portal virtual "Ambientic", el cual fue actualizado y antes era denominado "Mi parche ambiental" . </t>
  </si>
  <si>
    <t>Para este producto, se evidencia un cumplimiento del 72% respecto a la meta planteada para el 2021, lo cual entendemos como  parte de la incertidumbre en el comportamiento de la paticipación de niños, niñas y adolescenetes en acciones de educaciòn ambiental en un a epoca de pandemia.</t>
  </si>
  <si>
    <t>Para este producto, se evidencia un cumplimiento del 221% respecto a la meta planteada para el 2021, lo cual entendemos como  parte de la incertidumbre en la planeación de este indicador, al ser incorporado hasta este año.</t>
  </si>
  <si>
    <t>Durante la vigencia 2021 se implementó un esquema de trabajo coordinado entre la SDSCJ, la Secretaría de Educación del Distrito y MEBOG para acompañar el proceso de Reapertura Gradual, Progresiva y Segura R-GPS y garantizar las condiciones de seguridad y convivencia de la comunidad educativa de 49 instituciones educativas distritales priorizadas de manera conjunta</t>
  </si>
  <si>
    <t>Programa distrital de Justicia Juvenil Restaurativa: En el periodo enero - diciembre de 2021 fueron remitidos 308 adolescentes y jóvenes por las autoridades judiciales (272 ingresaron por aplicación del Principio de Oportunidad y 36 por la línea de ejecución de la sanción). En el periodo se brindó atención además a 141 ofensores y 66 víctimas que venian en etapa de seguimiento (una vez que se extingue la acción penal por cumplimiento de objetivos, el PDJJR brinda atención por seis meses adicionales).
En total se atendieron 979 personas: 346 adolescentes/jóvenes ofensores, 169 víctimas, 464 personas de las redes de apoyo, lo cual implicó 9129 atenciones (presenciales y virtuales). También se participó en 714 espacios de articulación interinstitucional con fiscales, jueces, defensores de familia y defensores públicos, los cuales consistieron en escenarios propios de las rutas de ingreso al programa, estudios de caso y seguimientos a casos.</t>
  </si>
  <si>
    <t>Conforme a la meta plan de desarrollo, estas atenciones preven tanto los adolescentes y jóvenes del SRPA como todos aquellos involucrados que se vinculan a la implementación de estrategias orientadas al fortalecimiento de la atención integral (victimas y redes de apoyo).
Programa de seguimiento judicial de tratamiento de drogas: • La implementación del Programa de Seguimiento Judicial de Tratamiento de Drogas constituye un avance de gran relevancia para la ciudad pues permite brindar atención basada en evidencia y bajo supervisión de las autoridades judiciales a jóvenes que cometen delitos y tienen problemas con el consumo de sustancias psicoactivas.  En la vigencia 2021 las autoridades del SRPA remitieron 210 adolescentes y jóvenes al PSJTD; de estos: se ha realizado entrevista motivacional con 200, se brindó atención a 157 familiares y se activó ruta de salud y se viabilizó el ingreso de 42 a través de las EPS Capital Salud, Famisanar y Sanitas. En 25 casos el ingreso se produjo por aplicación del Principio de Oportunidad y en 17 por sustitución de sanción privativa de la libertad.
Con la implementación del Programa para la Atención y Prevención de la Agresión Sexual PASOS, Bogotá es pionera en materia de atención de ofensores sexuales adolescentes; se ha brindado atención a 162 ofensores remitidos par las autoridades judiciales, a 123 víctimas y a 150 integrantes de las redes de apoyo.
Estrategia de atención a adolescentes y jóvenes con medida de reintegro familiar en el marco del SRPA y en pos egreso del SRPA: La estrategia de reintegro familiar busca brindar atención integral a adolescentes y jóvenes que entran en contacto con el SRPA por su presunta participación en conductas de carácter delictivo y son reintegrados a su medio familiar, con o sin vinculación a un proceso judicial. La atención integral que se brinda en esta estrategia incluye acompañamiento sicosocial, formación para el trabajo, vinculación a educación formal, proyección comunitaria, arte, cultura y deporte, entre otros. En el 2021 se realizaron acuerdos de remisión de casos con las Fiscalías de URI y las Defensorías de Familia para la vinculación de jóvenes a la estrategia para el 2022. Entre el mes de agosto (fecha en que inició la etapa de implementación de la estrategia de pos egreso) a diciembre de 2021, se vincularon 104 personas (egresados del SRPA, víctimas, jóvenes de la comunidad y madres / cuidadoras).   
Intervención artística con enfoque de seguridad dinámica y prevención situacional en el Centro de Internamiento Preventivo (CIP) “La Acogida”: El CIP “La Acogida” es una unidad de atención del SRPA que brinda atención a adolescentes y jóvenes que cumplen medida de internamiento preventivo decretada por los jueces penales para adolescentes en cumplimiento del artículo 181 de la Ley 1098 de 2006; en la actualidad dicha unidad opera en las instalaciones del Centro de Servicios Judiciales para Adolescentes CESPA y tiene capacidad para albergar 140 adolescentes y jóvenes por un periodo máximo de cinco meses.
Se formuló una acción en clave de seguridad dinámica y de prevención situacional que tiene como elemento central una intervención artística consistente en la elaboración de una obra de arte mural alegórico a la Virgen de la Milagrosa, con vinculación de los adolescentes y jóvenes que se encuentran en el equipamiento. La intervención supone la elaboración de un mural de 6.5 metros de ancho por 13.6 metros de alto, en la técnica del mosaico. Se han vinculado 25 adolescentes y jóvenes a este ejercicio.</t>
  </si>
  <si>
    <t xml:space="preserve">Para la vigencia 2021, se desarrollaron reuniones de coordinación entre los equipos del IDPAC y la Secretaría de Integración Social para implementar un (1) proceso de formación en los temas priorizados por los Consejos Consultivos Locales de Niños, Niñas y Adolescentes. Desde la Gerencia Escuela de Participación del IDPAC se aplicó un (1) formulario de identificación de temas de interés a 32 niños, niñas y adolescentes, arrojando como resultado la priorización del curso de “Trabajo en equipo y nuevos liderazgos”.
En coordinación con la Secretaría de Integración Social se acordó impartir este curso en modalidad mixta análoga y virtual asistida, y que el proceso tuviera dos sesiones: la primera presencial y la segunda virtual. 
Por parte del equipo pedagógico de la Escuela se desarrolló una metodología adaptada a los niños, niñas y adolescentes. La primera sesión presencial se llevó a cabo el día 19 de noviembre de 2021 en la Biblioteca el Parque en donde realizó la presentación de la profesora, la monitora y los 13 niños y niñas y sus acompañantes inscritos en el curso. En esta sesión, se realizaron ejercicios sobre el cuidado propio, escucha atenta y proposición, incentivando el diálogo y el trabajo en equipo para aprender sobre qué es la participación y su relación con el rol como consejeros locales. Finalmente, se hizo entrega de cartillas a los niños, niñas y adolescentes asistentes y se programó una segunda sesión virtual para el día 9 de diciembre de 2021 en donde se abordarían los temas de las cartillas. No obstante, la segunda sesión tuvo que ser cancelada por problemas con el link de ingreso a la sesión. Desde la Gerencia Escuela de Participación se intentó reagendar la sesión virtual con los niños niñas y adolescentes, pero no fue posible teniendo en cuenta las demás actividades pendientes de los CLONNA con Secretaría de Integración Social. Se espera que en una próxima mesa de trabajo con la Secretaría se pueda concertar una nueva fecha para realizar la sesión virtual en la vigencia 2022. </t>
  </si>
  <si>
    <t xml:space="preserve">A diciembre de 2021 se registra un total de 10 organizaciones sociales, que trabajan por los derechos de niños, niñas y adolescentes, que se encuentran en ruta de fortalecimiento ofrecido por el IDPAC. En concordancia con los reportes del 2021, estas organizaciones se han beneficiado de actividades de caracterización, plan de fortalecimiento, asistencia técnica y formación. Las organizaciones en mención son:
De la localidad de San Cristóbal: “Caminando y creciendo en brazos de amor", en etapa de consolidación. “FC Fe y Esperanza”, en etapa de consolidación. “La Caja Viajera, en etapa de creación. “Colectivo Cultural Máquina de Hacer Pájaros”, en etapa de consolidación. “Colectivo Wissten”, en etapa de consolidación. De la localidad de Suba: “Siembra mundos”, en etapa de estructuración. “Grupo Exmer”, en etapa de estructuración. De la localidad de Kennedy: “Artcoffe”, en etapa de consolidación. “Fundación Pasos seguros” en etapa de estructuración. De la localidad de Fontibón “Asociación Esperanza y Progreso Moravia”, en etapa de c}onsolidación. 
Adicionalmente, se registra que cinco (5) de estas organizaciones finalizaron la ruta al acceder al incentivo de fortalecimiento a través de las convocatorias 2021. Dos (2) de esas organizaciones recibieron incentivo ofrecido por el IDPAC (FC Fé y Esperanza y Colectivo Cultural Máquina de Hacer Pájaros), representado en un kit tecnológico compuesto por un morral, un computador portátil, un videoproyector, una impresora y una tablet. Las otras tres (3) recibieron incentivos en convocatorias de otras entidades del Distrito (Caminando y creciendo en brazos de amor, Colectivo Wissten, y Grupo Exmer).
</t>
  </si>
  <si>
    <t>Los recursos ejecutados corresponden al valor que implica la formación de cada niño, niña y adolescente en modalidad análoga, financiado a través del proyecto de inversión 7688 - Fortalecimiento de las capacidades democráticas de la ciudadanía para la participación incidente y la gobernanza, con enfoque de innovación social, en Bogotá.</t>
  </si>
  <si>
    <t>Los recursos ejecutados corresponden a los incentivos entregados a las organizaciones que ganaron en la Convocatoria de Incentvos a las Organizaciones Sociales del IDPAC ($10.000.000), y los honorarios de la profesional que realiza acompañamiento y fortalecimiento de las organizaciones de niños, niñas y adolescentes ($36.000.000), financiados a través del proyecto de inversión 7687 - Fortalecimiento a las organizaciones sociales y comunitarias para una participación ciudadana informada e incidente con enfoque diferencial en el Distrito Capital Bogotá.</t>
  </si>
  <si>
    <t xml:space="preserve">La Línea 106  realizó un total de 69.365 intervenciones en el período enero-diciembre 2021. El acumulado de las intervenciones relacionadas con diversas formas de violencia con activación de ruta fue de 1.927 superando la meta programada de 1.444 para 2021 lo que representa un 133% de cumplimiento. Respecto al acumulado de lo proyectado para ejecutar durante el Plan de Desarrollo “Un nuevo contrato social y ambiental para el siglo XXI”, en lo corrido del mismo se han realizado 3.347 intervenciones relacionadas con violencias con activación de rutas, lo que representa 42,46% del total de lo proyectado 7.883 intervenciones para el cuatrienio 2020-2024 (Fuente: SEGPLAN Proyecto 7833 diciembre 2021. Información preliminar). 
Con el fin de facilitar el acceso de los usuarios a los diferentes canales de contacto de la línea 106, durante el segundo semestre del 2021, se aumentó a 23 el número de servidores que atienden a la población, mediante la incorporación de 3 practicantes de psicología de últimos semestres, lo que representa un aumento del 15% en comparación del talento humano que lo hacía durante el año 2020 (20 psicólogos). 
Por otra parte, según el sistema de información, el canal más usado por la ciudadanía para contactar a la Línea 106 fue el chat de whatsapp con un 74,6% (51.790), seguido del teléfono con un 20,8% (14.489), correo electrónico 2.9% (2.052), redes sociales Facebook y Ask 0.8% (561), buzón de cartas 0,5% (385) y atención presencial 0,13% (88). (Fuente: SEGPLAN Proyecto 7833 diciembre 2021. Información preliminar). 
Respecto a las situaciones de alto riesgo identificadas en niños, niñas y adolescentes que requirieron activación de rutas, durante el año 2021 se realizaron en 2.627 casos, de los cuales han recibido respuesta efectiva a 1.946, equivalente al 74,07% acumulado.  (Fuente: SEGPLAN Proyecto 7833 diciembre 2021. Información preliminar).   
Es importante resaltar que la línea 106, es una línea de escucha la cual atiende población general donde se priorizan los Niños Niñas y Adolescentes para atención no presencial de diferentes situaciones de la vida cotidiana. En la intervención realizada desde el profesional de atención se realiza la valoración del riesgo y de ella se deriva la activación de la ruta correspondiente (sectorial o intersectorial) en los casos identificados con alto riesgo, los cuales no corresponden a la totalidad de intervenciones realizadas desde la línea. </t>
  </si>
  <si>
    <t xml:space="preserve">*Los recursos económicos programados y ejecutados están destinados a la prestación del servicio  por demanda de la línea 106  para toda la población  en general ; razón por la cual no es posible especificar financieramente los recursos  dirigidos  para niños, niñas y adolescentes. 
La línea 106, es una línea de escucha la cual atiende población general donde se priorizan los Niños Niñas y Adolescentes para atención no presencial de diferentes situaciones de la vida cotidiana. En la intervención realizada desde el profesional de atención se realiza la valoración del riesgo y de ella se deriva la activación de la ruta correspondiente (sectorial o intersectorial) en los casos identificados con alto riesgo, los cuales no corresponden a la totalidad de intervenciones realizadas desde la línea. Las atenciones que se reportan en la actividad corresponden a intervenciones que incluyen las de prevención y promoción, por lo cual no se pueden reportar en la meta dado que esta hace referencia solamente a casos de alto riesgo. La magnitud de la meta puede fluctuar debido a que cada mes varían las situaciones de alto riesgo identificadas, así como la efectividad de las respuesta, por lo anterior cabe anotar que las respuestas efectivas no siempre corresponden al mes que se está reportando, toda vez que toma tiempo que cada institución nos dé respuesta y todos manejan tiempos de respuesta diferentes a la solicitud sobre la recepción y atención de los casos, ya que al confirmarse su recepción inician la ruta interna en el servicio, programa o institución, por lo que se considera atención efectiva. Con el fin de identificar el comportamiento de las remisiones realizadas se realiza seguimiento institucional a casos de remitidos en periodos anteriores. </t>
  </si>
  <si>
    <t xml:space="preserve">Para 2021, se reporta una mortalidad por desnutrición aguda  en un menor de 7 meses de edad residente de la localidad de Bosa, con ocurrencia del 24 de octubre de 2021. Debido a las condiciones en las cuales sucedió el evento (domicilio), se requirió necropsia médico legal. Dando cumplimiento a la normatividad del Instituto Nacional de Salud se realizó unidad de análisis en la que se concluyó preliminarmente el cumplimiento de la definición de caso de mortalidad por desnutrición aguda en menor de 5 años. 
Desde la subdirección de vigilancia en salud pública y a través de la “Estrategia para la promoción del bienestar la calidad de vida y la salud de niños y niñas y la afectación positiva de los determinantes sociales relacionados con la desnutrición" y las acciones de en el marco del Plan de Salud Pública de Intervenciones Colectivas -PSPIC- se avanza en la búsqueda de casos de niños y niñas con presencia de desnutrición aguda (moderada o severa), con el fin de analizar las condiciones sociales y de salud de las familias para la activación de las respectivas rutas de atención sectoriales e intersectoriales, abordando de manera integral los determinantes sociales que intervienen en la presencia de alteraciones nutricionales. 
En articulación con la Secretaría Distrital de Integración Social y la Secretaría Distrital de Desarrollo Económico, se avanza en la gestión para vinculación a programas sociales y la vinculación a la ruta de empleabilidad, respectivamente, con el propósito de afectar positivamente las condiciones de vida de las familias de niños, niñas con desnutrición en el marco de los determinantes sociales asociados.
Finalmente, desde la misionalidad de la Secretaría Distrital de Salud se fortalece el proceso de adherencia por parte de las Instituciones Prestadoras de Servicios de Salud (IPS) en la atención de los menores de 5 años con desnutrición, la detección oportuna de casos de niños, niñas menores de 5 años con desnutrición aguda y activación de las atenciones descritas en la ruta y el lineamiento adoptados mediante la resolución del Ministerio de Salud y Protección Social (MSPS) 2350/2020.
</t>
  </si>
  <si>
    <t>Desde el mes de octubre_21, se registra un caso de mortalidad por desnutrición aguda en menor de 7 meses de edad, afiliado al SGSSS a través del regimen Contributivo _Famisanar, aseguradora Cafam, residente de la localidad de Bosa, con ocurrencia el 24/10/2021. Dando cumplimiento a la normatividad del Instituto Nacional de Salud se realizó unidad de análisis en la que se concluyó el cumplimiento de la definición de caso de mortalidad por desnutrición aguda en menor de cinco años.  A la fecha la tasa de mortalidad por desnutrición aguda en menor de cinco años, corresponde a 0,2*100.000 menores de cinco años.</t>
  </si>
  <si>
    <t xml:space="preserve">La articulación de acciones para la promoción, protección y apoyo de la lactancia materna a través de estrategias institucionales lideradas por el sector salud en el marco del Comité Distrital de apoyo a la lactancia materna y territorializadas en el nivel local tuvieron como resultado:
• Realización de jornadas de actualización en lactancia materna con la participación de 590 profesionales de la salud y agentes educativos,1.985 visitas en YouTube, 240 participantes en vivo y 6.449 reproducciones en el Facebook LIVE. Las acciones de intensificación en las diferentes localidades de Bogotá, como entrega de kit de apoyo a la lactancia materna a profesionales de la salud, grupos focales con población migrante, encuentros de saberes sobre lactancia materna, expresiones artísticas en IPS lograron una cobertura de 4.852 familias gestantes y lactantes y 2.540 profesionales de la salud.
• Gestión del conocimiento en lactancia materna con la construcción y aprobación de propuesta de investigación "Prácticas de lactancia materna y su vínculo con las dimensiones psicosociales de la salud mental en algunas modalidades de atención de programas integrales de Bogotá en el periodo 2021-2022", lo que ha permitido profundizar en los factores que determinan el abandono precoz de la práctica de la lactancia materna y fortalecer- redireccionar las acciones en salud.
• Divulgación de la oferta de servicios del Banco de Leche Humana (BLH) de la Unidad de Servicios de Salud (USS ) Kennedy en los espacios transversales y entornos de vida del Plan de Salud Pública de Intervenciones Colectivas.
• Desarrollo de un encuentro de saberes con equipos territoriales de población indígena por subred en el marco del proceso de adaptación de acciones en (Seguridad Alimentaria y Nutricional) SAN con enfoque diferencial.
• Implementación de la estrategia de Salas Amigas de la Familia Lactante del entorno laboral (SAFL-L) a través de búsqueda activa e inscripción de 58 SAFL-L durante el año, para un total de 291 Salas Amigas inscritas en el Distrito; así mismo se llevó a cabo el primer evento de reconocimiento a 49 SAFL que cumplen con los parámetros técnicos para la operación de la estrategia establecidos en la Resolución 2423 de 2018. 
• Desarrollo de la herramienta virtual para promover la lactancia materna y alimentación infantil saludable, sumado al Podcast de Mitos y verdades de Lactancia Materna- “Salud a la Carta” disponible en la cuenta oficial de la SDS de Spotify.
• Implementación de jornadas de fortalecimiento de capacidades en consejería en lactancia materna con participación de 654 profesionales de la salud y personal de apoyo, 69 acompañamientos a profesionales durante la consulta de población materno infantil y 110 actividades locales de comunicación en lactancia materna.
</t>
  </si>
  <si>
    <t>61,4 por 100.000 nacidos vivos</t>
  </si>
  <si>
    <t xml:space="preserve"> 12,6 x 1.000 nacidos vivos + muertes fetales</t>
  </si>
  <si>
    <t>24,1 nacimientos en mujeres de 15 a 19 años</t>
  </si>
  <si>
    <t>97 casos de sífilis congénita con una incidencia de 1,4 por 1000 nacidos vivos</t>
  </si>
  <si>
    <t xml:space="preserve"> 8,3 casos por 1.000 nacidos vivos</t>
  </si>
  <si>
    <t xml:space="preserve">Pentavalente. Menor de un año: 73,7%
Triple Viral. Mayor de un año: 78%
</t>
  </si>
  <si>
    <t>7,2 x 100.000 menores de 5 años</t>
  </si>
  <si>
    <t>(5.830 NNA desvinculados)</t>
  </si>
  <si>
    <t>0,6 nacimientos en mujeres de 10 a 14 años</t>
  </si>
  <si>
    <t xml:space="preserve">825 casos de nacimientos en mujeres con edad menor o igual a 19 años que ya tenían un hijo. </t>
  </si>
  <si>
    <t>11,84% (Dato preliminar)</t>
  </si>
  <si>
    <t xml:space="preserve">Construcción del plan rescate de la salud materno perinatal, salud sexual y salud reproductiva en el cual se define el abordaje de grupos poblacionales de mayor vulnerabilidad identificados como producto del análisis de casos de mortalidad materna, para adelantar procesos de acompañamiento, asistencia técnica y seguimiento de indicadores trazadores que permitan la revisión en el avance en la implementación de estrategias diseñadas e implementadas por los diferentes actores del SGSSS en torno a la articulación entre las rutas de atención, en particular la RIAS para población Materno Perinatal, RIAS de Promoción y Mantenimiento de la Salud para los temas de prevención y atención integral de las personas en edad fértil con capacidad para gestar y la RIAS Cardio-Cerebro-Vascular.
A través de la realización de diferentes mesas técnicas realizadas con Entidades Administradoras de Planes de Beneficios de Salud (EAPB), Instituciones Prestadoras de Servicios de Salud (IPS) y las Subredes Integradas de Servicios de Salud de la Red Pública, se fortalece el compromiso de cuidado y protección de la salud materna y perinatal que permitirá mejorar el comportamiento de indicadores de la Ruta de Promoción y mantenimiento de la Salud (RPMS), el seguimiento a los indicadores concertados en el marco del Convenio 027 o Tripartito  y de indicadores del Plan de Rescate de Salud  propiciando la consolidación de alianzas y sinergias sectoriales.
En contexto de pandemia por COVID-19 desde la estrategia de “vivienda saludable”, se intervinieron familias que se encuentran dentro de los territorios con criterios geográficos como: viviendas priorizadas a partir de barrios promotores que estén dentro de las Unidades de Planeación Zonal (UPZ) priorizadas, hogares con caracterización socio ambiental en donde se identifican puntos críticos poblacionales, sociales y ambientales, convirtiéndolos en planos (Manzanas), para su abordaje posterior por profesionales en terreno.
Dentro del Proceso Transversal de Gestión de Programas y Acciones, se desarrolla la interacción integral e integrada de “Fortalecimiento de capacidades y habilidades en el talento humano en salud para la implementación de estrategias e intervenciones dirigidas a la atención integral de la salud sexual y reproductiva”, realizando 637 acompañamientos técnicos a Instituciones Prestadoras de Servicios de Salud.
</t>
  </si>
  <si>
    <t xml:space="preserve">Un análisis comparativo de la mortalidad perinatal  para el periodo enero- diciembre 2020 en el cual se presentaron un total de 1.042 casos, evidencia que para el 2021 se tuvo una disminución del 18,4% (n=192 casos), vigencia en la que se presentaron un total de 850 casos. (Fuente: SEGPLAN diciembre 2021).
Teniendo en cuenta la afectación de la salud neonatal relacionada con el proceso de gestación y los cuidados prenatales, en el marco de la implementación de las interacciones integradas e integrales del Plan de Salud Pública de Intervenciones Colectivas (PSPIC) de los entornos cuidadores y los procesos transversales de apoyo a la gestión de la salud pública, se adelantaron acciones de seguimiento a las personas gestantes y sus familias para la promoción de prácticas de cuidado, autocuidado y cuidado mutuo de la salud, prevención de complicaciones maternas o neonatales a través de la identificación de signos de alerta y el seguimiento a casos canalizados para activación de la RIAS según la necesidad identificada, con énfasis en el ingreso del neonato a la RIAS de Promoción y Mantenimiento de la Salud.
En implementación de la interacción de Gestión Integral del Riesgo del Entorno Cuidador Educativo, se realizaron intervenciones a grupos de personas gestantes y lactantes escolarizadas y sus familias, permitiendo orientar, acompañar, apoyar y mitigar los riesgos de una maternidad/paternidad temprana, promover el autocuidado y prevenir el embarazo subsiguiente.  Este proceso de acompañamiento incluyó una intervención social dirigida a la identificación de factores protectores y fortalecimiento de estrategias de afrontamiento, resiliencia, adaptación al nuevo rol, desarrollo de habilidades para la vida y la transformación de imaginarios en torno a la sexualidad, los derechos sexuales y los derechos reproductivos.
Adicionalmente se realizó seguimiento a lactantes adolescentes escolarizadas, con el objetivo de fomentar la lactancia materna, verificar el uso de métodos de regulación de la fecundidad post evento obstétrico, adelantando el procedimiento de canalización a los servicios de salud para la activación de la Ruta Integral de Promoción y Mantenimiento de la Salud RIAS-PMS, así como el acceso a métodos anticonceptivos de preferencia de larga duración. A través de esta interacción se logró la participación de 937 estudiantes gestantes, de las cuales 19 son menores de 14 años. Del total de adolescentes gestantes escolarizadas abordadas el 91,67% (n=859) asisten de manera mensual a Control Prenatal. (Fuente: SEGPLAN Diciembre 2021).
Desde el proceso transversal de gestión de programas y acciones, en desarrollo de la interacción de “fortalecimiento de capacidades y habilidades en el talento humano en salud para la implementación de estrategias e intervenciones dirigidas a la atención integral de la salud sexual y reproductiva”, se realizaron 958 acompañamientos técnicos a Instituciones Prestadoras de Servicios de Salud con prioridad en unidades de atención primaria de la red pública, en contenidos de la RIAS Materno Perinatal y la RIAS de Promoción y Mantenimiento de la Salud con énfasis en salud del recién nacido, lactancia materna, prevención de la sífilis congénita y transmisión materno infantil del VIH y prematurez. 
</t>
  </si>
  <si>
    <t xml:space="preserve">Durante el año 2021, se alcanza una reducción del 29,9% en la tasa específica de fecundidad en mujeres de 15 a 19 años, teniendo en cuenta como línea de base la tasa presentada durante el año 2019, pasando de 34,4 nacimientos en mujeres a 24,1 en este grupo poblacional.  
Para dar respuesta desde el sector salud se desarrolla el programa de prevención de la maternidad y paternidad temprana, mediante el cual se articulan acciones a nivel intersectorial para la prevención de estos embarazos en su mayoría  no planeados; debido a que  se considera que las personas en la etapa de la adolescencia y  juventud, tienen una baja percepción del riesgo y realizan conductas que aumentan la exposición a embarazos no planeados debido a su vulnerabilidad social y la permanente búsqueda de su propia identidad y autonomía. 
Es importante mencionar que el grupo poblacional de 15 a 19 años también ha tenido aumento de la tasa de fecundidad por el efecto migratorio en los últimos años pasando de un 5% sobre el total de nacimientos en el año 2018 (n=584) a un 27% para el periodo comprendido entre enero – diciembre 2021 (n=1.717), por lo cual se generan intervenciones potenciando el entorno virtual y promoviendo la participación de adolescentes de la ciudad tales como Facebook Live, uso de herramientas como la plataforma TIC TOC, Webinar desarrollados en conjunto con la Secretaría de Educación y la Secretaría de Integración Social. Las intervenciones se orientan hacia el abordaje del derecho al placer sexual, incluyendo el autoerotismo, como fuente de bienestar integral, la emocionalidad, decisiones sobre la reproducción, la información sexual científica, la atención de la salud y la educación sexual. 
Desde el entorno educativo se realizaron 3.564 sesiones con familias orientadas a brindar educación sobre salud sexual y reproductiva con la participación de 10.929 familias y 21.744 personas. Se realizaron 76 sesiones para favorecer el acceso a métodos de regulación de la fecundidad, con la participación de 76 estudiantes. 
Desde la gestión de la salud pública se desarrollaron 163 asistencias técnicas y seguimiento a IPS con la implementación de la estrategia Servicios Integrales de Atención para Adolescentes y Jóvenes -SISAJ- en el Distrito. Se realizaron 882 asistencias técnicas a IPS priorizadas sobre anticoncepción en la adolescencia para el fortalecimiento del ejercicio de los derechos sexuales y reproductivo.
Se realizaron 808 asistencias técnicas en IPS que requieren procesos de fortalecimiento de una estrategia para el suministro de métodos de regulación de la fecundidad y seguimiento periódico a mujeres en edad fértil, con énfasis en anticoncepción post evento obstétrico. Se realizó activación de ruta materno perinatal a 304 gestantes. Se realizó el reporte de 10.588 casos al sistema de información SIRC logrando la canalización a RIAS de Promoción y Mantenimiento de la Salud para curso de vida Adolescencia (12-18 años) de los cuales 4.102 tuvieron atención efectiva. 
</t>
  </si>
  <si>
    <t xml:space="preserve">Con relación al indicador de la incidencia de sífilis congénita , para el año 2021 se presentaron a semana epidemiológica 52 (datos preliminares) 97 casos de sífilis congénita con una incidencia de 1,4 por 1000 nacidos vivos más muertes fetales. De acuerdo con la distribución por localidad, Ciudad Bolívar (n=24), Kennedy (13), Los  Mártires (n=9) y  Bosa (n=8) aportaron el mayor número de casos. Por mayor incidencia los primeros lugares lo ocupan las localidades de Los Mártires, Ciudad Bolívar, Santafé, Puente Aranda y Barrios Unidos. 
Para los últimos 3 años, se evidencia una tendencia estable en el porcentaje de gestantes con tratamiento antes de la semana 17, y comparado con años anteriores ha mejorado esta proporción, lo que evidencia un mejoramiento en la captación temprana y diagnóstico oportuno; sin embargo, es importante tener en cuenta que este varía de acuerdo al momento del ingreso al control prenatal y debe analizarse si la mujer ya estaba infectada, o se infecta durante el periodo de gestación. La Secretaría Distrital de Salud, ha venido intensificando las acciones relacionadas con el diagnóstico oportuno, garantía del tratamiento a las gestantes y su pareja mejorando el acceso al tratamiento en el momento que se diagnostica.
Desde el Plan de Salud Pública de Intervenciones Colectivas (PSPIC) se implementan 37 cursos de asesoría para prueba voluntaria y entrenamiento de pruebas rápidas de sífilis acorde a la Resolución 1314 del 2020. Se han entregado 193.536 condones masculinos e en espacios de sensibilización de prevención de Infecciones de Transmisión Sexual por parte de los equipos de salud del PSPIC. (Fuente almacén SDS. Diciembre 2021). Se desarrollaron 28 asistencias técnicas a los equipos Gestión de Programas y Acciones de Interés en Salud Pública (GPAIS) y del entorno comunitario a los equipos de servicios de acogida, que realizan seguimiento a pruebas rápidas de sífilis en los espacios de vida cotidiana.
En nivel central se viene fortaleciendo las acciones en la tamización de 24.342 personas en la ciudad en trabajo articulado de las Subredes Integradas de Servicios de salud y las Organizaciones de Base comunitaria quienes reportan a través del sistema SISCO acorde a la Resolución 1314 del 2020 (Corte preliminar a Noviembre 2021). Adicional se avanza en el contrato de persona jurídica para el diseño e implementación de la estrategia distrital de la disminución de la sífilis congénita en Bogotá.
Desde el entorno educativo se desarrollaron 2.151 sesiones de seguimiento encaminado al cuidado, autocuidado y fortalecimiento de prácticas de bienestar durante la gestación, con la participación de 960 estudiantes gestantes, de las cuales 20 son menores de 14 años. Del total de adolescentes gestantes escolarizadas abordadas, 882 asisten de manera mensual a Control Prenatal.
Desde las acciones de Gestión de Programas y Acciones se han realizado 2.441 pruebas de sífilis por los equipos PSPIC, de las cuales 140 pruebas tuvieron resultado y canalizadas para el inicio de tratamiento. 
En el entorno hogar se realizaron 1.119 seguimientos a gestantes con diagnóstico de sífilis canalizadas por vigilancia epidemiológica, 697 con primera dosis de penicilina y 947 con tratamiento completo. En el entorno laboral 3.641 pruebas de sífilis realizadas a personas vinculadas o en actividades sexuales pagas.
</t>
  </si>
  <si>
    <t xml:space="preserve">Este indicador presenta una reducción en el número de casos y tasas durante los últimos años. Para el periodo enero – diciembre del año 2021 se registraron según SEGPLAN a 31 de  diciembre  (datos preliminares) 554 casos de mortalidad infantil con una tasa de 8,3 casos por 1.000 nacidos vivos (NV), este comportamiento muestra una reducción en comparación con el número de casos y la tasa observada en el mismo periodo del 2020, año en el que se observaron 615 casos (reducción porcentual del 9,9%) y una tasa de 7,8 casos por 1.000 NV. En cuanto a la tendencia de la tasa, se evidencia una disminución sostenida en el tiempo, pasando de 9,4 casos por 1.000 NV durante el año 2016, a 8,3 casos por 1.000 NV durante el año 2021.  La mortalidad por momento de ocurrencia de la muerte se concentra, de acuerdo con la tendencia, en la edad neonatal temprana, representada por un 48,9% para el año 2021
Desde la Secretaría Distrital de Salud y en articulación con las EAPB, IPS y otros sectores de la administración distrital se desarrollaron acciones orientadas a la promoción de la salud infantil y la prevención de enfermedades prevalentes de la infancia.  De manera mensual se realizó asistencia técnica a 160 IPS priorizadas en temas relacionados con: detección temprana y atención integral de niños y niñas con defectos congénitos; desarrollo integral infantil; desarrollo psicomotor; escala abreviada del desarrollo; atención integrada a enfermedades prevalentes de la infancia (AIEPI); vacunación; promoción de habilidades protectoras de la salud mental en la primera infancia e infancia; prevención de violencia intrafamiliar y maltrato infantil y prevención de accidentes en el hogar, entre otros.
En coordinación con la dirección de provisión de servicios de salud, se formuló el componente materno-infantil del convenio 027 de 2020 (tripartito) del cual hacen parte 6 EAPB.  En este componente se incluyeron las siguientes intervenciones orientadas a la promoción de la salud infantil y la prevención de morbilidad y mortalidad evitable en la primera infancia: consulta pediátrica antenatal; fortalecimiento de la detección temprana y notificación prenatal de enfermedades o patologías congénitas y valoración integral y seguimiento a niños y niñas de 0 a  6 meses con riesgo dado por inasistencia a la consulta de valoración integral, post-hospitalización o morbilidad   priorizados y generación de plan para la atención integral.
De manera mensual se desarrollaron procesos de fortalecimiento de capacidades dirigidos a profesionales de la salud de IPS, EAPB y Subredes integradas de Servicios de Salud y se ha realizado gestión para la atención integral de niños y niñas en primera infancia que refieren barreras de acceso y se diseñó e implementó el programa para el diagnóstico, entrenamiento, logística, formación, organización y seguimiento de pacientes con cardiopatías congénitas (DELFOS), en colaboración con la Pontificia Universidad Javeriana, la Fundación Cardioinfantil y la Fundación Santafé.
Se realizó seguimiento desde el entorno hogar a 25.145 familias con 11.029 niños y niñas menores de un año con eventos priorizados como esquema de vacunación incompleto (769), sin lactancia materna exclusiva (2.390), sin lactancia materna complementaria (123), bajo peso al nacer (1.677), sin control de crecimiento y desarrollo (n=3.149), prematuros (2.198), desnutrición aguda (1.242), con quienes se adelantan acciones para la promoción de la salud infantil y las de gestión del riesgo requeridas.  De igual forma se hizo seguimiento a niños y niñas pertenecientes a las siguientes cohortes de riesgo:  Niños y niñas de 0 a 6 meses con morbilidad neonatal extrema (Sepsis y Asfixia); Niños y niñas de 0 a 1 año con diagnóstico confirmado de hipotiroidismo congénito; Niños y niñas de 0 a 1 año con cardiopatía de manejo quirúrgico tardío; Niños y niñas menores de 1 año notificados al SIVIGILA por IRAG (Centinela), al egreso de hospitalización y Niños y niñas menores de 1 año notificados al SIVIGILA por IRAG (Inusitado), al egreso de hospitalización.
Se gestionó la atención integral de 11.427 niños y niñas en primera infancia con barreras de acceso para los servicios de salud. Las barreras de acceso identificadas se relacionaron con: casos especiales con demora para el inicio tratamientos prioritarios o de alto costo; deficiencias en cumplimiento de acciones de apoyo administrativo, por falta de recursos logísticos; dificultad de acceso a servicios de salud por inconsistencias en bases de datos; dificultad de acceso servicios de salud por inadecuada referencia o contrarreferencia; dificultad para prestación servicios POS; no oportunidad en programación de citas de baja complejidad; no oportunidad en programación de citas con especialistas.
De igual forma y en cumplimiento de la gestión e implementación de la política pública de infancia y adolescencia (PPIA), en respuesta a las necesidades en salud que aporta de manera positiva a la modificación de los determinantes sociales en los territorios, se participó en 307 instancias o espacios de la política, 94 de otros espacios de políticas, 383 reuniones con comunidad, y 26 actividades con entes de control. De igual forma se desarrollaron 68 acciones de balance y planificación propios de la PPIA.
</t>
  </si>
  <si>
    <t xml:space="preserve">El acumulado a diciembre 2021, para el cumplimiento de coberturas de vacunación en menores de un año es del 73,7 % de la siguiente manera: Polio: dosis aplicadas: 70.705 (75,1% de cumplimiento). Pentavalente: dosis aplicadas: 69.341 (73,7% de cumplimiento). BCG: dosis aplicadas: 77.290 (82,1% de cumplimiento). Hepatitis B: dosis aplicadas: 71.895 (76,4% de cumplimiento). Hbi: dosis aplicadas: 71.186 (75.7% de cumplimiento). Rotavirus: dosis aplicadas: 67.035 (71,2% de cumplimiento). De un año de edad: Triple viral: dosis aplicadas: 75.691 (78,0% de cumplimiento). Fiebre amarilla: dosis aplicadas: 67.255 (69,3 % de cumplimiento). Neumococo: dosis aplicadas: 68.795 (73,1% de cumplimiento). Hepatitis A: dosis aplicadas: 71.371 (73,5% de cumplimiento). Varicela: dosis aplicadas: 71.187 (75,7% de cumplimiento). Otras Poblaciones: dpta en gestantes: dosis aplicadas: 59.799 Td en mujeres en edad fértil: dosis aplicadas: 114.845. VPH (niñas 9 a 17 años): dosis aplicadas: 90.653. Neumococo 23 (adulto mayor de 60 años): 30.729 dosis aplicadas. Fuente: SIS-151 Resumen mensual de vacunación. Corte 30 diciembre de 2021. Dato preliminar.
Desde la secretaría distrital de salud se han implementado varias estrategias desde el PAI, con el fin de mejorar las coberturas de vacunación en la ciudad, en el contexto de la pandemia por COVID-19, entre las que se resaltan: 
• Articulación con los entornos educativo y comunitario, EAPB, SENA, Secretaría de Educación, ICBF, Secretaría de Integración Social y MSPS, con el fin de generar alianzas para el fortalecimiento de la captación de la población sujeto de vacunación y fortalecimiento en capacidades del equipo vacunador. Con la subsecretaría de aseguramiento de la SDS y el equipo de infancia se gestionaron alianzas para el fortalecimiento de la captación de población sujeto de vacunación y el seguimiento al cumplimiento de coberturas por parte de las aseguradoras.
• Adopción y socialización de los lineamientos de las jornadas nacionales de vacunación realizadas en enero con el lema de “ponerse al día de regreso al colegio”, mes de abril con el lema “las vacunas nos acercan-vacúnate”, mes de julio con el lema “carrera por la vacunación” y mes de octubre con el lema “ojo con los niños – vacunémoslos ya”.  Adicionalmente se apoyó la realización del monitoreo rápido de coberturas de vacunación de sarampión rubéola -MRCV-SR- y la evaluación de coberturas de vacunación -ECV- del programa permanente. De igual forma se articuló la vacunación COVID-19 en niños y niñas y el programa permanente en las poblaciones de adulto mayor y de 3 a 11 años.
• Desarrollo de la estrategia extramural, cuyo principal objetivo es la búsqueda de población susceptible con esquemas incompletos y de difícil acceso a los servicios de vacunación. Esta estrategia se desarrolla a través de búsqueda casa a casa, seguimiento a cohortes, puntos de concentración y jornadas de vacunación. 
• Desde gestión de programas y acciones, se realizaron asistencias técnicas a las IPS prestadoras de los servicios de vacunación, en todos los componentes del programa como son gestión, cadena de frío, comunicación y sistema de información.
• Implementación de la alianza con nueve EAPB (Aliansalud, Compensar, Sanitas, Salud Total, Sanitas, Sura, Nueva EPS, Magisterio y Capital Salud) para la intensificación de la vacunación sin barreras en el distrito, dentro del Convenio marco en Salud. Con el objetivo de realizar la búsqueda intensificada de la población susceptible pendiente por iniciar, continuar y terminar esquemas de vacunación en el Distrito capital, su ubicación y vacunación. Para ello se dispuso por parte de las aseguradoras de talento humano de vacunador@s, registrador@s y supervisor@s, e insumos logísticos (líneas telefónicas y vehículos) mantenida durante los meses de septiembre a diciembre para aumentar las binas de vacunación domiciliaria y agendamiento para vacunación
</t>
  </si>
  <si>
    <t xml:space="preserve">La tasa de mortalidad por neumonía para el 2021 a pesar de haber sido un año de apertura y de reincorporación a la actividad laboral y escolar de manera presencial presentó una reducción de un 40% en el número total de defunciones por neumonía, con relación al mismo periodo del 2019 (el cual reporto un total de 35 defunciones en menores de 5 años por neumonía, con una tasa de 7,2 x 100.000 menores de 5 años).  (SEGPLAN Diciembre 2021).
En el marco de la ruta integral de promoción y mantenimiento de la salud y la ruta integral para población con riesgo o presencia de enfermedades infecciosas enfermedad respiratoria aguda (ERA) y con el fin de aportar en la reducción de la morbilidad y mortalidad por infección respiratoria aguda (IRA) en niños y niñas menores de cinco (5) años, la Secretaría Distrital de Salud implementó durante el año 2021, el programa para la prevención, manejo y control de la ERA/COVID-19, incluyendo el desarrollo de intervenciones poblacionales, colectivas e individuales de acuerdo con las directrices emitidas por el Ministerio de Salud y Protección Social.  Este programa se desarrolló a través de tres estrategias:
• Estrategia comunitaria:  Comprende la difusión y adecuación sociocultural de los tres mensajes claves para la prevención, manejo y control de la ERA en los diferentes entornos de vida cotidiana y grupos poblacionales; así como las orientaciones de medidas de distanciamiento físico y prácticas de higiene priorizadas (uso de tapabocas y lavado de manos) de COVID-19 para población infantil institucionalizada o en protección.  
• Estrategia intersectorial: Incluye la organización y realización del Comité Distrital para la prevención, atención y control de la infección Respiratoria. En este comité participan diferentes sectores de la administración distrital y a través del él se analiza el comportamiento de la morbilidad y mortalidad por ERA y se coordinan acciones intersectoriales para el fortalecimiento de medidas de autocuidado, bioseguridad e identificación de signos de alarma en instituciones educativas, jardines infantiles y hogares de protección, entre otras. 
• Estrategia institucional: A través de esta estrategia se desarrollan procesos para el fortalecimiento de capacidades en el talento humano de la red de prestación de servicios de salud de acuerdo con las guías de práctica clínica, protocolos y lineamientos nacionales de IRA - COVID-19.   Adicionalmente incluye el seguimiento al funcionamiento de las salas ERA y verificación del cumplimiento de los planes institucionales del programa durante los picos epidemiológicos de estas enfermedades.
</t>
  </si>
  <si>
    <t xml:space="preserve">Para el año 2021 se desarrollaron acciones con un total de 7.500 niños, niñas y adolescentes trabajadores infantiles  logrando la desvinculación de 5.830 de estos. La Secretaría Distrital de Salud a través del plan de salud pública de intervenciones colectivas (PSPIC), realiza búsqueda activa de niñas, niñas y adolescentes trabajadores en las diferentes localidades de la ciudad, con el fin promover la desvinculación del trabajo infantil a través de actividades de información y comunicación en salud, a la familia y la comunidad. 
También se realizaron acciones para promover la desvinculación del trabajo, en niños y niñas en primera infancia, que se encontraban en situación de acompañamiento a la ocupación de sus padres principalmente en calle, identificando inadecuadas prácticas en salud que afectan su desarrollo integral, entre ellas bajo peso, enfermedades respiratorias, esquema de vacunación incompleto, alteraciones en la piel, falta de juego y recreación.
La Secretaría Distrital de Salud en el marco del plan de salud pública de intervenciones colectivas (PSPIC), desarrolla una acción integrada orientada a la desvinculación del trabajo infantil en niños entre los 5 a 17 años de edad; como aporte del sector para el restablecimiento de los derechos de los niños y adolescentes trabajadores la cual incluye: 
• Recorrido en las localidades, identificando en los espacios característicos del trabajo infantil, situaciones de trabajo y de acompañamiento al trabajo de los padres o acudientes de los niños y adolescentes, incluyendo primera infancia. 
• Caracterización de factores de riesgos en salud, socioeconómicos, culturales y psicológicos que determinan actitudes y comportamientos en las familias que los lleva a incorporar a los niños, niñas y adolescentes en el trabajo.
• Acompañamiento a familias para promover habilidades para la vida, como una herramienta que promueva su retiro del trabajo, su autocuidado y desarrollo integral. 
• Activación de la ruta de atención sectorial e intersectorial que responde a las particularidades de los niños, niñas y adolescentes trabajadores y sus familias.
• Para la línea de prevención y erradicación del trabajo infantil, se definieron acuerdos intersectoriales en el marco del proceso de implementación de política para la salud y calidad de vida de los trabajadores, con la Secretaría de Educación del Distrito, para la asignación de cupos escolares, Secretaría de Integración Social para acceder a proyecto sociales como Centros Amar, además de otras instituciones de orden privado que hacían presencia en la ciudad y aportaban con este proceso.
</t>
  </si>
  <si>
    <t xml:space="preserve">En el marco de las acciones de la dimensión Convivencia Social y Salud Mental se integran procesos que aportan a la prevención de trastornos mentales o eventos prioritarios en salud mental, así mismo se viabilizó el desarrollo de acciones tendientes a mejorar las competencias y habilidades protectoras en salud mental como herramienta para fortalecer factores protectores y prevenir o mitigar la aparición de problemas psicosociales. 
Para el año 2021, se evidenció el fortalecimiento de habilidades y competencias protectoras de la salud mental en 76.633 personas, lo que representa un 101.7 % de lo programado para el presente año y un total de 84.603 personas con fortalecimiento de sus habilidades y competencias que representa el 25.5 % acumulado en el cuatrienio
Las acciones implementadas en los entornos de vida cotidiana del Plan de Salud Pública de Intervenciones Colectivas (PSPIC) incluyeron actividades estratégicas descritas a continuación:
• Desde el entorno hogar, se desarrollaron acciones de seguimiento (presencial y no presencial) a familias con casos priorizados por riesgos en salud mental (conducta suicida, violencia contra gestantes y contra niños, niñas y adolescentes), evidenciando el cierre del proceso de intervención con 3.321 familias de las cuales 1.951 evidencian fortalecimiento en habilidades al identificar disminución de los factores de riesgo ligados al evento prioritario. 
• En el entorno educativo, se realizaron acciones de fortalecimiento en capacidades socioemocionales y prácticas de crianza dirigidas a 14.979 familias de las cuales 13.331 evidencian fortalecimiento en habilidades psicosociales contribuyendo así en el mejoramiento de las relaciones intrafamiliares. Adicionalmente se desarrolla el abordaje a escolares para el fomento de prácticas, fortaleciendo habilidades psicosociales con la participación de 25.164 niños, niñas y adolescentes. 
• Desde el entorno laboral, se realizaron asesorías para la promoción de la salud mental en 971 unidades de trabajo informal con 1.155 trabajadores. Se realizan intervenciones psicosociales a 142 personas que desarrollan actividades sexuales pagadas, 1556 acompañamientos a familias con adolescentes trabajadores y 1.760 trabajadores refieren que mejoraron habilidades para la vida. 
• En el entorno institucional, se realizaron 330 seguimientos a instituciones de protección de poblaciones prioritarias,10 acciones promocionales y de gestión del riesgo a partir de las necesidades identificadas, donde se incluyen temas relacionados con salud mental. 
• Desde el entorno comunitario, se desarrollaron intervenciones dirigidas a la comunidad de barras de futbol avanzando en la participación de 16.986 personas de 6 barras de futbol. 
</t>
  </si>
  <si>
    <t xml:space="preserve">Los resultados son en términos de avances durante el cuatrienio en el plan de acción de asistencia técnica, evaluación externa y certificación de IPS en la estrategia IAMII que cumplan los requisitos, lo anterior, a través de acciones de asistencia técnica para la implementación de la estrategia, contratación de evaluación externa y certificación de IPS, llegando a un cumplimiento para el año 2021 del 100% de lo proyectado. Dentro de las acciones contempladas en dicho plan se encuentra: 
• Asesoría y acompañamiento técnico para la implementación de la estrategia de Instituciones Amigas de la Mujer y la Infancia Integral (IAMII) en 55 IPS con atención materno infantil - 168 acciones de asistencia técnica- con el propósito de mejorar las condiciones de atención en salud en la preparación a la familia para el cuidado de niños y niñas, atención del parto y postparto, seguimiento al estado de salud y nutrición y promoción de la lactancia materna.
• Oferta de curso IAMII virtual, que de forma acumulada reporta 1,008 participantes -profesionales de la salud- que culminan contenidos en las tres cohortes realizadas. Así mismo, se generan avances en la generación de recurso virtual de inducción en IAMII dirigido a personal de IPS que no son profesionales de la salud.
• Avances en la consolidación de estudios previos de persona jurídica para realizar preevaluación, evaluación externa y certificación de IPS IAMII que se ejecutará durante la vigencia 2022.
</t>
  </si>
  <si>
    <t xml:space="preserve">Las diferentes acciones desarrolladas desde el PSPIC y Gestión de la Salud Pública (GSP) para la promoción, protección y apoyo a la lactancia materna complementarias a la atención individual en salud a nivel local operan desde el entorno hogar, educativo y comunitario, y en componentes transversales de gobernanza y Gestión de Programas y Acciones de interés en salud pública, con los siguientes resultados:
• En el entorno comunitario, se generó la puesta en marcha de una nueva propuesta integral de grupos de cuidado a la salud materno infantil incorporando los grupos de apoyo a la lactancia materna (GALM).
• Como resultado del ejercicio anterior se identificaron 72 líderes comunitarios nuevos para desarrollar iniciativas para la conformación de “grupos de apoyo en salud materna e infantil”, con avances en la conformación de 23 "grupos de apoyo en salud materna e infantil", 18 de ellos reciben acompañamiento profesional interdisciplinar con cobertura de 488 personas.
• Se realizaron 952 grupos con iniciativas comunitarios que incluyeron la lactancia materna como un hábito de alimentación saludable, con la participación de 6.988 mujeres y 2.073 hombres.
• Desde el entorno educativo, se realizaron 4.894 sesiones individuales de promoción de la lactancia materna con 2.753 adolescentes gestantes y lactantes, así como 499 encuentros grupales con la participación de 1.441 gestantes y lactantes
• En el entorno hogar, se identificaron familias con eventos de interés en salud pública, realizando 6.330 seguimientos con énfasis en promoción de la lactancia materna y 2.060 seguimientos en familias con niños y niñas menores de 6 meses sin lactancia materna exclusiva.
• Desde el entorno laboral, se desarrollaron 1.224 asistencias técnicas y visitas de verificación a Salas Amigas de la Familia Lactante del entorno laboral inscritas ante la Secretaría Distrital de Salud de entidades públicas de orden nacional ubicadas en Bogotá y empresas privadas.
</t>
  </si>
  <si>
    <t xml:space="preserve">Durante el año 2021, se alcanza una reducción del 24,25% en la Tasa Específica de Fecundidad en mujeres de 10 a 14 años, teniendo en cuenta como línea de base la tasa presentada durante el año 2019, pasando de 0,8 a 0,6 nacimientos en mujeres de este grupo poblacional.
La relación de nacimientos en población migrante para este grupo poblacional ha comenzado a tener mayor peso porcentual en el número de casos con relación a años anteriores, pasando de un 4% sobre el total de nacimientos en el año 2018 (n=11) a un 14% para el periodo comprendido entre enero – diciembre 2021 (n=22).  
En el marco del Plan de Salud Pública de Intervenciones Colectivas (PSPIC), se desarrollaron asistencias técnicas a los equipos operativos para la implementación de estrategias integrales en los entornos de vida cotidiana que buscan favorecer prácticas y estilos de vida saludable, a través de acciones integrales de información, educación y comunicación para la salud con enfoque poblacional, diferencial y de género que favorezcan el pensamiento crítico y la protección de la integridad de niños niñas y adolescentes.
Desde el componente de gestión de la salud pública se realizaron 948 asistencias técnicas a IPS, en torno a la promoción de derechos sexuales y reproductivos en adolescentes menores de 14 años. Se reportaron 10.801 casos al sistema de información SIRC, realizando la canalización a RIAS de Promoción y Mantenimiento de la Salud para curso de vida Adolescencia (10-14 años) de las cuales 4.693 tuvieron atención efectiva. 
En el entorno hogar, se realizó abordaje a familias con adolescentes menores de 14 años en el grupo familiar, previniendo el delito de violencia sexual contra las niñas y fortaleciendo las capacidades sobre derechos sexuales y reproductivos de niños, niñas, adolescentes y sus familias. Las actividades con las menores de 14 años se orientaron a fortalecer el proyecto de vida, la autonomía y la toma de decisiones con énfasis en la prevención de la maternidad y paternidad temprana.
</t>
  </si>
  <si>
    <t xml:space="preserve">Durante el año 2021, se alcanza una reducción del 42,18% en los nacimientos en mujeres con edad menor o igual a 19 años que ya tuvieron un hijo, teniendo como línea de base el año 2019, pasando de 1.431 a 825 nacimientos en mujeres de este grupo poblacional. 
La reducción de los nacimientos en adolescentes y jóvenes que ya tuvieron un hijo en el Distrito Capital evidencia logros importantes en la prevención del embarazo subsiguiente, teniendo en cuenta se han fortalecido e innovado diferentes estrategias como la implementación y difusión del programa Distrital de maternidad y paternidad temprana, la ampliación de la oferta y demanda para lograr adherencia a métodos de regulación de la fecundidad y el seguimiento y canalización de adolescentes y jóvenes a programas de salud sexual y reproductiva.
Se implementaron acciones en los entornos de vida cotidiana, con especial énfasis en el acompañamiento institucional a unidades de servicios de salud que atienden eventos obstétricos pues este es un escenario de alto impacto para la reducción de embarazos subsiguientes y se desarrollan intervenciones de la Ruta Materno Perinatal. 
</t>
  </si>
  <si>
    <t xml:space="preserve">Para el año 2021 se registraron un total de 1.626 casos de defectos congénitos en Bogotá, de los cuales el 35% (n=569) han sido diagnosticados de forma prenatal. El 82,4% (n=1340) fueron notificados como nacidos vivos y el 3,7% (n=60) como mortinatos. El 44,5% (n=724) corresponden al sexo femenino, el 48,2% (n=783) al sexo masculino y el 7,3% (n=119) corresponden a sexo indeterminado. el 13,9% (n=226) se encuentran notificados de forma prenatal. 
Al realizar el análisis comparativo 2020- 2021 en la notificación total de casos durante el periodo enero – diciembre del año 2021, se presentaron n=1626 casos, evidenciado por un aumento en la notificación del 33,7% (n=410) con respecto al mismo periodo del año inmediatamente anterior en el que se registraron n=1216 casos. Para el mismo periodo y con respecto a la línea base (año 2019 en el que se registró un 33,2% para el diagnóstico prenatal) se registró un aumento del 5,4%.
Desde gestión de programas y acciones, se realizó asistencia técnica a un total de 45 IPS que brindan atención a niños y niñas con defectos congénitos. En estas asistencias se trabajaron temas relacionados con vigilancia en salud pública y notificación prenatal de defectos congénitos. Adicionalmente se realizó gestión para la atención integral de niños y niñas con defectos congénitos que refirieron barreras de acceso relacionadas con dificultad para prestación servicios POS y las demoras en la programación de citas de baja complejidad.
Desde nivel central, se diseñó e implementó el programa para el diagnóstico, entrenamiento, logística, formación, organización y seguimiento de pacientes con cardiopatías congénitas (DELFOS), en colaboración con la Pontificia Universidad Javeriana, la Fundación Cardioinfantil y la Fundación Santafé. Adicionalmente, asistencia técnica mensual a 160 IPS priorizadas para el fortalecimiento de la detección temprana y atención integral de defectos congénitos. 
En coordinación con la Dirección de Provisión de Servicios de Salud se formularon los lineamientos técnicos para la realización de ecografías prenatales en Bogotá, D.C. realizando una primera validación con Gineco-obstetras de lPS públicas y privadas.  De igual forma en el marco del convenio 027 de 2020, componente materno-infantil se incluyó la intervención: “fortalecimiento de la detección temprana y notificación prenatal de enfermedades o patologías congénitas” para ser desarrollada en coordinación con las empresas administradoras de planes de beneficio (EAPB) que hacen parte de este. 
De manera mensual se desarrollaron procesos de fortalecimiento de capacidades dirigidos a profesionales de la salud de IPS, EAPB y Subredes integradas de Servicios de Salud y gestión para la atención integral de 70 niños y niñas con defectos congénitos que refieren barreras de acceso.
En articulación con el equipo de vigilancia en salud pública de discapacidad se realizó la identificación de riesgos o rezagos del desarrollo en niños y niñas mayores de 1 año con diagnóstico de defectos congénitos y de manera complementaria seguimiento desde el entorno hogar a familias con niños y niñas menores de 1 año con diagnóstico confirmado de hipotiroidismo congénito y cardiopatías de manejo quirúrgico tardío.
</t>
  </si>
  <si>
    <t>Desde la competencia y misionalidad de la Secretaría Distrital de Salud y la Subsecretaría de Salud Pública en el marco de Sistema Distrital de Salud y el Modelo Territorial en Salud, se adelantan estrategias y acciones en dos perspectivas, por un lado el monitoreo del indicador del evento, a través del sistema de vigilancia alimentario y nutricional -SISVAN- y por otro, acciones de promoción y prevención contenidas en el Plan de Salud Pública de Intervenciones Colectivas -PSPIC-, en el que se establecen estrategias de abordaje -tanto individuales como colectivas- desde los diferentes entornos de vida cotidiana, sustentadas en el enfoque de determinantes sociales en salud, enfoque territorial, enfoque diferencial y enfoque de derechos humanos.    
Dentro de las estrategias de promoción y prevención, se desarrollan acciones integrales e integradas dirigidas a instituciones educativas –jardines y Hogares Comunitarios- que atienden población menor de cinco años, en la promoción del desarrollo integral infantil, la salud y bienestar de los niños, niñas, soportadas en el valor social y humano de la primera infancia. En este sentido, desde la dimensión de Seguridad Alimentaria y Nutricional las acciones del cuidado de la salud de niños, niñas se orientan hacia el fortalecimiento de capacidades y habilidades en padres, madres, cuidadores o docentes, frente a la identificación de signos de alarma de la desnutrición, clasificación nutricional y promoción de la alimentación -con énfasis en la promoción, protección y apoyo a la lactancia materna; así como la identificación y gestión del riesgo en salud de los niños y niñas a través de la canalización y notificación de casos a las rutas de atención específicas y otros sectores distritales.
 Desde la gestión de la salud pública, en el componente de gestión de programas y acciones de interés en salud pública (GPAISP), se realizó asistencia técnica en promoción de la alimentación infantil de la gestante y lactante saludable a 3.025 profesionales de IPS públicas y privadas que atiende principalmente a población materno infantil. Así mismo, se brindó orientación técnica y seguimiento a 1.218 profesionales, técnicos y gestores del PSPIC en temas adscritos a seguridad alimentaria y nutricional, rutas de atención en salud y derecho humano a la alimentación, entre otros. 
Con relación al monitoreo y vigilancia de otros eventos asociados a la malnutrición, para el 2021 se realizó gestión sectorial en intersectorial de 1.022 casos de familias gestantes con malnutrición (tanto déficit como exceso), 809 casos de recién nacidos con bajo peso, y 379 casos de niños niñas menores de seis meses con retraso en talla. Adicionalmente se adelantó con la Secretaría de Integración Social la gestión para la efectividad en la entrega de apoyo alimentario de 341 gestantes con bajo peso e inseguridad alimentaria identificadas por equipos territoriales en salud pública y se canalizaron familias migrantes -con presencia de alteraciones nutricionales- a organizaciones cooperantes como Save the Children, Acción contra el hambre, Organización Internacional para las Migraciones -OIM-, entre otros, para la garantía de la atención integral. 
Dentro de las acciones más estratégicas se destacan la participación en la construcción y consolidación del plan de rescate por la salud, en articulación con las EAPB y otros sectores distritales para garantizar atención integral a cohortes priorizadas en Seguridad Alimentaria y Nutricional –SAN-, y el fortalecimiento de la estrategia de información, educación y comunicación del recurso humano, haciendo énfasis en la promoción de la alimentación infantil, de la gestante y lactante saludable, y tomando como referencias las guías alimentarias basadas en alimentos para la población colombiana.</t>
  </si>
  <si>
    <t>Estos datos son preliminares y pueden cambiar e ingresar casos de mortalidad de meses anteriores, debido a que medicina legal ingresa de manera tardía los casos que se encuentran en necropsia.
Fuente: 2016-2017.Bases de datos DANE-RUAF definitivos Sistema de Estadísticas Vitales SDS. Fuente: 2018-2019: Bases de datos SDS- RUAF-ND. Sistema de Estadísticas Vitales SDS-Análisis Demográfico. Ajuste octubre 2020. FUENTE 2020:  Base de datos SDS y aplicativo Web RUAF_ND, datos PRELIMINARES-(corte 09-01-2021)-ajustada 18-01-2021. Fuente 2021: Aplicativo RUAF_ND, datos PRELIMINARES. Corte 10-01-2022- Ajustado 14-01-2022.</t>
  </si>
  <si>
    <t>Estos datos de casos de mortalidad son preliminares y pueden cambiar mes a mes, como resultado de la depuración y ajuste de casos por parte de los generadores del dato. 
Fuente 2018-2019: Bases de datos DANE-RUAF-ND -Sistema de Estadísticas Vitales SDS (año 2019 publicado el 30-12-2020) DATOS FINALES.
Fuente 2020: Base de datos SDS y aplicativo Web RUAF_ND, datos PRELIMINARES-(corte 09-01-2021)-ajustada 18-01-2021.
Fuente 2021: Base de datos SDS- RUAF_ND, datos PRELIMINARES. Corte 11-01-2022- Ajustado 17-01-2022.</t>
  </si>
  <si>
    <t>Incumplimiento continuo de las EAPB a las coberturas de vacunación debido las cuales reportan que el paro Nacional y el tercer pico de COVID-19 conllevo a cierres tempranos de las IPS y que los usuarios no se acercaran a los puntos de vacunación. Sin embargo se llevan a cabo estrategias en demanda inducida, vacunación domiciliaria a población de riesgo frente a la pandemia COVID-19. Se presentan demoras en los procesos de contratación con cargo a la Unidad de Pago por Capitación y la prestación de los servicios de vacunación con una IPS debidamente habilitada. La SDS realiza seguimiento mensual, semestral del cumplimiento de coberturas de las EAPB y subredes. Además se mantuvo la estrategia de vacunación sin barreras a través del convenio tripartita con las EPAB y subredes para fortalecer la vacunación de la población con condición de riesgo en el domicilio. Se inicio a partir del 31 de octubre la vacunación COVID-19 a la población de 3 a 11 años identificando que el 50 % de la población que se vacuno no tienen el esquema la dosis adicional de SR y un numero importante de niños no cuentan con el esquema completo de vacunación lo cual se debe a que la priorización política y publicitaria esta centrada en la vacunación COVID-19 .</t>
  </si>
  <si>
    <t>Para el año 2021 se ha realizado ajustes al presupuesto programado inicialmente, ocasionados por traslados presupuestales principalmente para continuar desarrollando las acciones de GSP - PSPIC y para prevenir, contener y mitigar el Covid -19, de acuerdo a esto el presupuesto definitivo actual es de $ 4,525,812,296; presupuesto ejecutado..</t>
  </si>
  <si>
    <t>Las acciones van dirigidas a población general y los resultados incluyen población de niños, niñas y adolescentes y cuidadores con mejoramiento en habilidaes protectoras de la salud mental. Se presenta información de  2021 así como al acumulado desde segundo semestre de 2020 dado que la meta de cuatrienio es acumulada.
Fuente: Información reportada en seglan con corte a noviembre de 2021 (información preliminar)</t>
  </si>
  <si>
    <t>Los datos de notificación de los defectos congénitos son preliminares y pueden cambiar mes a mes como resultado de la depuración y ajuste de casos por parte de los generadores del dato. Las bajas coberturas en actividades de detección temprana y protección específica como vacunación y valoración integral del desarrollo ponen en mayor vulnerabilidad a los niños y niñas, lo anterior puede estar relacionado con el temor de la población de acudir a los servicios de salud o el cierre y reconversión de servicios.</t>
  </si>
  <si>
    <t xml:space="preserve"> 1127312000 </t>
  </si>
  <si>
    <t xml:space="preserve">Si bien el avance anual del inidcador reportado en la Política Pública de Infancia y Adolesencia referente a participaciones (actividad que desarrolla el estudiante con el proyecto en un día) fue solo del 17% para el primer semestre, debido a los retrasos por el modelo de alternancia bajo el cual operaron los colegios en este periodo, para el segundo semestre y en vista que la apertura y presencialidad en colegios incrementó la demanda de acompañamientos y la capacidad de beneficio de estudiantes, Al Colegio en Bici superó la expectativa de este indicador y alcanzó la meta de viajes programada en el Plan Distrital de Desarrollo. 
Entre otros avances, el proyecto Al Colegio en Bici durante lo corrido del año benefició a 4.453 estudiantes matriculados en instituciones educativas distritales de las 15 localidades donde opera. De los 4.453 estudiantes beneficiados, 3.611 se encontraban entre los 5 y los 12 años de edad, y 842 de 13 en adelante. Adicionalmente 1.914 eran niñas y 2.539 eran niños. Por último en tipo comunidad se trabajó con 20 estudiantes pertenecientes a la comunidad afro y 9 a la comunidad indigena. Adicionalmente 197 eran víctimas de desplazamiento forzado y 51 se encontraban en condición de discapacidad. En lo corrido de la vigencia,  se realizaron 244.396 viajes. </t>
  </si>
  <si>
    <t>En el segundo semestre de 2021 se realizaron 233 acciones pedagógicas en las cuales participaron 7.399 niñas, niños y adolescentes en las actividades de educación vial y cultura para la movilidad; las actividades desarrolladas fueron: Plan aula "mi colegio, mi ciudad", Capacitación a Promotores escolares en seguridad vial, obras de teatro - la nueva movilidad, actividades de movibreak, foro de ppromotores escolares "Hackathon escolar", moviparque entre otras.
Para el año 2021 se desarrollaron en total 434 acciones pedagógicas dirigidas 18.499 niñas, niños y adolescentes, lo que corresponde al 100% de la meta.</t>
  </si>
  <si>
    <t>Por parte de Ruta Pila, auqnue la presencialidad en colegios incremento en el segundo semestre del año, el modelo de alternancia condujo a que el uso de transporte escolar no fuese tan significativo  y a que los volúmenes vehiculares del tráfico de la ciudad fueran bajos. Por ende las revisiones a vehículos logradas fueron inferiores a las programadas para el presente indicador. Por lo mismo, la meta del Plan Distrital de Desarrollo fue reprogramada a 4.000 vehículos revisados para la vigencia. 
Sin embargo, el proyecto Ruta Pila logró 60 visitas a instituciones educativas y el beneficio de 61.087 niñas, niños y adolescentes que se desplazaron desde y hacia sus instituciones educativas en rutas escolares.</t>
  </si>
  <si>
    <t xml:space="preserve">Durante el primer semestre del 2021 se realizó convenio de cooperación internacional con la Organización de Estados Iberomaericanos para la Educación y la Cultura (OEI). Durante el segundo semestre se realizó alistamiento metodológico e implementación de la estrategia de empoderamiento, impactando a 222 niñas, adolescentes y jovenes de comunidades afrocolombianas, indígenas, campesinas y rurales y raizales, logrando procesos de empoderamineto de mínimo 10 horas, en los que se trabajó sobre los derechos humanos de las mujeres, prevención de violencias, roles y estereotipos de género. </t>
  </si>
  <si>
    <t>La “Estrategia entornos protectores, territorios seguros inclusivos y diversos, a través de 7 módulos o sesiones temáticas denominadas: Familias democráticas, Derechos Humanos, Género, Masculinidades alternativas no violentas, Identificación de tipologías de violencias, rutas y competencias institucionales y Habilidades para la vida con énfasis en  una reflexión sobre los patrones de consumo SPA, orientaron y sensibilizaron a 6225 personas.  
El grupo de niñas, niños y adolescentes está conformado por 702 personas, tres de ellos menores de 5 siendo acompañantes activos y propositivos de sus padres y cuidadores, 118 niñas y niños entre 6 y 12 años y 581 adolescentes entre los 13 y 17 años de edad.
Logrando aproximarnos a una población que esta construyendo su desarrollo vital y apropiándose de su ciudadanía social y cultural. La localidades orientaron y sensiblizaron segun rango de edad a la siguiente población, Usaquen (M2 -entre 13 y 17 años), Chapinero (1h entre 0 y 5 años, 2m entre los 6 y 12 años, 6h y 14 entre los 13 y 17 años) Santa Fe (1h entre 13 y 17 años) San Cristobal (18m y 18h entre los 6 y 12 años, 46h y 40m entre13 a 17 años) Usme (1h y 2m entre los 13 a 17 años) Tunjuelito (3h y2m entre los 6 a 12 años, 5h y 4m entre los 13 a 17 años), Bosa(m1 entre 6 a 12 años, 5m entre 13 a 17 años), Kennedy ( 4h y 4m entre 6 a 12 años, h96 y 115m entre 13 a 17 años) Fontibón (h1 y m2 entre 13 a 17 años), Engativa (2m entre los 0 y 5 años, 12h y 28m entre los 6 a 12 años, 23h y 50m entre los 13 a 17 años), Rafael Uribe (5h y 2m entre los 6 a 12 años, h17 y 65m entre los 13 a 17 años), Ciudad Bolivar (1h y 8 m entre 13 y 17 años), Candelaria (9h y 9m entre 6 a12 años, 4h y 7h entre los 13 a 17 años), Teusaquillo (25h y 31m entre 13 a17 años)</t>
  </si>
  <si>
    <t>A diciembre se atendieron 1250 niños y niñas interviniendo asi 16 localidades del distrito</t>
  </si>
  <si>
    <t>Para la vigencia 2021, se brindó atención a un total de 5895 niños, niñas y adolescentes vinculados a PARD por violencia sexual, por concepto de la autoridad administrativa.</t>
  </si>
  <si>
    <t>Para la vigencia 2021, se brindó atención a un total de 2426  niños, niñas y adolescentes vinculados a PARD víctimas de conflicto armado , por concepto de la autoridad administrativa.</t>
  </si>
  <si>
    <t xml:space="preserve">A diciembre 2021 se atendieron 60.229 niñas y niños </t>
  </si>
  <si>
    <t xml:space="preserve">A diciembre 2021 se atendieron 48869 niñas y niños </t>
  </si>
  <si>
    <t>A diciembre 2021 se atendieron 12805 Niños y Niñas</t>
  </si>
  <si>
    <t xml:space="preserve">A diciembre 2021 se atendieron 223 madres gestantes, lactantes, niñas y niños </t>
  </si>
  <si>
    <t>Para la vigencia 2021, hubo una restructuración de los servicios, por lo cual el programa cambio de nombre a Generaciones Explora dirigido a niños y niñas de 7 a 13 años, con una modificación en la atención de 1250 niños y en el presupuesto. 
FUENTE: Grupo de Planeación y Sistemas-Metas Sociales y financcieras Bogota-SIM. Corte a 31 de Diciembre, consultado en 10/02/2022</t>
  </si>
  <si>
    <t>Para la vigencia 2021, hubo una restructuración de los servicios, por lo cual el programa cambio de nombre a  Generaciones Étnicas  con Bienestar  dirigido a niños y niñas de 7 a 13 años, con una modificación en la atención de 400 niños y niñas y en el presupuesto. FUENTE: Grupo de Planeación y Sistemas-Metas Sociales y financcieras Bogota-SIM. Corte a 31 de Diciembre, consultado en 10/02/2022</t>
  </si>
  <si>
    <t>Para la vigencia 2021, hubo una restructuración de los servicios, por lo cual el programa cambio de nombre a KATUNNA  dirigido a niños y niñas de 7 a 13 años, con una modificación en la atención de 1200 niños y niñas y se modificó  el presupuesto. FUENTE: Grupo de Planeación y Sistemas-Metas Sociales y financcieras Bogota-SIM. Corte a 31 de Diciembre, consultado en 10/02/2022</t>
  </si>
  <si>
    <t>FUENTE: Sistema de Información Misional-SIM.Reporte PARD Corte a 31 de Diciembre, consultado en 10/02/2022. Fuente Presupuesto: Grupo de Planeación y Sistemas-Metas Sociales y financcieras Bogota-SIM. Corte a 31 de Diciembre, consultado en 10/02/2022</t>
  </si>
  <si>
    <t>Para el A diciembre 2021 se atendieron 60.229 niñas y niños FUENTE: Grupo de Planeación y Sistemas-Metas Sociales y financcieras Bogota-SIM. Corte a 31 de Diciembre, consultado en 10/02/2022</t>
  </si>
  <si>
    <t>A diciembre 2021 se atendieron 48869 niñas y niños FUENTE: Grupo de Planeación y Sistemas-Metas Sociales y financcieras Bogota-SIM. Corte a 31 de Diciembre, consultado en 10/02/2022</t>
  </si>
  <si>
    <t>A diciembre 2021 se atendieron 12805 Niños y NiñasFUENTE: Grupo de Planeación y Sistemas-Metas Sociales y financcieras Bogota-SIM. Corte a 31 de Diciembre, consultado en 10/02/2022</t>
  </si>
  <si>
    <t>A diciembre 2021 se atendieron 223 madres gestantes, lactantes, niñas y niños FUENTE: Grupo de Planeación y Sistemas-Metas Sociales y financcieras Bogota-SIM. Corte a 31 de Diciembre, consultado en 10/02/2022</t>
  </si>
  <si>
    <t>Educación: $2.006.885.837</t>
  </si>
  <si>
    <t xml:space="preserve">Se deben realizar reajustes a las metas las cuales son informadas a través de oficio enviado desde la Oficina Asesora de Planeación del IDIPRON (planeación@idipron.gov.co) al correo del CODIA (codiainfanciayadolescencia@gmail.com) el día 30 de julio del año 2021. </t>
  </si>
  <si>
    <t>Presupuesto reprogramado $ 461'087.000
Meta reprogramada ajustada a la meta del proyecto al 100%
Datos de Atención 
Total Personas en riesgo de ESCNNA atendidas: 222
Mujeres Adolescentes: 75
Hombres Adolescentes: 61
Niñas: 38
Niños: 48</t>
  </si>
  <si>
    <t xml:space="preserve">Se superó el compromiso de la meta inicial ya que se intervinieron el 100% de las Unidades de Protección Integral, se realizó la atención de mantenimiento  de las 35 unidades y sedes del IDIPRON , en las modalidades de mantenimientos preventivos, correctivos, emergencias y mantenimiento integral.
Unidades atendidas  en la modalidad de MANTENIMIENTO INTEGRAL:
UPI LA 27, UPI LA RIOJA, EL CASTILLO, UPI EL EDÉN, UPI CASA BELÉN, UPI LA VICTORIA, UPI LIBERIA, UPI LA FLORIDA (parcial)
Se dió inicio al mantenimiento integral de las unidades:
UPI OASIS y UPI LUNAPARK.
</t>
  </si>
  <si>
    <t>Fueron desarrolladas las siguientes actividades:
- Ejecución de los  cronogramas para el mantenimiento de los equipos de cómputo y periféricos de la entidad en 33 sedes.
- Se puso a disposición  la herramienta virtual de aprendizaje en equipos  “Moodle”, para la realización de cursos virtuales didácticos y se implementaron simulacros  para la  preparación a la presentación de  las  pruebas  SABER.
- A través de "Moodle" se configuró la base de datos actualizada de los cursos realizados por los NNAJ (Niños, Niñas, Jóvenes y Adolescentes)  y se puso a su disposición la descarga de certificados, lo cual les ahorra tiempos y gastos en el desplazamiento para la obtención de los mismos.
- Se implemento el Protocolo IPv6 en convivencia con IPv4.
- Se fortalecieron las políticas de seguridad y Privacidad de la Información.</t>
  </si>
  <si>
    <t>Subdirección para la Infancia
Alcira Daza Rojas
Equipo Primera infancia
Alexander Zabala
Andrea Torres Picon</t>
  </si>
  <si>
    <t>adazar@sdis.gov.co
ahurtador@sdis.gov.co
azabala@sdis.gov.co
actorresp@sdis.gov.co</t>
  </si>
  <si>
    <t xml:space="preserve">
aportela@sdis.gov.co
lquiroga@sdis.gov.co</t>
  </si>
  <si>
    <t xml:space="preserve">Subdirección para la Infancia
Claudia Luna
</t>
  </si>
  <si>
    <t>alucumi@sdis.gov.co
@sdis.gov.co
mladinol@sdis.gov.co</t>
  </si>
  <si>
    <t>mochoa@sdis.gov.co</t>
  </si>
  <si>
    <t>Subdirección para la Infancia
Equipo participaciòn infantil
Margarita Ochoa</t>
  </si>
  <si>
    <t>alucumi@sdis.gov.co
@sdis.gov.co
Margarita Ochoa</t>
  </si>
  <si>
    <t>Dirección de Nutrición y Abastecimiento
Myriam Cantor
Viviana Catherine Villegas - Subdirección de Nutrición</t>
  </si>
  <si>
    <t xml:space="preserve">Proyecto Discapacidad
Jessica Nathalie Ariza Castellanos 
Edny Lorena Pineda Rojas </t>
  </si>
  <si>
    <t>Subsecretaría 
Inspección y Vigilancia
Noelia Mariana Olarte Ospina</t>
  </si>
  <si>
    <t>Ana Manrique</t>
  </si>
  <si>
    <t xml:space="preserve">La problemática del exceso en peso en el distrito ha ido en aumento constante cerrando en 29.7% para 2021. 
Con el fin de avanzar en el cumplimiento del indicador se trabajaron en dos líneas de trabajo: 1. Diseño e implementación del plan de acción para la prevención y atención de la malnutrición en escolares de 5 a 17 años y 2. Diseño e implementación de una estrategia para la reducción de ambientes obesogénicos; para cada una de estas dos líneas de trabajo se obtuvieron los siguientes logros:
• Afectación de los determinantes de la situación nutricional de los escolares mediante la implementación del plan de acción de la mesa interdependencias de alteraciones nutricionales de la Secretaría Distrital de Salud (SDS).
• Intervención de instituciones educativas junto con la alianza ciudades saludables  que permitieron aumentar la disponibilidad de alimentos naturales en las tiendas escolares.
• Consolidación de la estrategia para la promoción de una alimentación saludable “empieza por ti”, orientada a desestimular el consumo de productos ultra procesados e incentivar el consumo de alimentos naturales en Bogotá.
• Sensibilización de 400 tenderos ubicados alrededor de colegios oficiales de Bogotá, para ser vinculados a la estrategia de tiendas barriales saludables.
• Planeación y desarrollo de sesiones educativas en salud para la comunidad escolar mediante la identificación de necesidades y potencialidades de las instituciones educativas con el fin de apropiar conocimiento, desarrollo de habilidades y prácticas para el autocuidado y cuidado mutuo.
• Implementación de huertas escolares, articulando las líneas de la Política Distrital de Salud Ambiental y la Política Pública de Seguridad Alimentaria y Nutricional, para la generación de responsabilidad ambiental y la toma de decisiones informadas en alimentación y nutrición.
• Trámite del acto normativo (ley 2120 del 2021) para la implementación de entornos alimentarios saludables, con el fin de reducir ambientes obesogénicos, donde los escolares desarrollan sus actividades diarias.
</t>
  </si>
  <si>
    <r>
      <t xml:space="preserve">Se  garantizó la atención integral a </t>
    </r>
    <r>
      <rPr>
        <b/>
        <sz val="10"/>
        <rFont val="Calibri"/>
        <family val="2"/>
        <scheme val="minor"/>
      </rPr>
      <t>61.509 niños y niñas entre los 3 y los 6 años de edad matriculados en los grados del ciclo de educación inicial</t>
    </r>
    <r>
      <rPr>
        <sz val="10"/>
        <rFont val="Calibri"/>
        <family val="2"/>
        <scheme val="minor"/>
      </rPr>
      <t xml:space="preserve"> de 305 IED que participan en los convenios de asociación con Cajas de Compensación Familiar, cuyo objetivo es fortalecer la educación inicial con calidad en el marco de la Atención Integral.
Se avanzó en desarrollar la modalidad de la Ruta de Asistencia Técnica denominada Plan Focalizado en 100 Instituciones Educativas focalizadas, llevando a cabo los diferentes momentos que constituyen el plan. Por ello se reporta como meta cumplida al 100%, teniendo presente que todas las instituciones llevaron a cabo los momentos de la estrategia de reconocer e indagar, proyectar acciones y vivir la experiencia, logrando valorar el proceso el 84% de estas.  
</t>
    </r>
  </si>
  <si>
    <r>
      <t xml:space="preserve">La Secretaría de Educación benefició a </t>
    </r>
    <r>
      <rPr>
        <b/>
        <sz val="10"/>
        <rFont val="Calibri"/>
        <family val="2"/>
        <scheme val="minor"/>
      </rPr>
      <t>20.026 escolares con discapacidad</t>
    </r>
    <r>
      <rPr>
        <sz val="10"/>
        <rFont val="Calibri"/>
        <family val="2"/>
        <scheme val="minor"/>
      </rPr>
      <t xml:space="preserve"> (que corresponde al 100% de los estudiantes con discapacidad), logrando el 100% de los estudiantes con discapacidad atendidos, a través del sistema de apoyos: 975 docentes de apoyo pedagógico, 183 auxiliares de enfermería, 113 mediadores pedagógicos y comunicativos, 83 intérpretes de lengua de señas colombiana y 13 modelos lingüísticos.  
100% de la meta cumplida en matrícula de estudiantes con discapacidad con acciones de acompañamiento implementadas en el 100% de instituciones educativas del Distrito en las que se encuentran matriculados estudiantes con discapacidad.
100% de la meta cumplida en el acompañamiento a 80 IED en el fortalecimiento de procesos educativos de educación intercultural con pueblos indígenas, de la implementación de la Cátedra de Estudios Afrocolombianos y en la atención diferencial de estudiantes pertenecientes a los grupos étnicos.
Cumplimiento del 100% de la meta de acompañamiento pedagógico a 40 IED en temas de memoria, paz, reconciliación y migraciones, el cual refiere al inició y desarrollo de sesiones de cualificación pedagógica en articulación con cuatro entidades (Museo Nacional, Biblored, CMPR y CINDE,), la participación de 65 docentes, el desarrollo  de las 33 sesiones de cualificación pedagógica que el Equipo de Pedagogías de las Memorias y las Migraciones ha realizado durante el año, el impacto a 10.339 estudiantes víctimas del conflicto armado y a 7.695 estudiantes migrantes matriculados en las 40 IED acompañadas.
100% de la meta cumplida logrando avanzar en el plan de acción previsto para la vigencia, destacando del proceso, el acompañamiento pedagógico a las instituciones educativas en temas relacionados con la transversalización del enfoque de género y diferencial.</t>
    </r>
  </si>
  <si>
    <r>
      <t xml:space="preserve">En ejecución de recursos del actual Plan de Desarrollo Distrital 2020-2024 la Jornada Completa  registra el mayor porcentaje de avance atebiendo el 100% de la meta prevista del proyecto (11,06% de los estudiantes), que corresponde a </t>
    </r>
    <r>
      <rPr>
        <b/>
        <sz val="10"/>
        <rFont val="Calibri"/>
        <family val="2"/>
        <scheme val="minor"/>
      </rPr>
      <t>79.086 estudiantes de colegios públicos beneficiados con tres atenciones semanales</t>
    </r>
    <r>
      <rPr>
        <sz val="10"/>
        <rFont val="Calibri"/>
        <family val="2"/>
        <scheme val="minor"/>
      </rPr>
      <t xml:space="preserve">, alcanzado en octubre de 2021. 
Así mismo,  registra el mayor porcentaje de avance en la atención del 12,08% representados en </t>
    </r>
    <r>
      <rPr>
        <b/>
        <sz val="10"/>
        <rFont val="Calibri"/>
        <family val="2"/>
        <scheme val="minor"/>
      </rPr>
      <t>86.381 estudiantes de colegios públicos beneficiados con mínimo 1 atención semanal</t>
    </r>
    <r>
      <rPr>
        <sz val="10"/>
        <rFont val="Calibri"/>
        <family val="2"/>
        <scheme val="minor"/>
      </rPr>
      <t>.</t>
    </r>
  </si>
  <si>
    <r>
      <t xml:space="preserve">Para el desarrollo de las estrategias de Inmersióna la Educación Superior y </t>
    </r>
    <r>
      <rPr>
        <b/>
        <sz val="10"/>
        <rFont val="Calibri"/>
        <family val="2"/>
        <scheme val="minor"/>
      </rPr>
      <t>Orientación socio ocupacional en las IED</t>
    </r>
    <r>
      <rPr>
        <sz val="10"/>
        <rFont val="Calibri"/>
        <family val="2"/>
        <scheme val="minor"/>
      </rPr>
      <t xml:space="preserve">, durante el segundo semestre del 2021 se adelantaron las siguientes acciones:
La Estrategia de Orientación Socio Ocupacional se desarrolló de manera transversal logrando el  acompañamiento a </t>
    </r>
    <r>
      <rPr>
        <b/>
        <sz val="10"/>
        <rFont val="Calibri"/>
        <family val="2"/>
        <scheme val="minor"/>
      </rPr>
      <t xml:space="preserve">330 IED </t>
    </r>
    <r>
      <rPr>
        <sz val="10"/>
        <rFont val="Calibri"/>
        <family val="2"/>
        <scheme val="minor"/>
      </rPr>
      <t xml:space="preserve">y el beneficio a </t>
    </r>
    <r>
      <rPr>
        <b/>
        <sz val="10"/>
        <rFont val="Calibri"/>
        <family val="2"/>
        <scheme val="minor"/>
      </rPr>
      <t>42.998 estudiantes</t>
    </r>
    <r>
      <rPr>
        <sz val="10"/>
        <rFont val="Calibri"/>
        <family val="2"/>
        <scheme val="minor"/>
      </rPr>
      <t xml:space="preserve"> de media partir de las siguientes acciones:
*Iimplementación de la estrategia en las 207 IED acompañadas por las 9 IES en convneio realizando  acciones con los diferentes actores de la comunidad educativa realizando balance y cierre de dichas actividades, a partir del cual se evidenció participación de  33.811 estudiantes de media en las sesiones tipo taller. Asimismo, se realizaron talleres con 19.145 estudiantes  de grado 9° en el marco de los procesos de articulación entre las acciones que se adelantan en el nivel de educación media y la básica secundaria para garantizar un mayor impacto en la toma de decisiones de los estudiantes en su trayectoria de vida. 
Por otra parte, se finalizó el desarrollo de los talleres dirigidos a padres de familia o acudientes los cuales  buscaron orientar a las familias de los estudiantes de los grados 10 y 11 sobre el proceso de toma de decisiones y construcción del proyecto de vida de los jóvenes, basado en la reflexión sobre los estereotipos, deseos y creencias en torno a la vida laboral y educativa. Igualmente, pretende generar reflexiones en torno a su papel corresponsable en la orientación, el reconocimiento de la continuidad educativa como un factor clave para la calidad de vida y trayectoria futura de sus hijos y/o familiares. A partir de estos talleres, a la fecha las IES en convenio reportaron la participación de 2.970 padres de familia o acudientes. Asímimo, en cuanto al trabajo con equipo líder para sensibilizar e identificar la orientación socio ocupacional como elemento transversal de la practica pedagógica y dinámica institucional que incide en la toma de decisiones de las y los estudiantes de media, las IES reportan la participación de 795 miembros del equipo líder entre Directivos Docentes (143), Docentes (288) y Orientadores (364); así como 2.970 familiares o acudientes en sesiones tipo taller. 
*Se finalizó  la implementación efectiva de la estrategia en 77  IED con programas de articulación SENA por parte de la Universidad Distrital Francisco José de Caldas, ya que 3 de ellas decidieron, en el mes de octubre no continuar con los procesos iniciados. Se identificó la participación de 3.640 estudiantes de grados 10 y 11 y  2.120 estudiantes de grado 9° en el marco de los procesos de articulación entre las acciones que se adelantan en el nivel de educación media y la básica secundaria para garantizar un mayor impacto en la toma de decisiones de los estudiantes en su trayectoria de vida.  Adicionalmente, en los espacios dirigidos al trabajo con el equipo líder, la universidad reporta participación de 201 docentes u orientadores y en las sesiones propuestas para familias, 821 familiares o acudientes.  
*A través del equipo de profesionales de la DEM se respondió a las solicitudes de acompañamiento de las IED logrando beneficiar 5.547 estudiantes de media y a 2.241 de grado noveno, estudiantes pertenecientes a 47 IED, 4 de ellas antes de que iniciara el acompañamiento desarrollado por instituciones de educación superior. 
</t>
    </r>
    <r>
      <rPr>
        <b/>
        <sz val="10"/>
        <rFont val="Calibri"/>
        <family val="2"/>
        <scheme val="minor"/>
      </rPr>
      <t>Estrategia de inmersión a la educación superior</t>
    </r>
    <r>
      <rPr>
        <sz val="10"/>
        <rFont val="Calibri"/>
        <family val="2"/>
        <scheme val="minor"/>
      </rPr>
      <t xml:space="preserve">
* Socialización a 208 IED que se encontraban interesadas en participar de la estrategia, dando a conocer la oferta formativa dirigida a los estudiantes de 10 y 11 en el marco de la estrategia de inmersión. En dicha socialización se abordaron los aspectos generales de la universidad, el campus universitario, el uso de las plataformas, el reglamento estudiantil, el seguimiento a realizar, entre otros aspectos importantes para tener en cuenta en el desarrollo de las asignaturas y cursos. Así mismo, a solicitud de algunas IED, se amplió la posibilidad de que los estudiantes pudieran acceder a más de un curso de inmersión. 
*Proceso de matrícula e inducción con los estudiantes de 207 IED que decidieron ser parte de la estrategia desarrollándose  las asignaturas de inmersión dirigida a estudiantes de grado 11 y de cursos de extensión en campos de la cuarta revolución industrial dirigidos a estudiantes de grado 10, ofertados por las 9 IES en convenio a las diferentes IED asignada. 
*Balance y cierre de la estrategia de inmersión reportando, por parte de las IES, la matrícula de  5.144 cupos asignados a 4.847 estudiantes. Esto, entendiendo que algunos estudiantes optaron por tomar dos asignaturas para fortalecer su proceso formativo. 1.068 de estos estudiantes lograron aprobar 1.073  asignaturas cursadas accediendo al certificado de créditos homologables y al puntaje adicional en caso de presentarse a la estrategia Jóvenes a la U. De igual forma, en relación a los cursos de extensión universitaria dirigido a los estudiantes de grado 10o , según reporte de las IES, un total de 2.063 estudiantes matricularon 2.076 cupos  accediendo a formación en campos asociados a la 4ª RI como: computación en la nube, producción de contenido, datos e inteligencia artificial, ingeniería, marketing, gente y cultura, desarrollo de productos, ventas digitales para el desarrollo del pensamiento crítico e innovación, aprendizaje activo y estrategias de aprendizaje, resolución de problemas, originalidad e iniciativa, liderazgo e influencia social, uso, diseño y programación de tecnología. Esto, para apoyar el proceso de formación de los estudiantes de manera que desde el nivel de educación media se apoye su proyección en campos que resultarán pertinentes para trazar su trayectoria educativa y laboral. 954 estudiantes lograron la aprobación de 960 cupos certificados.
</t>
    </r>
  </si>
  <si>
    <t xml:space="preserve">Datos de atención total 3380
En riesgo 3324 personas únicas 
Adolescentes total: 2321
Mujeres Adolescentes:  952
Hombres adolescentes: 1269
Niñez total: 1103
Niñas: 488
Niños: 615
En calle: 56 personas únicas
Adolescentes total: 56
Mujeres Adolescentes: 19
Hombres Adolescentes: 37
Niñez total: 0
</t>
  </si>
  <si>
    <t xml:space="preserve">
Datos de Atención 
Total Víctimas ESCNNA atendidas 41
Mujeres Adolescentes: 35
Hombres Adolescentes: 2
Niñas: 2
Niños: 2
La meta corresponde al 100% de niñas, niños o adolescentes remitidos por Protección, es decir, las personas (NNA) que  son remitidos por ICBF o ingresan por operativos.</t>
  </si>
  <si>
    <t xml:space="preserve">Presupuesto reprogramado $ 69.898.000
Se deben realizar reajustes a las metas las cuales son informadas a través de oficio enviado desde la Oficina Asesora de Planeación del IDIPRON (planeación@idipron.gov.co) al correo del CODIA (codiainfanciayadolescencia@gmail.com) el día 30 de julio del año 2021. </t>
  </si>
  <si>
    <t xml:space="preserve">
Meta reprogramada ajustada a la meta del proyecto al 100%
Datos de Atención 
Total Personas en riesgo de estar en conflicto con la ley atendidas: 458
Mujeres Adolescentes: 150
Hombres Adolescentes: 293
Niñas: 7
Niños: 8</t>
  </si>
  <si>
    <t xml:space="preserve">Presupuesto reprogramado $ 779.651.724
Se deben realizar reajustes a las metas las cuales son informadas a través de oficio enviado desde la Oficina Asesora de Planeación del IDIPRON (planeación@idipron.gov.co) al correo del CODIA (codiainfanciayadolescencia@gmail.com) el día 30 de julio del año 2021. </t>
  </si>
  <si>
    <t xml:space="preserve">Se atendieron 400 niñas, niños y adolescentes </t>
  </si>
  <si>
    <t>A diciembre 2021 se atendieron 1.200 niñas, niños</t>
  </si>
  <si>
    <t xml:space="preserve">Durante la vigencia 2021 se realizaron 4.584 actividades de “Parques para Cultura Ciudadana”, en donde se llevaron a cabo actividades lúdicas y recreativas implementadas en los espacios del Sistema Distrital de Parques y en otros escenarios que cumplen con los requisitos mínimos y/o de manera virtual con lineamientos pedagógicos, basados en los valores de la solidaridad, confianza, trabajo en equipo y apropiación del espacio público en el marco de la cultura ciudadana, para fortalecer la convivencia y la inclusión social. Beneficiando a 229.176 niños, niñas y adolescentes de 19 localidades y en actividades a nivel distrital como se evidencia a continuación:
Número de NNA Beneficiados por género y rango etario: 
- 51.031 NN de primera infancia: 26.586 niñas y 24.445 niños.
- 121.353 NN de infancia: 60.848 niñas y 60.505 niños. 
- 56.792 adolescentes: 27.838 niñas y 28.954 niños. 
Número de actividades y número de NNA Beneficiados por localidad: 
1. ANTONIO NARINO: Se realizaron 69 actividades beneficiando a 1.510 NNA
2. BARRIOS UNIDOS: Se realizaron 385 actividades beneficiando a 126.764 NNA
3. BOSA: Se realizaron 257 actividades beneficiando a 5.001 NNA
4. CHAPINERO: Se realizaron 89 actividades beneficiando a 1.765 NNA
5. CIUDAD BOLIVAR: Se realizaron 704 actividades beneficiando a 15.094 NNA
6. DISTRITAL: Se realizaron 32 actividades beneficiando a 9.400 NNA
7. ENGATIVA: Se realizaron 174 actividades beneficiando a 3.948 NNA
8. FONTIBON: Se realizaron 141 actividades beneficiando a 3.475 NNA
9. KENNEDY: Se realizaron 326 actividades beneficiando a 8.588 NNA
10. LA CANDELARIA: Se realizaron 2 actividades beneficiando a 33 NNA
11. MARTIRES: Se realizaron 4 actividades beneficiando a 160 NNA
12. PUENTE ARANDA: Se realizaron 156 actividades beneficiando a 2.917 NNA
13. RAFAEL URIBE: Se realizaron 523 actividades beneficiando a 10.417 NNA
14. SAN CRISTOBAL: Se realizaron 418 actividades beneficiando a 9.062NNA
15. SANTA FE: Se realizaron 193 actividades beneficiando a 3.962 NNA
16. SUBA: Se realizaron 259 actividades beneficiando a 5.865 NNA
17. SUMAPAZ: Se realizó 1 actividad beneficiando a 30 NNA
18. TUNJUELITO: Se realizaron 371 actividades beneficiando a 10.239 NNA
19. USME: Se realizaron 479 actividades beneficiando a 10.927 NNA
20. USAQUEN: Se realizó 1 actividad beneficiando a 19 NNA
</t>
  </si>
  <si>
    <t xml:space="preserve">Se realizaron acuerdos de articulación interna entre las estrategias de cuidado menstrual y empoderamiento a niñas, adolescentes y mujeres jóvenes, lideradas por la Dirección de Enfoque Diferencial. En el marco de esta articulación se realizaron 7 jornadas de cuidado menstrual dirigidas a niñas y adolescentes de comunidades diferenciales. </t>
  </si>
  <si>
    <t>NO REPORTA</t>
  </si>
  <si>
    <t xml:space="preserve">
Si bien el avance anual del inidcador reportado en la Política Pública de Infancia y Adolesencia referente a participaciones, fue solo del 37% para el primer semestre, debido a los retrasos por el modelo de alternancia bajo el cual operaron los colegios en este periodo, para el segundo semestre y en vista que la apertura y presencialidad en colegios incrementó la demanda de acompañamientos y la capacidad de beneficio de estudiantes, Ciempiés superó la expectativa de este indicador y alcanzó la meta de viajes programada en el Plan Distrital de Desarrollo. 
Entre otros avances, el proyecto Ciempiés durante el año logró 109.434 viajes y 1.592 beneficiarios matriculados en instituciones educativas distritales en 4 de las 4 localidades donde se opera: Suba, Bosa, Mártires y Kennedy. De los 1.592 estudiantes beneficiados, 1.306 se encontraban entre los 5 y los 12 años de edad y 286 de 13 en adelante. Adicionalmente 798 fueron niñas y 794 fueron niños. Respecto a las etnias se cuentó con la participación de 25 beneficiarios. Entre ellos 7 de comunidades afro y 18 de comunidades indígenas: Muisca, Andoque, Pijao y Nasa. Adicionalmente 108 eran víctimas del conflicto armado y 33 se encontraban en condición de discapacidad.</t>
  </si>
  <si>
    <t>Durante el año 2021 se construyeron, aprobaron, implementaron y siguieron intersectorialmente 2 planes de acción distritales (uno dirigido a la primera infancia -RIAPI- y el otro focalizado a la infancia y adolescencia -RIAIA-), para fortalecer la RIAGA en el marco de los principios de la atención integral, cuyos productos finales resultaron de la gestión intersectorial, logrando la Matriz de oferta de servicios en el marco de la RIAGA, la Matriz de articulación intersectorial y el informe de implementación distrital de la RIAGA para cada tramo de la ruta.   
Desde el enfoque territorial, se contó con la armonización de la RIAGA a los 20 planes de acción local de la mesa para primera infancia (RIAPI) y a los 20 Comités Operativos Locales para Infancia y Adolesencia (COLIA), a través de la visibilización de las líneas de acción de la RIA como ordenadoras, con el propósito de fortalecer desde la lectura y operación local la atención integral, logrando como productos locales la Matriz de oferta de servicios en el marco de la RIAGA y el informe de implementación de la RIAGA por localidad para cada tramo de la ruta. 
De acuerdo con lo anterior, las actividades programadas para el cumplimiento de la meta se realizaron al 100%, así como el presupuesto destinado para su ejecución el cual corresponde al talento humano necesario para territorializar la ruta y lograr la articulación y gestión de manera intersectorial.</t>
  </si>
  <si>
    <t>Las modalidades Jardines Infantiles diurnos, nocturnos y Casas de Pensamiento Intercultural contó con una oferta proyectada a corte de diciembre de 2021 de 54.454 cupos en 353 modalidades de atención. A la fecha de corte en Jardines Infantiles y Casas de Pensamiento Intercultural, 50.993 niñas y niños, de la ciudad cuentan con asignación de cupo, considerando las medidas de Bioseguridad impartidas por la Nación y el Distrito frente al distanciamiento social y la contratación gradual del personal. Al finalizar el año 54.716 participantes alcanzaron una permanencia mínima de 90 días en los servicios de un total de personas únicas atendidas durante la vigencia de 59.672.
258 unidades operativas brindan atención presencial en jornada completa y media jornada, 71 unidades operativas prestan atención bajo el esquema de educación inicial en alternancia (media presencialidad), 24 unidades operativas prestan atención bajo el esquema de educación inicial en casa, esta última información se genera a corte del 31 de diciembre basados en las niñas y niñas que permanecieron en atención hasta el 18 de diciembre.  Es importante precisar que en el mes de septiembre se recibió una adición presupuestal para dar cumplimiento a las acciones del plan de rescate social de la Alcaldía Mayor, sin embago, estos recursos no se lograron ejecutar al 100% toda vez que los procesos contractuales definidos para la implementación de dicho plan no se lograron adjudicar dado que se declararon desiertos dos de los procesos publicados en SECOP. Así las cosas esta inejecución no afectó el desarrollo de las actividades definidas para la prestación del servicio de Educación inicial en el marco de la atención integral definido en la formulación de la meta.</t>
  </si>
  <si>
    <t xml:space="preserve">La modalidad creciendo juntos para el año 2021 en primer semestre  realizó atención a gestantes, niñas y niños hasta los 3 años de edad y 6 años con restricciones médicas en el marco de pandemia de forma virtual, bajo la estrategia voz a voz por la niñez; para segundo semestre se retoman atenciones presenciales a través de encuentros en casa y grupales en donde se buscan  fortalecer las interacciones y capacidades para educar, cuidar y proteger a  madres, padres y cuidadores en la zona urbana de 19 localidades de la ciudad de Bogotá. Cabe resaltar que la cobertura asignada a la modalidad se cumplio al 99% de acuerdo a lo proyectado. Con respecto a la atención a corte de 31 d diciembre en los registros de la meta generados de SIRBE, se encuentra que 18.782 participantes cumplían con el criterio de pernanencia de 90 días en la modalidad, de un total de personas únicas atendidas durante la vigencia de 20.206. Se evidencia una alta rotación en los 15.000 cupos disponibles para la atención, en primer lugar por la atención de gestantes y por el cumplimiento de la edad de las niñas y los niños que transitan a jardines públicos y privados, que permitió la posibilidad que mayor población tuviera acceso a esta modalidad de atención. El presupuesto se ejecutó al 100% de acuerdo con lo programado a través de la contratación de talento humano dispuesto para la ejecución de actividades que fortalecieron el rol de cuidado y protector de las familias. </t>
  </si>
  <si>
    <t xml:space="preserve">El Distrito garantiza la atención integral a niñas, niños y adolescentes del distrito en riesgo o situación de trabajo infantil y migrantes en riesgo de vulneración de sus derechos de manera flexible con enfoque diferencial y de género a través de 13 Centros Amar y de las Estrategias Móvil y de atención a la denuncia, así como a través de los servicios y estrategias que acompañan en casa, brindando seguimiento continuo a las familias y los participantes y realizando búsquedas en los diferentes sectores de la ciudad durante la emergencia sanitaria a causa por el Covid-19 y asumiendo el reto actual de volver a la atención presencial en cumplimiento de los protocolos de bioseguridad establecidos. Esta apuesta hizo que se lograra identificar mayor cantidad de participantes a través de la estrategia de búsqueda territorial "Por la Niñez", quienes fueron remitidos a ofertas de la entidad y de otros sectores en favor del restablecimiento de sus derechos en el marco de las situaciones derivadas de la pandemia por la covid19. Los recursos invertidos para estas acciones corresponden al personal contratado para el desarrollo de estas acciones alcanzando una ejecución presupuestal del 99% de acuerdo con lo programado, debido a liberación de recursos por tema de liquidación de contratos.  Esta meta es de tipo creciente, es decir incluye los participantes únicos atendidos desde el inicio del Plan de Desarrollo, por tanto en lo corrido del cuatrienio se han atendido 9.070 niñas, niños y adolescentes en situación o riesgo de trabajo infantil, 94% más que en la vigencia 2020.
La Secretaria Distrital de Integración Social fue galardonada en la cuarta edición del Reconocimiento a las Buenas Prácticas de Desarrollo Sostenible que se realizó a través de Pacto Global Red Colombia. El reconocimiento resalta su contribución al Objetivo de Desarrollo Sostenible Numero 8, el cual contempla promover el crecimiento económico sostenido, inclusivo y sostenible, el empleo pleno y productivo y el trabajo decente para todos a través de las acciones contra el trabajo infantil. Es así, como la SDIS recibió por parte de Pacto Global Red Colombia, el reconocimiento por innovación, gestión y calidad, impacto, sostenibilidad en el tiempo y pertinencia en el territorio, por la labor que se viene adelantando en los Centros Amar y la Estrategia Móvil. 
Asimismo, a través de la Estrategia de Por la Niñez, le fue otorgado a la SDIS, el premio de Inspire Awards por parte de la UNICEF como resultado de su contribución a la protección de la niñez en Bogotá, todo ello como resultado de las 37 jornadas de búsqueda territorial, donde se han promovido espacios de promoción de derechos, se han caracterizado familias migrantes y colombianas y se han vinculado a la oferta de la Entidad, aquellas niñas, niños y adolescentes que las familias aceptaron
</t>
  </si>
  <si>
    <t>En total para el año 2021 se atendieron :  224  adolescentes entre 13 y 17 años de edad   vinculados al SRPA y remitidos  a los Centros Forjar de la Subdirección para la juventud , por las autoridades administrativas  judiciales,  Por género  la atención se dió así:
Masculino : 202
Femenino: 22
Dicha atención se dió a través del servicio especializado de atención integral con enfoque de derechos y diferencial a los adolescentes y jóvenes mayores de 14 años vinculados al Sistema de Responsabilidad Penal para Adolescentes (SRPA) sancionados con Prestación de Servicios a la Comunidad y Libertad Asistida, vigilada y el Apoyo para la Administración de Justicia en el Proceso Administrativo de Restablecimiento de Derechos - PARO, a través  de la implementación de una propuesta educativa,  protectora  y restaurativa  cuyo propósito  es la garantía y restablecimiento     de     sus     derechos     y     promoción de la corresponsabilidad de las familias a través de :
Gestión para el acceso a redes de servicios (salud, educación, formación para el trabajo, generación de ingresos, cultura, recreación y deporte, así como acceso a servicios sociales que asu vez se gestiona a través de:
1. Acompañamiento psicosocial en los niveles individual, grupal y familiar.
2. Acompañamiento pedagógico para el desarrollo de capacidades y habilidades de los adolescentes y jóvenes.
3. Realización de prácticas restaurativas, acciones de reparación y servicio social.
Promoción de la corresponsabilidad de las familias frente a la garantía y el restablecimiento de los derechos de los adolescentes y jóvenes con las siguientes acciones:
1. Gestión y articulación intra e interinstitucional para la promoción de la participación e inclusión social.
2. Apoyo alimentario con calidad y oportunidad.
3. Seguimiento al estado nutricional.
4. Implementación   de una   propuesta educativa, protectora y restaurativa cuyo propósito es la garantía y restablecimiento de sus derechos</t>
  </si>
  <si>
    <t xml:space="preserve">Desde la línea de atención y protección se desarrolla la Implementación de la Estrategia Atrapasueños en 12 localidades priorizadas para la identificación y atención de niñas, niños y adolescentes víctimas y afectados por el conflicto armado interno y sus familias, mediante el desarrollo de escenarios de atención con herramientas pedagógicas y psicosociales implementadas en los acompañamientos en casa, atención presencial, seguimiento telefónico y virtuales.
Esta meta es de tipo creciente, es decir incluye los participantes únicos atendidos desde el inicio del Plan de Desarrollo, por tanto en lo corrido del cuatrienio se han atendido 2.923 niñas, niños y adolescentes víctimas o afectados por el conflicto armado 158% más que en la vigencia 2020, a través del desarrollo de acciones psicosociales, pedagógicas y artísticas como aporte a la reparación simbólica y construcción de paz incluyendo ejercicios para el fortalecimiento del rol protector y la garantía de derechos, que fortalecen la capacidad protectora de las familias como corresponsables. A diciembre de 2021, vse desarrollaron 16.510 acompañamientos en casa o atención presencial y 4.755 acompañamientos y seguimientos telefónicos y 1.193 Virtuales. En cuanto a los recursos asignados para el cumplimiento de esta meta se destinó para la contratación del personal requerido para la implementación de la estrategia, alcanzando el 100% de ejecución respecto a lo programado.
Entre los escenarios de atención se encontraron los PVG´s (Margaritas 1 y 2, Plaza de la Hoja, Metro 135, Manzana 22ª, 52, 57, 65, 66, Terranova y Porvenir entre otros) donde se posicionó a la Secretaría de Integración Social, a través de la estrategia Atrapasueños, como una entidad del distrito reconocida por la comunidad para el trabajo con víctimas del conflicto armado.
Construcción de escenarios de escucha y reconocimiento de las historias de vida recopilando las voces de niñas, niños y adolescentes como agentes constructores de paz, especialmente frente al reconocimiento de sus potencialidades desde el juego, el arte, el diálogo y la pedagogía. Diseño de diversas construcciones metodológicas respondiendo a las características particulares del territorio.
Acompañamiento a familias y desarrollo de jornadas de movilización realizadas con niñas, niños, adolescentes y la comunidad en general donde expresaron sus sentires frente a las dinámicas en el marco del paro nacional. A su vez se generaron reflexiones en torno a la importancia de los derechos y cómo cada uno de los participantes apropian el concepto y cuáles eran sus aportes o inquietudes para que los derechos se puedan garantizar.
</t>
  </si>
  <si>
    <t>A diciembre de 2021, se contaba con 264 niñas, niños y adolescentes que formaban parte de los consejos consultivos de niñas, niños y adolescntes. Durante el 2021 se lograron llevar a cabo en total las 80 sesiones de los Consejos Consultivos Locales de Niños, Niñas y Adolescentes en las 20 localidades de la ciudad de Bogotá, es decir 4 sesiones por localidad en el año.  Y se realizaron 4 sesiones del Consejo Consultivo Distrital de Niños, Niñas y Adolescentes.  Es decir que se cumplió con el 100% de esta tarea dentro de la Estrategia de Participación Infantil.
*En las 80 sesiones de los Consejos Consultivos Locales de Niños, Niñas y Adolescentes en las 20 localidades de la ciudad de Bogotá y las 4 sesiones del Consejo Consultivo Distrital de Niños, Niñas y Adolescentes, se logró la participación de 264 niños, niñas y adolescentes.
* En el primer semestre del año 2021 se inició la construcción de la iniciativa del Consejo Consultivo y en el segundo semestre se logró culminar su diseñó y se dio inicio a la implementación de la misma.
*  Se continuaron construyendo metodologías que promovieron la expresión de las estéticas propias de la infancia y de la adolescencia.
* Se logró mantener el programa radial “A Nuestra Manera”, el cual se transmitió dla Emisora Virtual “La Nuestra”, y para el último trimestre  se realizó la gestión correspondiente para iniciar en el 2022 la transmisión en el canal oficial de Facebook de la Secretaría Distrital de Integración Social.
* En el año 2021 se participó en la convocatoria de Presupuestos Participativos realizada por las Alcaldía Locales, en la cual el Consejo Consultivo de niños, niñas y adolescentes de la localidad de Usaquén se ganó la suma de $ 450.000.000 para ejecutar e implementar su iniciativa en el 2022.
* Los y las consejeras aportaron en la construccion del Proyecto de Acuerdo: La Ciudad de los niños, niñas y adolescentes.
* Los y las consejeras aportaron en la construcción del Plan Maestro de Movilidad que se proyecta por la Secretaría Distrital de Movilidad para los próximos 10 años.
Los recursos asignados para esta meta se invirtieron en la contratación de personal necesario para el desarrollo de las actividades planeadas en cada territorio de acuerdo con la programación del plan de acción y se alcanzó el 100% de su ejecución.</t>
  </si>
  <si>
    <r>
      <t xml:space="preserve">Desde la línea de acompañamiento técnico, se logró asesorar técnicamente a 350 jardines infantiles de los 352 inscritos . En la vigencia 2021, el equipo de fortalecimiento técnico elaboró en articulación con el equipo de seguimiento a la operación de jardines infantiles y casas de pensamiento intercultural un plan de acompañamiento técnico que permitió trazar la ruta y horizonte de sentido acerca de las acciones de acompañamiento. Dichas acciones dadas las diversas situaciones que se presentaron a raíz de la emergencia sanitaria a causa del SARS-CoV-2  y que repercutieron en la organización y puesta en marcha de la atención en las modalidades: jardines infantiles diurnos, nocturnos y casas de pensamiento intercultural se centraron en el desarrollo de: Asesorías técnicas integrales, asesorías técnicas especializadas individuales o grupales , jornadas de fortalecimiento técnico dirigidas a profesionales transversales. De esta manera se logró dar respuesta al 99,4% de los jardines fortaleciendo </t>
    </r>
    <r>
      <rPr>
        <sz val="10"/>
        <color rgb="FFFF0000"/>
        <rFont val="Calibri"/>
        <family val="2"/>
        <scheme val="minor"/>
      </rPr>
      <t xml:space="preserve">prácticas pedagógicas a partir de la reflexión, evaluación y transformación de concepciones,  respecto a lo que implica acompañar a la primera infancia y materializar las disposiciones normativas y técnicas que enmarcan el servicio de educación inicial en la ciudad de Bogotá. De igual forma, la construcción de línea técnica, genera  espacios de discusión, donde los diálogos alrededor de los contextos permiten diseñar apuestas que responden a la singularidad de los territorios y así continuar aportando a que  se brinde a niñas y niños  un servicio de calidad </t>
    </r>
    <r>
      <rPr>
        <sz val="10"/>
        <rFont val="Calibri"/>
        <family val="2"/>
        <scheme val="minor"/>
      </rPr>
      <t xml:space="preserve">Por su parte, los recursos asignados para el desarrollo de estas acciones se destinaron para la contratación de personal, el cual se ejecutó en un 100%
</t>
    </r>
  </si>
  <si>
    <t>Durante el año 2021, en las modalidades Crecemos en la Ruralidad y  Espacios rurales, se atendieron 765 niñas y niños rurales con permancia mínima de 90 días (de un total de 814 personas únicas atendidas durante la vigencia)  en los cinco territorios;  Sumapaz, Usme, Ciudad Bolívar, Chapinero y Usme;  durante este periodo se transformaron y armonizaron  las modalidades de atención con unas acciones  interdisciplinarias flexibles y diferenciales,  orientadas a fortalecer el  proceso de desarrollo  de la primera  infancia rural, a través  de actividades de acompañamiento,  seguimiento  a las niñas y niños y sus familias para alcanzar  la equidad de oportunidades y garantizar los derechos. Esta atención se logró en 632 cupos disponibles, evidenciando una rotación del 1,3 que obedeción a la atención de gestantes y a los procesos itinerantes de la población dado que la ruralidad es dispersa. Así mismo, se logró  la  sensibilización en la transformación de imaginarios sociales asignados a mujeres y hombre en situación de inequidad que generan violencias basadas en género. Todas las actividades se realizaron manteniendo los protocolos de bioseguridad y  promoviendo el autocuidado. Ahora bien, frente a la programación de recursos para esta atención, se enfocaron en la contratación de personal, los cuales se ejecutaron en un 100%.</t>
  </si>
  <si>
    <t>A corte de diciembre, se atendieron 1.904 niñas,niños y adolescentes con discapacidad, alteraciones en desarrollo y restricciones médicas, con enfoque diferencial garantizando su participación con equidad en cada una de las modalidades de atención. Es importante precisar que esta meta es creciente, es decir que reúne las personas únicas atendidas durante lo corrido del cuatrienio desde el 1 de junio de 2020 a la fecha de corte, por importante indicar que durante la vigencia se pudieron atender niñas, niños y adolescentes que venían siendo atendidos en vigencias anteriores. A diciembre 2021 se atendió un 52% más población que la vigencia 2020. En el marco de la “Estrategia Entre Pares”, que se consolida como una respuesta flexible y diferencial, que garantiza la equiparación de oportunidades a través del diseño, ejecución y seguimiento de ajustes razonables a niñas, niños y adolescentes con discapacidad y alteraciones en el desarrollo, participantes de los servicios sociales de la Entidad, es importante aclarar que los servicios sociales mencionados anteriormente se implementan en las 20 localidades de la ciudad de Bogotá.Estas acciones las realizan en territorio educadoras especiales que acompañan las unidades operativas donde participan las niñas y nios,sumado a ello profesionales de las areas de terapia ocupacional,fisioterapia,fonoaudiologia apoyan el proceso de inclusion entregando estrategias pedagogicas a el talento humano de los jardines infantiles o modalidades de atenciòn. En relación con la asignación presupuestal para la atención de esta población es importante indicar que fue destinada para la contratación de personal y se ejecutó en un 100% de acuerdo con lo programado.</t>
  </si>
  <si>
    <t xml:space="preserve">A corte de diciembre de 2021 se han atendido 2.280 niñas y niños pertenecientea a grupos étnicos.Es importante precisar que esta meta es creciente, es decir que reúne las personas únicas atendidas durante lo corrido del cuatrienio desde el 1 de junio de 2020 a la fecha de corte, por importante indicar que durante la vigencia se pudieron atender niñas, niños y adolescentes que venían siendo atendidos en vigencias anteriores. A diciembre 2021 se atendió un 75% más población que la vigencia 2020.  Para el cumplimiento de la acción, desde la Subdirección para la Infancia, se desarollaron estrategias transversales que fortalecen la pervivencia cultural y aportan a la garantía de una sociedad más equitativa e incluyente, estas estrategias son:  
Estrategia Sawabona: Es una estrategia de pervivencia cultural que moviliza el pensamiento afrodescendiente, negro, raizal y palenquero y sus prácticas culturales conjugándose con los procesos pedagógicos, ambientación de los espacios, acompañamiento en los rituales dentro de la atención de las niñas y niños, fortalecimiento del rol de la familia frente a procesos de prácticas de cuidado, fortalecimiento de la identidad cultural.Durante el primer semestre se implemento como una respuesta a la accion afirmativa de pervivencia cultural negra, afrocolombina y palenquera, en 120 jardines infantiles priorizados, en los cuales se realizaron 250 acompañamientos,en donde se beneficiaron aproximadamente 700 familias. 
Casas de Pensamiento Intercultural: Son un servicio social que acoge a niñas y niños, cuyo propósito fundamental es la atención integral a partir de procesos de preservación, recuperación y promoción de la cultura de los diferentes pueblos indígenas y de regiones de procedencia que allí convergen, en la actualidad existen 11 Casas de pensamiento intercultural,que atendieron durante el año 376 niñas y niños que sus familias se reconocen como indigenas;es importante resaltar que las casas de pensamiento acogen a niñas y niños no indigenas tambien,con el fin de que la diversidad sea una manera de aprender.
En relación con la asignación presupuestal para la atención de esta población es importante indicar que fue destinada para la contratación de personal y se ejecutó en un 100% de acuerdo con lo programado.
</t>
  </si>
  <si>
    <t>A corte de diciembre de 2021 se han atendido 6.349 niñas y niños pertenecientea a grupos étnicos.Es importante precisar que esta meta es creciente, es decir que reúne las personas únicas atendidas durante lo corrido del cuatrienio desde el 1 de junio de 2020 a la fecha de corte, por importante indicar que durante la vigencia se pudieron atender niñas, niños y adolescentes que venían siendo atendidos en vigencias anteriores. A diciembre 2021 se atendió un 121% más población que la vigencia 2020, aquí es preciso indicar que la atención diferencial de esta población parte de su autorreconocimiento y registro. A continuación se describen algunas acciones realizadas durante la vigencia 2021.  Diseño e implementación de la estrategia territorial “Laboratorio de Paz” orientada al reconocimiento de niñas, niños y adolescentes víctimas y afectados (hijos e hijas excombatientes o riesgo de uso y utilización) como protagonistas en la construcción de la paz y empoderamiento de derechos para la incidencia en escenario de toma de decisiones. Se desarrollaron un total de 80 encuentros en 11 localidades de Bosa, Rafael Uribe Uribe, Kennedy, Suba, San Cristóbal, Mártires, Usme, Ciudad Bolívar, Engativá, Puente Aranda, Santa Fe y adicional a esto se realizaron acciones de Laboratorio de Paz con hijas e hijos de excombatientes con la ARN. De igual forma Exposición de la galería “Margaritas un lugar de Paz” donde por medio de palabras y acciones cotidianas niñas, niños y adolescentes invitan a las y los habitantes del PVG Margaritas II a construir una comunidad en paz.  
Para la actualización de la línea técnica de la Estrategia Atrapasueños a partir de la identificación de los elementos se realizó lectura de las realidades actuales de la ciudad, permitiendo reconocer las necesidades de niñas, niños y adolescentes víctimas o afectados por el conflicto armado y sus familias, en búsqueda de fortalecer los procesos de atención en el marco de la reparación integral. Se hizo la actualización desde el marco legal, acción Pedagógica, Psicosocial y reorganización del mismo.  
Se realizaron 331 encuentros de fortalecimiento de la Estrategia Atrapasueños a 82 unidades operativas que completaron el ciclo (compuesto de 4 sesiones) para atender integralmente a las niñas y los niños víctimas y afectados por el conflicto armado, unidades operativas como  Jardines infantiles Diurnos, Casas de Pensamiento Interculturalidad, Creciendo en la Ruralidad, Estrategia Móvil y Centros Amar; de las siguientes localidades Bosa, Usme, Kennedy, Engativá, San Cristóbal, Ciudad Bolívar, Usaquén, Antonio Nariño, Los Mártires, Rafael Uribe Uribe, Tunjuelito, Santafé, Fontibón, Suba, Candelaria, Chapinero. El indicador presentó un comportamiento de 22%, logrando su objetivo de fortalecer técnicamente a los profesionales de diferentes unidades operativas de la subdirección para la infancia en su quehacer pedagógico frente a la atención de niñas, niños ya adolescentes víctimas o afectados por el conflicto armado.  
Desarrollar el fortalecimiento técnico en unidades operativas las cuales no conocían la Estrategia y así mismo llegar a localidades como Usaquén, Santafé y Antonio Nariño. Durante este segundo ciclo se logra llegar a unidades operativas de la Estrategia Móvil, centros amar y creciendo juntos en la ruralidad y se llegó a unidades operativas de otras localidades como Suba y Fontibón. 
En relación con la asignación presupuestal para la atención de esta población es importante indicar que fue destinada para la contratación de personal y se ejecutó en un 100% de acuerdo con lo programado.</t>
  </si>
  <si>
    <t xml:space="preserve">Durante el año 2021, se realizaron  22 sesiones ordinarias de mesas técnicas distritales (11 dirigidas a primera infancia y  11 focalizadas a la infancia y la adolescencia), con la participación constante y sostenida de 14 entidades distritales y 2 nacionales, con quienes se gestiona la RIAGA desde la fase de diseño, con vinculación para el 2021 de la Secretaría de Desarrollo Económico y el IDRD para primera infancia.  Desde el ámbito local, se acompaño técnicamente y se participó en las 20 sesiones locales de la Mesa RIAPI y los 20 Comités Operativos Locales de Infancia y Adolescencia -COLIA-, como instancias formales de participación local desde las cuales se avanzó en la gestión de la RIAGA con enfoque territorial. El presupuesto programado para la vigencia respondió a la contratación de personal destinado para la implementación de las actividades definidas en el plan de acción, el cual se ejecutó en un 100%.
</t>
  </si>
  <si>
    <t xml:space="preserve">Al término del año del 2021, se logró reconocer 75 salas amigas de la familia lactante de las cuales 1 pertenece a entorno comunitario, 4 a entidades distritales y 70 a jardines infantiles; De las salas reconocidas, 4 fueron certificadas por primera vez y 71 recertificadas por cumplir con los pasos del procedimiento y manual publicados en nuestro sistema integrado de gestión.  
En este periodo se llevó a cabo la ceremonia de Certificación y Recertificación de Salas Amigas de la Familia Lactante y el conversatorio de prevención violencia Gineco Obstétrica el 16 de diciembre de 2021 en la Biblioteca Virgilio Barco de forma presencial. Durante toda la ceremonia se incluyó enfoque de género, enfoque intercultural y diverso, mostrando diversas formas de lactancia. En el evento se contó con más de 200 participantes presenciales y fue transmitido por Facebook Live, sensibilizando a los participantes en la promoción de la adecuada práctica de la lactancia materna y la prevención de todo tipo de violencia contra las mujeres y sus familias. 
El presupuesto programado para la vigencia respondió a la contratación de personal destinado para la implementación de las actividades definidas en el plan de acción, el cual se ejecutó en un 100%.
</t>
  </si>
  <si>
    <t>Se desarrollaron las 3 fases previstas a desarrollar durante el año: El diseño metodológico, trabajo de campo para el levantamiento de información primaria y acopio de informacíon secundaria  y finalmente la fase de analisis de resultados asi, evaluación de resultados, evaluación institucional, nuevos enfoques y armonización normativa y nuevas brechas y vulnerabilidades. Como producto final se tuvo el documento metodológico de la evaluación y los resultados de la misma, insumo principal para realizar su socialización y recoger las recomendaciones y hallazgos para su reformulación durante la vigencia 2022.
En relación con la asignación presupuestal para la atención de esta población es importante indicar que fue destinada para la contratación de personal y se ejecutó en un 100% de acuerdo con lo programado.</t>
  </si>
  <si>
    <t>Se atendió durante el año a un total de 628 niñas y niñas para quienes se solitó atención en los el centro abrazar u estrategia móvil</t>
  </si>
  <si>
    <r>
      <t>Con corte a 31/12/2021 el proyecto 7745 - Compromiso por una Alimentación Integral en Bogotá, contó con un total de $121.292.532.253 CRP para la meta 4 en la vigencia 2021, destinados a la entrega de apoyos alimentarios en la modalidad de bonos canjeables por alimentos, canastas alimentarias y suministro de crudos. Para la atención a la población de la política de infancia y adolescencia se destinan el 83,9% de estos recursos, lo cual corresponde a $101.764.434.561.</t>
    </r>
    <r>
      <rPr>
        <sz val="10"/>
        <color rgb="FFFF0000"/>
        <rFont val="Calibri"/>
        <family val="2"/>
        <scheme val="minor"/>
      </rPr>
      <t xml:space="preserve"> Este porcentaje corresponde a corresponde al presupuesto de la meta 4 del proyecto de inversión 7745, sin tener en cuenta la modalidad de paquetes alimentarios ni los servicios de apoyo a la gestión. No es posible discriminar el presupuesto específicamente para población NNA, dado que los apoyos alimentarios son dirigidos a hogares / familias y no de manera individual.</t>
    </r>
    <r>
      <rPr>
        <sz val="10"/>
        <rFont val="Calibri"/>
        <family val="2"/>
        <scheme val="minor"/>
      </rPr>
      <t xml:space="preserve">
</t>
    </r>
  </si>
  <si>
    <t>Se avanzó en un 35,35% en las visitas para la vigencia, se debe considerar que durante el primer semestre los jardines NO habían retornado a la presencialidad con normalidad y se encontraban en el proceso de aprobación de protocolos para la reapertura gradual, progresiva y segura en Bogotá; así como avanzaban en la preparación de apertura de las instituciones conforme las medidas preventivas por parte del Gobierno Distrital frente al COVID 19. El retorno a la presencialidad de los jardines infantiles se dio paulatinamente en el trascurso del segundo semestre de 2021, razón por la cual durante el último trimestre se inicio las visitas logrando llegar a 397. Considerando lo anterior, y lo mencionado en cuanto a las mesas de trabajo con Secretaría de Educación y las asociaciones de jardines privados, el equipo de inspección y vigilancia priorizó a los jardines Infantiles de carácter Público que prestan el servicio de Educación Inicial desde el enfoque de Atención Integral a la Primera Infancia - AIPI en Bogotá, para la realización de las visitas. En cuanto a los jardines infantiles privados y por solicitud de los mismos, teniendo en cuenta las distintas situaciones que afrontaron desde el primer semestre de 2021, las visitas se realizaron particularmente a los que informaban sobre el retorno a la presencialidad.</t>
  </si>
  <si>
    <t xml:space="preserve">Durante la vigencia 2021 se decidió que las familias de niñas, niños y adolescentes se incluyeran en las formaciones e informaciones en derechos sexuales y derechos reproductivos, entendiendo que los ambientes seguros para esta población, requerían la participación e integración de familias y cuidadores, con el fin de promover el acceso a derechos sexuales y derechos reproductivos en el ambiente escolar, pero también familiar.
</t>
  </si>
  <si>
    <t>18.616 Niñas, niños y adolescentes y sus familias formados e informados en derechos sexuales y derechos reproductivos con enfoque diferencial y de género.
Es de resaltar que el abordaje de los temas del proyecto comtempla el desarrollo de los mismos con enfoque de género propiciando espacios de deconstrucción, reflexión y sensibilización con respecto a estereotipos de género, decisiones conscientes sobre el uso de métodos anticonceptivos con equidad, el ejercicio de derechos sexuales y derechos reproductivos, así como la resignificación de la construcción social de amor, en aras de impactar positivamente en la prevención de violencias basadas en género.
Estas acciones se desarrollaron con a través de metodologías tanto virtuales como presenciales de acuerdo a las solicitudes de las instituciones con las que se concertan las acciones. Dichas metodologías fueron diseñadas y adaptadas por el Proyecto 7753 y buscan el abordaje de la población desde el enfoque de derechos humanos sexuales y reproducctivos abordando diferntes temáticas como qué es la sexualidad, roles de género, decisiones conscientes, proyecto de vida, anticoncepción, diversidad sexual, entre otras; las cuales a través de ejercicios participativos que permiten generar un intercambio de saberes y desarrollar procesos de información y orientación sobre la toma de decisiones en sexualidad.
Distribución por sexo:
Hombres: 1.934
Mujeres: 2.683
Intersexual: 3
Distribución por grupos de edad: 
6 a 12 años: 978
13 a 17 años: 3.439
18 a 26 años: 10.427
27 a 59 años: 3.708
Fuera de rango: 4
Mayores de 60 años: 60</t>
  </si>
  <si>
    <t xml:space="preserve">Durante la vigencia 2021 se da cumplimiento a los 4 momentos para la gestión planeados en la fase precontractual con la elaboración de los siguientes documentos:
 Estudio de mercado, para lo cual se consolida la base de datos de las entidades que cuentan con experiencia en el sector para proceder con la solicitud de cotizaciones con base en el Documento Anexo Técnico. 
Solicitud de revisión por parte de la Dirección Análisis y Diseño Estratégico, del estudio de mercado con base en las cotizaciones recibidas de las entidades que respondieron a la solicitud realizada en la fase previa.
Desarrollo de ajustes desde las diferentes áreas que realizaron sus aportes para el estudio técnico, estudio económico y estudio jurídico, que conforman el anexo técnico en atención a las observaciones del estudio de mercado. 
Elaboración y ajuste de los estudios previos y el estudio del sector con base en la definición de la modalidad de contratación
Elaboración y actualización del lineamiento de la estrategia 
Elaboración y actualización del mapa de actores </t>
  </si>
  <si>
    <t xml:space="preserve">De acuerdo con lo establecido en la Resolución 0509 del 20 de abril de 2021 de Criterios focalización, priorización, ingreso, egreso y restricciones para el acceso a los servicios sociales y apoyos de la Secretaría Distrital de Integración Social, y anexos vigentes expedidos por la instancia de coordinación competente de la SDIS, se acogen las disposiciones descritas para incluirlas en los documentos técnicos que contemplan la etapa precontractual. En concordancia se construyen: el anexo técnico de la estrategia, que incorpora dentro de su estructura el estudio técnico, estudio económico y estudio jurídico, el estudio previo, el estudio del sector y se solicita el certificado de disponibilidad presupuestal (CDP 13051), definiendo la modalidad de contratación conforme al Decreto 092 de 2017, mediante un proceso competitivo, con código UNSPSC 93141501 Desarrollo de Servicios Sociales / Servicios de Política Social.
En el mes de agosto, desde la Entidad se toma la decisión de no adelantar el proceso de contratación para la vigencia 2021, con el ánimo de estructurar un proceso con un plazo de ejecución acorde a las actividades a desarrollar en el marco del anexo técnico, las cuales conllevaría a la constitución de reservas presupuestales dado el poco tiempo de ejecución que resta de la presente vigencia fiscal. Sin embargo, el proceso será retomado y se adelantará para el primer bimestre del 2022.
Por último, se procede con la elaboración el lineamento donde se describen las características técnicas y metodológicas para la estrategia. 
</t>
  </si>
  <si>
    <t>En la vigencia 2021, en desarrollo de la Política Pública Distrital de Discapacidad y de los Lineamiento técnicos y el Plan de Acción del proyecto de inversión 7771, el equipo de la Estrategia de Fortalecimiento a la Inclusión –EFI, ejecutó acciones a través de las cuales, se da cumplimiento a la meta establecida, obteniendo como resultado la inclusión de 3.025 niños, niñas y adoslescentes en procesos de inclusión.     
Desde las modalidades de servicio de la SDIS se dieron 348 procesos procesos de gestión y articulación para la inclusión efectiva de niños, niñas y adolescentes con discapacidad de los cuales se culminaron 348 transiciones  armoniosas al entorno educativo de NNA y adolescentes.</t>
  </si>
  <si>
    <t>Como principal logro, la Secretaría Distrital de Integración Social atendió con corte a 31 de diciembre de 2021, un total de 3.584 personas con discapacidad, a través de las diferentes modalidades de atención, las cuales se detallan a continuación:
*Centros Crecer: Se atendieron 1.458 niños, niñas y adolescentes con discapacidad cognitiva con apoyo limitados y discapacidad múltiple con apoyos generalizados y extensos. Vale la pena precisar que en la cifra reportada de la vigencia 2021, a corte 31 de Diciembre, se tiene en cuenta aquellos participantes que han sido atendidos y egresados de la modalidad a lo largo del actual plan de desarrollo.
*Centros Avanzar : Se atendieron 208 personas que se encuentran en edades entre los 6 años y hasta los 17 años 11 meses de edad con discapacidad múltiple o con autismo, que requieren de apoyos extensos o generalizados, implementando acciones para el desarrollo y mantenimiento de sus habilidades y capacidades, favoreciendo mayores niveles de autonomía y previniendo el deterioro asociado a su discapacidad, promoviendo su inclusión, con el concurso de las familias, cuidadoras-es y su entorno.
*Centro Renacer: Se llevó a cabo la atención de 30 niños, niñas y adolescentes con discapacidad y medida de protección mediante acciones transdisciplinares, orientadas al fortalecimiento de habilidades y capacidades individuales y familiares, a partir de la identificación y caracterización de competencias, implementación de ajustes razonables, los cuales contribuyen en los procesos de inclusión de los NNA
en los diferentes entornos.
Centros Integrarte Atención Interna: A corte 31 de diciembre, atendió a 1145 personas que se encuentran en edades entre los 18 años y hasta los 59 años 11 meses de edad con discapacidad cognitiva, o psicosocial, o múltiple o física que requieren de apoyos extensos o generalizados, implementando acciones para el desarrollo y mantenimiento de sus habilidades y capacidades, favoreciendo mayores niveles de autonomía y promoviendo su inclusión, en la modalidad Centros Integrarte Atención Interna. Centros Integrarte Atención Externa: Se atendieron 743 personas que se encuentran entre los 18 años y hasta los 59 años 11 meses de edad con discapacidad cognitiva, o múltiple asociada a cognitiva, que requieren de apoyos intermitentes, limitados, extensos o generalizados, implementando acciones para el desarrollo y mantenimiento de sus habilidades y capacidades, favoreciendo mayores niveles de autonomía y promoviendo su inclusión. Teniendo en cuenta la nueva realidad, esta modalidad de atención se transformó pasando de una modalidad presencial, a brindar la atención con un modelo de atención que tiene 4 esquemas: Atención virtual, presencial en el centro, atención por visita domiciliaria y encuentros locales.
Como principal logro, la Secretaría Distrital de Integración Social atendió con corte a 31 de diciembre de 2021, un total de 1696 niños, niñas y adolescentes en las modalidades de servicio, distribuido de la siguiente manera: Crecer 1.458, Avanzar 208 y Renacer 30.</t>
  </si>
  <si>
    <t xml:space="preserve">Para la vigencia 2021,  se realizó una (1) socialización de las competencias funcionales de las Comisarías de Familia y cuya finalidad es:  en primer se enuncia la ubicación de estas autoridades dentro de la estructura organizacional dentro de la SDIS. Así mismo, se presenta el objeto misional de las Comisarías de Familia, el cual es determinado por la Ley “brindar atención especializada e interdisciplinaria para prevenir, proteger, restablecer, reparar y garantizar los derechos de quienes estén en riesgo, sean o hayan sido víctimas de violencia por razones de género o de otras violencias en el contexto familiar”. 
En esa línea la o el comisaria-o de familia como autoridad adelanta acciones de protección a favor las víctimas de violencia por razones de género o de otras violencias en el contexto familiar por parte de un integrante de la familia, aunque no convivan bajo el mismo techo. Así mismo, adelanta Procesos Administrativos de Restablecimiento de Derechos (PARD) cuando la víctima es un Niña, niño o adolescente en el contexto familiar.  Las competencias funcionales que adelantan las Comisarías de Familia se ajustan a lo ordenado por la Constitución política y las que actualmente se desarrollan a partir de la Ley 2126 de 2021.
La socialización se llevo a cabo el 10 de agosto de 2021, en articulación con la referente de ruralidad para la infancia Andrea Segura y la Comisaria de Familia de la móvil. Como logros se identifican los siguientes: Los profesionales de la Subdirección par la infancia  conocen las competencias de las comisarias de Familia y reconocen la Ruta interna para la atención, la cual contiene cuatro niveles. Primer nivel: identificación y motivo de consulta y determina la competencia funcional y territorial de la Comisaría de Familia. Segundo nivel: atención especializada que involucra: verificación de derechos, aplicación instrumento para identificación preliminar de riesgo; Noticia Criminal; solicitud de M.P. o de PARD. Tercer nivel:  Adelantar audiencia de trámite) y adoptar las decisiones legales del caso. Cuarto nivel: Etapa de seguimiento, acompañamiento profesional a la víctima. Otro logro es las alianzas estratégicas que se géneran con entre las subdirecciones.  </t>
  </si>
  <si>
    <t xml:space="preserve">A través de la Comisaría Móvil, se llevó a cabo una (1) socialización de las competencias de las Comisarias de Familia en articulación con  la referente de ruralidad para la infancia Andrea Segura y la Comisaria de Familia asignada a la Móvil Deisy Yaneth Beltrán Romero, de igual manera; se realizó una propuesta de hacer intervención por parte de la Comisaría de Familia una vez por semana, haciendo uso de las instalaciones de uno de los jardines de la localidad.
Frente a la segunda socialización, no se realizó, Teniendo en cuenta los cambios sustanciales en las competencias de las Comisarías de Familia motivadas en la expedición de la Ley 2126 de 2021 y la necesidad de sincronizar los procesos en los despachos comisariales previamente. en ese sentido, se proyecta adelantarla dicha  socilaización en la vigencia del 2022. </t>
  </si>
  <si>
    <t>Para el periodo comprendido entre el 01 de enero de 2021 y el 31 de diciembre de 2021 las Comisarías de Familia, adelantaron atenciones encaminadas a la protección, garantía y restablecimiento de los derechos de niños, niñas y adolescentes, las cuales se encuentros  relacionadas con las ordenes administrativas de: Acción de violencias intrafamiliar, atención a maltratos infantiles, denuncias de delitos sexuales, restablecimiento de derechos, trámites de incumplimiento a medidas de protección,  de acuerdo con las cifras ofrecidas por la Dirección de análisis y Diseño Estratégico (DADE), a continuación se presenta de manera sintética las siguientes cifras  de atención:
 entre los 0-5 años 984 hombres, 2 intersexual, 951 mujeres; 6-12 años 1535 hombres, 7 intersexual, 1712 mujeres; 13-17 años 964 hombres, 4 intersexual, 1673 mujeres. De esta manera el total de 7832 atenciones recibidas en Comisarias de Familia para el año 2021.</t>
  </si>
  <si>
    <r>
      <t>Durante la vigencia se logró alcanzar la meta propuesta de atención así como fortalecer el proceso de atención a niñas, niños y adolescentes migrantes en situación de vulneración de derechos con un total de</t>
    </r>
    <r>
      <rPr>
        <b/>
        <sz val="10"/>
        <rFont val="Calibri"/>
        <family val="2"/>
        <scheme val="minor"/>
      </rPr>
      <t xml:space="preserve"> 628 niñas</t>
    </r>
    <r>
      <rPr>
        <sz val="10"/>
        <rFont val="Calibri"/>
        <family val="2"/>
        <scheme val="minor"/>
      </rPr>
      <t>,</t>
    </r>
    <r>
      <rPr>
        <b/>
        <sz val="10"/>
        <rFont val="Calibri"/>
        <family val="2"/>
        <scheme val="minor"/>
      </rPr>
      <t xml:space="preserve"> niños y adolescentes migrantes </t>
    </r>
    <r>
      <rPr>
        <sz val="10"/>
        <rFont val="Calibri"/>
        <family val="2"/>
        <scheme val="minor"/>
      </rPr>
      <t>atendidos en el Centro Abrazar y a través de la estrategia territorial. Es importante precisar que esta meta es creciente, es decir que reúne las personas únicas atendidas durante lo corrido del cuatrienio desde el 1 de junio de 2020 a la fecha de corte, por importante indicar que durante la vigencia se pudieron atender niñas, niños y adolescentes que venían siendo atendidos en vigencias anteriores. A diciembre 2021 se atendieron 497 participantes más que la vigencia 2020, dado que inició su operación en septiembre de 2020. Todo con las acciones intersectoriales e interinstitucionales que aportan a calidad, pertinencia y efectividad de las acciones en el marco de la garantía de derechos.
Para ello se logró el fortalecimiento de los esquemas de atención con la estrategia Nidos de Idartes para la atención de niños y niñas migrantes de primera infancia respecto a experiencias artísticas grupales en el Centro Abrazar; a través de Humany Inclution, se da apoyo a las situaciones que afectan el acceso a la salud para migrantes mixtos y refugiados con discapacidad y en condiciones de vulnerabilidad a través de dos componentes de atención.
Las familias también recibieron apoyo por parte de la Fundación para Atención al Migrante-Famig, a través de la cual se realizó la entrega humanitaria de kits de aseo; kits de cocina, colchonetas, estufa, elementos de aseo en el hogar, sabanas, menaje etc, mejorando las condiciones habitacionales de las familias en mayor vulnerabilidad.
Todas estas acciones posibilitaron la permanencia de las familias y fortalecer la corresponsabilidad familiar en el cuidado y protección de las niñas, niño y adolescentes migrantes. 
En relación con la asignación presupuestal para la atención de esta población es importante indicar que fue destinada para la contratación de personal y se ejecutó en un 100% de acuerdo con lo programado.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</si>
</sst>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6" formatCode="&quot;$&quot;\ #,##0;[Red]\-&quot;$&quot;\ #,##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 _€_-;\-* #,##0\ _€_-;_-* &quot;-&quot;\ _€_-;_-@_-"/>
    <numFmt numFmtId="165" formatCode="_(&quot;$&quot;\ * #,##0_);_(&quot;$&quot;\ * \(#,##0\);_(&quot;$&quot;\ * &quot;-&quot;_);_(@_)"/>
    <numFmt numFmtId="166" formatCode="0.0%"/>
    <numFmt numFmtId="167" formatCode="_-&quot;$&quot;\ * #,##0_-;\-&quot;$&quot;\ * #,##0_-;_-&quot;$&quot;\ * &quot;-&quot;??_-;_-@_-"/>
    <numFmt numFmtId="168" formatCode="0.000%"/>
    <numFmt numFmtId="169" formatCode="_([$$-240A]\ * #,##0_);_([$$-240A]\ * \(#,##0\);_([$$-240A]\ * &quot;-&quot;_);_(@_)"/>
    <numFmt numFmtId="170" formatCode="_-[$$-240A]* #,##0.00_-;\-[$$-240A]* #,##0.00_-;_-[$$-240A]* &quot;-&quot;??_-;_-@_-"/>
    <numFmt numFmtId="171" formatCode="_-[$$-240A]\ * #,##0_-;\-[$$-240A]\ * #,##0_-;_-[$$-240A]\ * &quot;-&quot;??_-;_-@_-"/>
    <numFmt numFmtId="172" formatCode="_-* #,##0_-;\-* #,##0_-;_-* &quot;-&quot;??_-;_-@_-"/>
    <numFmt numFmtId="173" formatCode="0_ ;\-0\ "/>
    <numFmt numFmtId="174" formatCode="0.0"/>
    <numFmt numFmtId="175" formatCode="d/m/yyyy"/>
    <numFmt numFmtId="176" formatCode="_-&quot;$&quot;\ * #,##0_-;\-&quot;$&quot;\ * #,##0_-;_-&quot;$&quot;\ * &quot;-&quot;_-;_-@"/>
    <numFmt numFmtId="177" formatCode="0;[Red]0"/>
    <numFmt numFmtId="178" formatCode="00"/>
    <numFmt numFmtId="179" formatCode="#,##0.0;[Red]#,##0.0"/>
    <numFmt numFmtId="180" formatCode="#,##0.0"/>
    <numFmt numFmtId="181" formatCode="_-&quot;$&quot;\ * #,##0_-;\-&quot;$&quot;\ * #,##0_-;_-&quot;$&quot;\ * &quot;-&quot;??_-;_-@"/>
    <numFmt numFmtId="182" formatCode="_-* #,##0.0\ _€_-;\-* #,##0.0\ _€_-;_-* &quot;-&quot;??\ _€_-;_-@_-"/>
  </numFmts>
  <fonts count="34" x14ac:knownFonts="1">
    <font>
      <sz val="11"/>
      <color theme="1"/>
      <name val="Calibri"/>
      <family val="2"/>
      <scheme val="minor"/>
    </font>
    <font>
      <sz val="11"/>
      <color theme="1"/>
      <name val="Calibri"/>
      <family val="2"/>
      <scheme val="minor"/>
    </font>
    <font>
      <sz val="11"/>
      <name val="Calibri"/>
      <family val="2"/>
      <scheme val="minor"/>
    </font>
    <font>
      <sz val="10"/>
      <name val="Calibri"/>
      <family val="2"/>
      <scheme val="minor"/>
    </font>
    <font>
      <u/>
      <sz val="8.0500000000000007"/>
      <color theme="10"/>
      <name val="Calibri"/>
      <family val="2"/>
    </font>
    <font>
      <sz val="10"/>
      <name val="Arial"/>
      <family val="2"/>
    </font>
    <font>
      <sz val="11"/>
      <color indexed="8"/>
      <name val="Calibri"/>
      <family val="2"/>
    </font>
    <font>
      <u/>
      <sz val="10"/>
      <name val="Calibri"/>
      <family val="2"/>
      <scheme val="minor"/>
    </font>
    <font>
      <b/>
      <sz val="10"/>
      <name val="Calibri"/>
      <family val="2"/>
      <scheme val="minor"/>
    </font>
    <font>
      <sz val="10"/>
      <color rgb="FFFF0000"/>
      <name val="Calibri Light"/>
      <family val="2"/>
      <scheme val="major"/>
    </font>
    <font>
      <sz val="10"/>
      <color theme="1"/>
      <name val="Calibri"/>
      <family val="2"/>
      <scheme val="minor"/>
    </font>
    <font>
      <b/>
      <sz val="11"/>
      <name val="Calibri"/>
      <family val="2"/>
      <scheme val="minor"/>
    </font>
    <font>
      <b/>
      <sz val="16"/>
      <color theme="1"/>
      <name val="Calibri"/>
      <family val="2"/>
      <scheme val="minor"/>
    </font>
    <font>
      <b/>
      <sz val="36"/>
      <name val="Calibri"/>
      <family val="2"/>
      <scheme val="minor"/>
    </font>
    <font>
      <b/>
      <sz val="36"/>
      <color theme="1"/>
      <name val="Calibri"/>
      <family val="2"/>
      <scheme val="minor"/>
    </font>
    <font>
      <sz val="10"/>
      <color rgb="FFFF0000"/>
      <name val="Calibri"/>
      <family val="2"/>
      <scheme val="minor"/>
    </font>
    <font>
      <sz val="10"/>
      <name val="Arial Narrow"/>
      <family val="2"/>
    </font>
    <font>
      <sz val="10"/>
      <color rgb="FF202124"/>
      <name val="Calibri"/>
      <family val="2"/>
      <scheme val="minor"/>
    </font>
    <font>
      <sz val="10"/>
      <color theme="9"/>
      <name val="Calibri"/>
      <family val="2"/>
      <scheme val="minor"/>
    </font>
    <font>
      <sz val="10"/>
      <color rgb="FF000000"/>
      <name val="Calibri"/>
      <family val="2"/>
      <scheme val="minor"/>
    </font>
    <font>
      <sz val="10"/>
      <color rgb="FF444444"/>
      <name val="Calibri"/>
      <family val="2"/>
      <scheme val="minor"/>
    </font>
    <font>
      <u/>
      <sz val="10"/>
      <color theme="10"/>
      <name val="Calibri"/>
      <family val="2"/>
      <scheme val="minor"/>
    </font>
    <font>
      <u/>
      <sz val="10"/>
      <color theme="1"/>
      <name val="Calibri"/>
      <family val="2"/>
      <scheme val="minor"/>
    </font>
    <font>
      <sz val="9"/>
      <name val="Calibri"/>
      <family val="2"/>
      <scheme val="minor"/>
    </font>
    <font>
      <sz val="8"/>
      <name val="Calibri"/>
      <family val="2"/>
      <scheme val="minor"/>
    </font>
    <font>
      <b/>
      <sz val="9"/>
      <name val="Calibri"/>
      <family val="2"/>
      <scheme val="minor"/>
    </font>
    <font>
      <sz val="8"/>
      <color theme="1"/>
      <name val="Calibri"/>
      <family val="2"/>
      <scheme val="minor"/>
    </font>
    <font>
      <b/>
      <sz val="10"/>
      <color rgb="FFFF0000"/>
      <name val="Calibri"/>
      <family val="2"/>
      <scheme val="minor"/>
    </font>
    <font>
      <b/>
      <sz val="9"/>
      <color rgb="FFFF0000"/>
      <name val="Calibri"/>
      <family val="2"/>
      <scheme val="minor"/>
    </font>
    <font>
      <b/>
      <sz val="8"/>
      <color rgb="FFFF0000"/>
      <name val="Calibri"/>
      <family val="2"/>
      <scheme val="minor"/>
    </font>
    <font>
      <b/>
      <u/>
      <sz val="10"/>
      <color rgb="FFFF0000"/>
      <name val="Calibri"/>
      <family val="2"/>
      <scheme val="minor"/>
    </font>
    <font>
      <b/>
      <sz val="24"/>
      <name val="Calibri"/>
      <family val="2"/>
      <scheme val="minor"/>
    </font>
    <font>
      <b/>
      <sz val="9"/>
      <color indexed="81"/>
      <name val="Tahoma"/>
      <family val="2"/>
    </font>
    <font>
      <sz val="9"/>
      <color indexed="81"/>
      <name val="Tahoma"/>
      <family val="2"/>
    </font>
  </fonts>
  <fills count="14">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5" tint="0.59999389629810485"/>
        <bgColor indexed="64"/>
      </patternFill>
    </fill>
    <fill>
      <patternFill patternType="solid">
        <fgColor rgb="FFFFFFFF"/>
        <bgColor indexed="64"/>
      </patternFill>
    </fill>
    <fill>
      <patternFill patternType="solid">
        <fgColor rgb="FFFFFF00"/>
        <bgColor rgb="FFFFFF00"/>
      </patternFill>
    </fill>
    <fill>
      <patternFill patternType="solid">
        <fgColor theme="7" tint="0.59999389629810485"/>
        <bgColor indexed="64"/>
      </patternFill>
    </fill>
    <fill>
      <patternFill patternType="solid">
        <fgColor theme="7" tint="0.59999389629810485"/>
        <bgColor rgb="FFFFFF00"/>
      </patternFill>
    </fill>
    <fill>
      <patternFill patternType="solid">
        <fgColor theme="7" tint="0.59999389629810485"/>
        <bgColor rgb="FF000000"/>
      </patternFill>
    </fill>
    <fill>
      <patternFill patternType="solid">
        <fgColor theme="7"/>
        <bgColor indexed="64"/>
      </patternFill>
    </fill>
    <fill>
      <patternFill patternType="solid">
        <fgColor rgb="FFFFC000"/>
        <bgColor indexed="64"/>
      </patternFill>
    </fill>
    <fill>
      <patternFill patternType="solid">
        <fgColor rgb="FFFF0000"/>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right/>
      <top/>
      <bottom style="thin">
        <color auto="1"/>
      </bottom>
      <diagonal/>
    </border>
    <border>
      <left style="medium">
        <color auto="1"/>
      </left>
      <right/>
      <top/>
      <bottom style="medium">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top style="medium">
        <color indexed="64"/>
      </top>
      <bottom style="thin">
        <color auto="1"/>
      </bottom>
      <diagonal/>
    </border>
    <border>
      <left style="medium">
        <color indexed="64"/>
      </left>
      <right/>
      <top style="medium">
        <color indexed="64"/>
      </top>
      <bottom style="medium">
        <color indexed="64"/>
      </bottom>
      <diagonal/>
    </border>
    <border>
      <left style="medium">
        <color indexed="64"/>
      </left>
      <right/>
      <top/>
      <bottom/>
      <diagonal/>
    </border>
    <border>
      <left/>
      <right/>
      <top style="medium">
        <color indexed="64"/>
      </top>
      <bottom style="thin">
        <color auto="1"/>
      </bottom>
      <diagonal/>
    </border>
    <border>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s>
  <cellStyleXfs count="17">
    <xf numFmtId="0"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alignment vertical="top"/>
      <protection locked="0"/>
    </xf>
    <xf numFmtId="9" fontId="6" fillId="0" borderId="0" applyFont="0" applyFill="0" applyBorder="0" applyAlignment="0" applyProtection="0"/>
    <xf numFmtId="9" fontId="5" fillId="0" borderId="0" applyFont="0" applyFill="0" applyBorder="0" applyAlignment="0" applyProtection="0"/>
    <xf numFmtId="43" fontId="6" fillId="0" borderId="0" applyFont="0" applyFill="0" applyBorder="0" applyAlignment="0" applyProtection="0"/>
    <xf numFmtId="0" fontId="1" fillId="0" borderId="0"/>
    <xf numFmtId="9" fontId="5"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5" fillId="0" borderId="0"/>
    <xf numFmtId="178" fontId="16" fillId="0" borderId="0" applyFill="0">
      <alignment horizontal="center" vertical="center" wrapText="1"/>
    </xf>
  </cellStyleXfs>
  <cellXfs count="408">
    <xf numFmtId="0" fontId="0" fillId="0" borderId="0" xfId="0"/>
    <xf numFmtId="0" fontId="2" fillId="0" borderId="0" xfId="0" applyFont="1"/>
    <xf numFmtId="0" fontId="3" fillId="0" borderId="0" xfId="0" applyFont="1"/>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9" fontId="3" fillId="0" borderId="1" xfId="0" applyNumberFormat="1" applyFont="1" applyBorder="1" applyAlignment="1">
      <alignment horizontal="center" vertical="center" wrapText="1"/>
    </xf>
    <xf numFmtId="9" fontId="3" fillId="0" borderId="1" xfId="5" applyFont="1" applyFill="1" applyBorder="1" applyAlignment="1">
      <alignment horizontal="center" vertical="center" wrapText="1"/>
    </xf>
    <xf numFmtId="0" fontId="3" fillId="0" borderId="1" xfId="0" applyFont="1" applyBorder="1" applyAlignment="1">
      <alignment vertical="center" wrapText="1"/>
    </xf>
    <xf numFmtId="2" fontId="3" fillId="0" borderId="1" xfId="0" applyNumberFormat="1" applyFont="1" applyBorder="1" applyAlignment="1">
      <alignment horizontal="center" vertical="center" wrapText="1"/>
    </xf>
    <xf numFmtId="0" fontId="3" fillId="0" borderId="1" xfId="0" applyFont="1" applyBorder="1" applyAlignment="1">
      <alignment horizontal="left" vertical="top" wrapText="1"/>
    </xf>
    <xf numFmtId="0" fontId="3" fillId="0" borderId="1" xfId="0" applyFont="1" applyBorder="1" applyAlignment="1">
      <alignment vertical="top" wrapText="1"/>
    </xf>
    <xf numFmtId="0" fontId="10" fillId="0" borderId="1" xfId="0" applyFont="1" applyBorder="1" applyAlignment="1">
      <alignment horizontal="center" vertical="center" wrapText="1"/>
    </xf>
    <xf numFmtId="9" fontId="3" fillId="0" borderId="1" xfId="0" applyNumberFormat="1" applyFont="1" applyBorder="1" applyAlignment="1">
      <alignment horizontal="center" vertical="center"/>
    </xf>
    <xf numFmtId="9" fontId="3" fillId="0" borderId="2" xfId="0" applyNumberFormat="1" applyFont="1" applyBorder="1" applyAlignment="1">
      <alignment horizontal="center" vertical="center" wrapText="1"/>
    </xf>
    <xf numFmtId="0" fontId="13" fillId="3" borderId="0" xfId="0" applyFont="1" applyFill="1" applyAlignment="1">
      <alignment vertical="center" wrapText="1"/>
    </xf>
    <xf numFmtId="0" fontId="13" fillId="3" borderId="4" xfId="0" applyFont="1" applyFill="1" applyBorder="1" applyAlignment="1">
      <alignment vertical="center" wrapText="1"/>
    </xf>
    <xf numFmtId="0" fontId="13" fillId="3" borderId="3" xfId="0" applyFont="1" applyFill="1" applyBorder="1" applyAlignment="1">
      <alignment vertical="center" wrapText="1"/>
    </xf>
    <xf numFmtId="0" fontId="13" fillId="3" borderId="5" xfId="0" applyFont="1" applyFill="1" applyBorder="1" applyAlignment="1">
      <alignment vertical="center" wrapText="1"/>
    </xf>
    <xf numFmtId="0" fontId="13" fillId="3" borderId="23" xfId="0" applyFont="1" applyFill="1" applyBorder="1" applyAlignment="1">
      <alignment vertical="center" wrapText="1"/>
    </xf>
    <xf numFmtId="0" fontId="13" fillId="3" borderId="7" xfId="0" applyFont="1" applyFill="1" applyBorder="1" applyAlignment="1">
      <alignment vertical="center" wrapText="1"/>
    </xf>
    <xf numFmtId="9" fontId="3" fillId="0" borderId="1" xfId="8" applyFont="1" applyFill="1" applyBorder="1" applyAlignment="1" applyProtection="1">
      <alignment horizontal="center" vertical="center" wrapText="1"/>
      <protection locked="0"/>
    </xf>
    <xf numFmtId="0" fontId="3" fillId="0" borderId="0" xfId="0" applyFont="1" applyAlignment="1">
      <alignment wrapText="1"/>
    </xf>
    <xf numFmtId="0" fontId="3" fillId="0" borderId="1" xfId="0" applyFont="1" applyBorder="1"/>
    <xf numFmtId="2" fontId="3" fillId="0" borderId="0" xfId="0" applyNumberFormat="1" applyFont="1"/>
    <xf numFmtId="42" fontId="3" fillId="0" borderId="2" xfId="4" applyFont="1" applyFill="1" applyBorder="1" applyAlignment="1">
      <alignment horizontal="center" vertical="center" wrapText="1"/>
    </xf>
    <xf numFmtId="0" fontId="3" fillId="0" borderId="0" xfId="0" applyFont="1" applyAlignment="1">
      <alignment vertical="top"/>
    </xf>
    <xf numFmtId="9" fontId="3" fillId="0" borderId="2" xfId="5" applyFont="1" applyFill="1" applyBorder="1" applyAlignment="1">
      <alignment horizontal="center" vertical="center" wrapText="1"/>
    </xf>
    <xf numFmtId="0" fontId="3" fillId="0" borderId="8" xfId="0" applyFont="1" applyBorder="1" applyAlignment="1">
      <alignment vertical="center" wrapText="1"/>
    </xf>
    <xf numFmtId="42" fontId="3" fillId="0" borderId="2" xfId="4" applyFont="1" applyFill="1" applyBorder="1" applyAlignment="1">
      <alignment vertical="center"/>
    </xf>
    <xf numFmtId="10" fontId="3" fillId="0" borderId="1" xfId="8" applyNumberFormat="1" applyFont="1" applyFill="1" applyBorder="1" applyAlignment="1" applyProtection="1">
      <alignment horizontal="center" vertical="center" wrapText="1"/>
      <protection locked="0"/>
    </xf>
    <xf numFmtId="0" fontId="3" fillId="0" borderId="1" xfId="0" applyFont="1" applyBorder="1" applyAlignment="1">
      <alignment horizontal="center" vertical="center"/>
    </xf>
    <xf numFmtId="3" fontId="3"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9" fontId="3" fillId="0" borderId="1" xfId="0" applyNumberFormat="1" applyFont="1" applyBorder="1" applyAlignment="1" applyProtection="1">
      <alignment horizontal="center" vertical="center"/>
      <protection locked="0"/>
    </xf>
    <xf numFmtId="9" fontId="3" fillId="0" borderId="1" xfId="8" applyFont="1" applyFill="1" applyBorder="1" applyAlignment="1">
      <alignment horizontal="center" vertical="center" wrapText="1"/>
    </xf>
    <xf numFmtId="9" fontId="3" fillId="0" borderId="1" xfId="8" applyFont="1" applyFill="1" applyBorder="1" applyAlignment="1">
      <alignment vertical="center" wrapText="1"/>
    </xf>
    <xf numFmtId="0" fontId="3" fillId="0" borderId="8" xfId="0" applyFont="1" applyBorder="1" applyAlignment="1">
      <alignment horizontal="center" vertical="center" wrapText="1"/>
    </xf>
    <xf numFmtId="0" fontId="3" fillId="0" borderId="1" xfId="0" applyFont="1" applyBorder="1" applyAlignment="1">
      <alignment wrapText="1"/>
    </xf>
    <xf numFmtId="14" fontId="3" fillId="0" borderId="2" xfId="0" applyNumberFormat="1" applyFont="1" applyBorder="1" applyAlignment="1">
      <alignment horizontal="center" vertical="center" wrapText="1"/>
    </xf>
    <xf numFmtId="3" fontId="3" fillId="0" borderId="8" xfId="0" applyNumberFormat="1" applyFont="1" applyBorder="1" applyAlignment="1">
      <alignment horizontal="center" vertical="center" wrapText="1"/>
    </xf>
    <xf numFmtId="9" fontId="3" fillId="0" borderId="2" xfId="8" applyFont="1" applyFill="1" applyBorder="1" applyAlignment="1">
      <alignment horizontal="center" vertical="center" wrapText="1"/>
    </xf>
    <xf numFmtId="9" fontId="10" fillId="0" borderId="1" xfId="8" applyFont="1" applyFill="1" applyBorder="1" applyAlignment="1">
      <alignment horizontal="center" vertical="center" wrapText="1"/>
    </xf>
    <xf numFmtId="0" fontId="10" fillId="0" borderId="1" xfId="0" applyFont="1" applyBorder="1" applyAlignment="1">
      <alignment vertical="center" wrapText="1"/>
    </xf>
    <xf numFmtId="172" fontId="3" fillId="0" borderId="2" xfId="1" applyNumberFormat="1" applyFont="1" applyFill="1" applyBorder="1" applyAlignment="1">
      <alignment horizontal="center" vertical="center" wrapText="1"/>
    </xf>
    <xf numFmtId="10" fontId="3" fillId="0" borderId="1" xfId="5" applyNumberFormat="1" applyFont="1" applyFill="1" applyBorder="1" applyAlignment="1" applyProtection="1">
      <alignment horizontal="center" vertical="center" wrapText="1"/>
      <protection locked="0"/>
    </xf>
    <xf numFmtId="0" fontId="3" fillId="0" borderId="1" xfId="0" applyFont="1" applyBorder="1" applyAlignment="1">
      <alignment vertical="center"/>
    </xf>
    <xf numFmtId="3" fontId="10" fillId="0" borderId="2" xfId="0" applyNumberFormat="1" applyFont="1" applyBorder="1" applyAlignment="1">
      <alignment horizontal="center" vertical="center"/>
    </xf>
    <xf numFmtId="9" fontId="10" fillId="0" borderId="1" xfId="0" applyNumberFormat="1" applyFont="1" applyBorder="1" applyAlignment="1">
      <alignment horizontal="center" vertical="center" wrapText="1"/>
    </xf>
    <xf numFmtId="3" fontId="10"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1" fontId="3" fillId="0" borderId="2" xfId="0" applyNumberFormat="1" applyFont="1" applyBorder="1" applyAlignment="1">
      <alignment horizontal="center" vertical="center" wrapText="1"/>
    </xf>
    <xf numFmtId="0" fontId="3" fillId="0" borderId="8" xfId="0" applyFont="1" applyBorder="1" applyAlignment="1">
      <alignment wrapText="1"/>
    </xf>
    <xf numFmtId="168" fontId="3" fillId="0" borderId="1" xfId="3" applyNumberFormat="1" applyFont="1" applyFill="1" applyBorder="1" applyAlignment="1">
      <alignment horizontal="center" vertical="center" wrapText="1"/>
    </xf>
    <xf numFmtId="10" fontId="3" fillId="0" borderId="1" xfId="8" applyNumberFormat="1" applyFont="1" applyFill="1" applyBorder="1" applyAlignment="1">
      <alignment horizontal="center" vertical="center" wrapText="1"/>
    </xf>
    <xf numFmtId="1" fontId="3" fillId="0" borderId="1" xfId="0" applyNumberFormat="1" applyFont="1" applyBorder="1" applyAlignment="1">
      <alignment horizontal="center" vertical="center" wrapText="1"/>
    </xf>
    <xf numFmtId="14" fontId="10" fillId="0" borderId="1" xfId="0" applyNumberFormat="1" applyFont="1" applyBorder="1" applyAlignment="1">
      <alignment horizontal="center" vertical="center" wrapText="1"/>
    </xf>
    <xf numFmtId="0" fontId="3" fillId="0" borderId="1" xfId="10" applyFont="1" applyBorder="1" applyAlignment="1">
      <alignment horizontal="center" vertical="center" wrapText="1"/>
    </xf>
    <xf numFmtId="0" fontId="10" fillId="0" borderId="1" xfId="8" applyNumberFormat="1" applyFont="1" applyFill="1" applyBorder="1" applyAlignment="1">
      <alignment horizontal="center" vertical="center" wrapText="1"/>
    </xf>
    <xf numFmtId="9" fontId="10" fillId="0" borderId="1" xfId="0" applyNumberFormat="1" applyFont="1" applyBorder="1" applyAlignment="1">
      <alignment horizontal="center" vertical="center"/>
    </xf>
    <xf numFmtId="9" fontId="10" fillId="0" borderId="1" xfId="8" applyFont="1" applyFill="1" applyBorder="1" applyAlignment="1" applyProtection="1">
      <alignment horizontal="center" vertical="center" wrapText="1"/>
      <protection locked="0"/>
    </xf>
    <xf numFmtId="0" fontId="10" fillId="0" borderId="1" xfId="0" applyFont="1" applyBorder="1"/>
    <xf numFmtId="9" fontId="10" fillId="0" borderId="13" xfId="0" applyNumberFormat="1" applyFont="1" applyBorder="1" applyAlignment="1">
      <alignment horizontal="center" vertical="center" wrapText="1"/>
    </xf>
    <xf numFmtId="1" fontId="10" fillId="0" borderId="1" xfId="0" applyNumberFormat="1" applyFont="1" applyBorder="1" applyAlignment="1">
      <alignment horizontal="center" vertical="center" wrapText="1"/>
    </xf>
    <xf numFmtId="9" fontId="10" fillId="0" borderId="15" xfId="0" applyNumberFormat="1" applyFont="1" applyBorder="1" applyAlignment="1">
      <alignment horizontal="center" vertical="center" wrapText="1"/>
    </xf>
    <xf numFmtId="173" fontId="10" fillId="0" borderId="13" xfId="0" applyNumberFormat="1" applyFont="1" applyBorder="1" applyAlignment="1">
      <alignment horizontal="center" vertical="center" wrapText="1"/>
    </xf>
    <xf numFmtId="49" fontId="3" fillId="0" borderId="1" xfId="3" applyNumberFormat="1" applyFont="1" applyFill="1" applyBorder="1" applyAlignment="1" applyProtection="1">
      <alignment horizontal="justify" vertical="center" wrapText="1"/>
    </xf>
    <xf numFmtId="1" fontId="3" fillId="0" borderId="1" xfId="1" applyNumberFormat="1" applyFont="1" applyFill="1" applyBorder="1" applyAlignment="1" applyProtection="1">
      <alignment horizontal="center" vertical="center" wrapText="1"/>
    </xf>
    <xf numFmtId="9" fontId="3" fillId="0" borderId="1" xfId="5" applyFont="1" applyFill="1" applyBorder="1" applyAlignment="1" applyProtection="1">
      <alignment horizontal="center" vertical="center" wrapText="1"/>
    </xf>
    <xf numFmtId="0" fontId="10" fillId="0" borderId="2" xfId="0" applyFont="1" applyBorder="1" applyAlignment="1">
      <alignment horizontal="center" vertical="center" wrapText="1"/>
    </xf>
    <xf numFmtId="0" fontId="10" fillId="0" borderId="8" xfId="0" applyFont="1" applyBorder="1" applyAlignment="1">
      <alignment horizontal="left" vertical="top" wrapText="1"/>
    </xf>
    <xf numFmtId="0" fontId="10" fillId="0" borderId="1" xfId="0" applyFont="1" applyBorder="1" applyAlignment="1">
      <alignment horizontal="left" vertical="top" wrapText="1"/>
    </xf>
    <xf numFmtId="1" fontId="10" fillId="0" borderId="2" xfId="0" applyNumberFormat="1" applyFont="1" applyBorder="1" applyAlignment="1">
      <alignment horizontal="center" vertical="center" wrapText="1"/>
    </xf>
    <xf numFmtId="0" fontId="10" fillId="0" borderId="15" xfId="0" applyFont="1" applyBorder="1" applyAlignment="1">
      <alignment horizontal="center" vertical="center" wrapText="1"/>
    </xf>
    <xf numFmtId="0" fontId="10" fillId="0" borderId="13" xfId="0" applyFont="1" applyBorder="1" applyAlignment="1">
      <alignment vertical="center" wrapText="1"/>
    </xf>
    <xf numFmtId="0" fontId="10" fillId="0" borderId="13" xfId="0" applyFont="1" applyBorder="1" applyAlignment="1">
      <alignment horizontal="center" vertical="center"/>
    </xf>
    <xf numFmtId="10" fontId="3" fillId="0" borderId="1" xfId="0" applyNumberFormat="1" applyFont="1" applyBorder="1" applyAlignment="1">
      <alignment horizontal="center" vertical="center" wrapText="1"/>
    </xf>
    <xf numFmtId="0" fontId="10" fillId="0" borderId="1" xfId="0" applyFont="1" applyBorder="1" applyAlignment="1">
      <alignment wrapText="1"/>
    </xf>
    <xf numFmtId="171" fontId="3" fillId="0" borderId="1" xfId="0" applyNumberFormat="1" applyFont="1" applyBorder="1" applyAlignment="1">
      <alignment horizontal="center" vertical="center" wrapText="1"/>
    </xf>
    <xf numFmtId="0" fontId="10" fillId="0" borderId="8" xfId="0" applyFont="1" applyBorder="1" applyAlignment="1">
      <alignment vertical="center" wrapText="1"/>
    </xf>
    <xf numFmtId="0" fontId="10" fillId="0" borderId="1" xfId="0" applyFont="1" applyBorder="1" applyAlignment="1">
      <alignment vertical="center"/>
    </xf>
    <xf numFmtId="3" fontId="3" fillId="0" borderId="2" xfId="0" applyNumberFormat="1" applyFont="1" applyBorder="1" applyAlignment="1">
      <alignment horizontal="center" vertical="center" wrapText="1"/>
    </xf>
    <xf numFmtId="9" fontId="3" fillId="0" borderId="2" xfId="5" applyFont="1" applyFill="1" applyBorder="1" applyAlignment="1" applyProtection="1">
      <alignment horizontal="center" vertical="center" wrapText="1"/>
    </xf>
    <xf numFmtId="169" fontId="3" fillId="0" borderId="1" xfId="3" applyNumberFormat="1" applyFont="1" applyFill="1" applyBorder="1" applyAlignment="1" applyProtection="1">
      <alignment horizontal="justify" vertical="center" wrapText="1"/>
    </xf>
    <xf numFmtId="0" fontId="3" fillId="0" borderId="1" xfId="0" applyFont="1" applyBorder="1" applyAlignment="1">
      <alignment horizontal="justify" vertical="center" wrapText="1"/>
    </xf>
    <xf numFmtId="9" fontId="3" fillId="0" borderId="8"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173" fontId="3" fillId="0" borderId="1" xfId="1" applyNumberFormat="1" applyFont="1" applyFill="1" applyBorder="1" applyAlignment="1">
      <alignment horizontal="center" vertical="center" wrapText="1"/>
    </xf>
    <xf numFmtId="0" fontId="17" fillId="0" borderId="1" xfId="0" applyFont="1" applyBorder="1" applyAlignment="1">
      <alignment horizontal="center" vertical="center" wrapText="1"/>
    </xf>
    <xf numFmtId="172" fontId="3" fillId="0" borderId="1" xfId="1" applyNumberFormat="1" applyFont="1" applyFill="1" applyBorder="1" applyAlignment="1">
      <alignment horizontal="center" vertical="center" wrapText="1"/>
    </xf>
    <xf numFmtId="0" fontId="7" fillId="0" borderId="1" xfId="6" applyFont="1" applyFill="1" applyBorder="1" applyAlignment="1" applyProtection="1">
      <alignment horizontal="center" vertical="center" wrapText="1"/>
    </xf>
    <xf numFmtId="175" fontId="10" fillId="0" borderId="13" xfId="0" applyNumberFormat="1" applyFont="1" applyBorder="1" applyAlignment="1">
      <alignment horizontal="center" vertical="center" wrapText="1"/>
    </xf>
    <xf numFmtId="0" fontId="3" fillId="0" borderId="1" xfId="6" applyFont="1" applyFill="1" applyBorder="1" applyAlignment="1" applyProtection="1">
      <alignment horizontal="center" vertical="center" wrapText="1"/>
    </xf>
    <xf numFmtId="14" fontId="3" fillId="0" borderId="13" xfId="0" applyNumberFormat="1" applyFont="1" applyBorder="1" applyAlignment="1">
      <alignment horizontal="center" vertical="center" wrapText="1"/>
    </xf>
    <xf numFmtId="14" fontId="3" fillId="0" borderId="1" xfId="0" applyNumberFormat="1" applyFont="1" applyBorder="1" applyAlignment="1">
      <alignment horizontal="center" vertical="center"/>
    </xf>
    <xf numFmtId="14" fontId="3" fillId="0" borderId="1" xfId="0" applyNumberFormat="1" applyFont="1" applyBorder="1" applyAlignment="1">
      <alignment horizontal="center" vertical="top" wrapText="1"/>
    </xf>
    <xf numFmtId="0" fontId="10" fillId="0" borderId="1" xfId="6" applyFont="1" applyFill="1" applyBorder="1" applyAlignment="1" applyProtection="1">
      <alignment horizontal="center" vertical="center" wrapText="1"/>
    </xf>
    <xf numFmtId="0" fontId="13" fillId="0" borderId="3" xfId="0" applyFont="1" applyBorder="1" applyAlignment="1">
      <alignment vertical="center" wrapText="1"/>
    </xf>
    <xf numFmtId="10" fontId="3" fillId="0" borderId="1" xfId="5" applyNumberFormat="1" applyFont="1" applyFill="1" applyBorder="1" applyAlignment="1">
      <alignment horizontal="center" vertical="center" wrapText="1"/>
    </xf>
    <xf numFmtId="179" fontId="3" fillId="0" borderId="1" xfId="8" applyNumberFormat="1" applyFont="1" applyFill="1" applyBorder="1" applyAlignment="1">
      <alignment horizontal="center" vertical="center" wrapText="1"/>
    </xf>
    <xf numFmtId="3" fontId="10" fillId="0" borderId="1" xfId="0" applyNumberFormat="1" applyFont="1" applyBorder="1" applyAlignment="1">
      <alignment horizontal="center" vertical="center" wrapText="1"/>
    </xf>
    <xf numFmtId="10" fontId="3" fillId="0" borderId="2" xfId="5" applyNumberFormat="1" applyFont="1" applyFill="1" applyBorder="1" applyAlignment="1">
      <alignment horizontal="center" vertical="center" wrapText="1"/>
    </xf>
    <xf numFmtId="1" fontId="3" fillId="0" borderId="2" xfId="1" applyNumberFormat="1" applyFont="1" applyFill="1" applyBorder="1" applyAlignment="1" applyProtection="1">
      <alignment horizontal="center" vertical="center" wrapText="1"/>
    </xf>
    <xf numFmtId="173" fontId="3" fillId="0" borderId="2" xfId="1" applyNumberFormat="1" applyFont="1" applyFill="1" applyBorder="1" applyAlignment="1">
      <alignment horizontal="center" vertical="center" wrapText="1"/>
    </xf>
    <xf numFmtId="0" fontId="3" fillId="0" borderId="2" xfId="0" applyFont="1" applyBorder="1"/>
    <xf numFmtId="2" fontId="3" fillId="0" borderId="2" xfId="0" applyNumberFormat="1" applyFont="1" applyBorder="1"/>
    <xf numFmtId="2" fontId="3" fillId="0" borderId="2" xfId="0" applyNumberFormat="1" applyFont="1" applyBorder="1" applyAlignment="1">
      <alignment wrapText="1"/>
    </xf>
    <xf numFmtId="3" fontId="3" fillId="0" borderId="2" xfId="0" applyNumberFormat="1" applyFont="1" applyBorder="1" applyAlignment="1">
      <alignment vertical="center"/>
    </xf>
    <xf numFmtId="0" fontId="10" fillId="0" borderId="2" xfId="0" applyFont="1" applyBorder="1" applyAlignment="1">
      <alignment wrapText="1"/>
    </xf>
    <xf numFmtId="0" fontId="3" fillId="0" borderId="10" xfId="0" applyFont="1" applyBorder="1"/>
    <xf numFmtId="0" fontId="3" fillId="6" borderId="1" xfId="0" applyFont="1" applyFill="1" applyBorder="1" applyAlignment="1">
      <alignment horizontal="center" vertical="center" wrapText="1"/>
    </xf>
    <xf numFmtId="6" fontId="3" fillId="0" borderId="2" xfId="4" applyNumberFormat="1" applyFont="1" applyFill="1" applyBorder="1" applyAlignment="1">
      <alignment vertical="center"/>
    </xf>
    <xf numFmtId="176" fontId="10" fillId="0" borderId="1" xfId="0" applyNumberFormat="1" applyFont="1" applyBorder="1" applyAlignment="1">
      <alignment horizontal="center" vertical="center" wrapText="1"/>
    </xf>
    <xf numFmtId="44" fontId="3" fillId="6" borderId="2" xfId="3" applyFont="1" applyFill="1" applyBorder="1" applyAlignment="1">
      <alignment horizontal="center" vertical="center" wrapText="1"/>
    </xf>
    <xf numFmtId="42" fontId="3" fillId="2" borderId="2" xfId="4" applyFont="1" applyFill="1" applyBorder="1" applyAlignment="1">
      <alignment vertical="center"/>
    </xf>
    <xf numFmtId="166" fontId="3" fillId="6" borderId="1" xfId="8" applyNumberFormat="1" applyFont="1" applyFill="1" applyBorder="1" applyAlignment="1" applyProtection="1">
      <alignment horizontal="center" vertical="center" wrapText="1"/>
      <protection locked="0"/>
    </xf>
    <xf numFmtId="0" fontId="3" fillId="0" borderId="0" xfId="0" applyFont="1" applyAlignment="1">
      <alignment horizontal="center" vertical="center"/>
    </xf>
    <xf numFmtId="0" fontId="3" fillId="2" borderId="0" xfId="0" applyFont="1" applyFill="1" applyAlignment="1">
      <alignment horizontal="center" vertical="center"/>
    </xf>
    <xf numFmtId="3" fontId="3" fillId="2" borderId="2" xfId="0" applyNumberFormat="1"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0" fillId="0" borderId="1" xfId="0" applyFont="1" applyBorder="1" applyAlignment="1">
      <alignment horizontal="justify" vertical="center" wrapText="1"/>
    </xf>
    <xf numFmtId="0" fontId="3" fillId="0" borderId="2" xfId="0" applyFont="1" applyBorder="1" applyAlignment="1">
      <alignment horizontal="justify" vertical="center" wrapText="1"/>
    </xf>
    <xf numFmtId="0" fontId="21" fillId="0" borderId="1" xfId="6" applyFont="1" applyFill="1" applyBorder="1" applyAlignment="1" applyProtection="1">
      <alignment horizontal="center" vertical="center" wrapText="1"/>
    </xf>
    <xf numFmtId="42" fontId="10" fillId="0" borderId="1" xfId="4" applyFont="1" applyFill="1" applyBorder="1" applyAlignment="1">
      <alignment horizontal="center" vertical="center" wrapText="1"/>
    </xf>
    <xf numFmtId="167" fontId="3" fillId="2" borderId="2" xfId="3" applyNumberFormat="1" applyFont="1" applyFill="1" applyBorder="1" applyAlignment="1">
      <alignment horizontal="center" vertical="center"/>
    </xf>
    <xf numFmtId="3" fontId="10" fillId="0" borderId="0" xfId="0" applyNumberFormat="1" applyFont="1" applyAlignment="1">
      <alignment horizontal="center" vertical="center" wrapText="1"/>
    </xf>
    <xf numFmtId="167" fontId="3" fillId="2" borderId="2" xfId="3" applyNumberFormat="1" applyFont="1" applyFill="1" applyBorder="1" applyAlignment="1">
      <alignment horizontal="center" vertical="center" wrapText="1"/>
    </xf>
    <xf numFmtId="0" fontId="3" fillId="0" borderId="31" xfId="0" applyFont="1" applyBorder="1" applyAlignment="1">
      <alignment horizontal="center" vertical="center" wrapText="1"/>
    </xf>
    <xf numFmtId="0" fontId="3" fillId="2" borderId="1" xfId="0" applyFont="1" applyFill="1" applyBorder="1" applyAlignment="1">
      <alignment horizontal="center" vertical="center" wrapText="1"/>
    </xf>
    <xf numFmtId="170" fontId="3" fillId="0" borderId="1" xfId="3" applyNumberFormat="1" applyFont="1" applyFill="1" applyBorder="1" applyAlignment="1">
      <alignment horizontal="center" vertical="center" wrapText="1"/>
    </xf>
    <xf numFmtId="0" fontId="3" fillId="0" borderId="1" xfId="3" applyNumberFormat="1" applyFont="1" applyFill="1" applyBorder="1" applyAlignment="1">
      <alignment horizontal="center" vertical="center" wrapText="1"/>
    </xf>
    <xf numFmtId="167" fontId="3" fillId="2" borderId="1" xfId="3" applyNumberFormat="1" applyFont="1" applyFill="1" applyBorder="1" applyAlignment="1">
      <alignment horizontal="center" vertical="center"/>
    </xf>
    <xf numFmtId="0" fontId="3" fillId="0" borderId="9" xfId="0" applyFont="1" applyBorder="1" applyAlignment="1">
      <alignment horizontal="center" vertical="center" wrapText="1"/>
    </xf>
    <xf numFmtId="42" fontId="10" fillId="2" borderId="1" xfId="4" applyFont="1" applyFill="1" applyBorder="1" applyAlignment="1">
      <alignment horizontal="center" vertical="center" wrapText="1"/>
    </xf>
    <xf numFmtId="0" fontId="22" fillId="0" borderId="1" xfId="6" applyFont="1" applyFill="1" applyBorder="1" applyAlignment="1" applyProtection="1">
      <alignment horizontal="center" vertical="center" wrapText="1"/>
    </xf>
    <xf numFmtId="14" fontId="10" fillId="0" borderId="1" xfId="0" applyNumberFormat="1" applyFont="1" applyBorder="1" applyAlignment="1">
      <alignment horizontal="center" vertical="center"/>
    </xf>
    <xf numFmtId="9" fontId="10" fillId="0" borderId="2" xfId="0" applyNumberFormat="1" applyFont="1" applyBorder="1" applyAlignment="1">
      <alignment horizontal="center" vertical="center" wrapText="1"/>
    </xf>
    <xf numFmtId="0" fontId="10" fillId="0" borderId="8" xfId="0" applyFont="1" applyBorder="1" applyAlignment="1">
      <alignment horizontal="center" vertical="center" wrapText="1"/>
    </xf>
    <xf numFmtId="0" fontId="3" fillId="2" borderId="2" xfId="0" applyFont="1" applyFill="1" applyBorder="1" applyAlignment="1">
      <alignment horizontal="center" vertical="center" wrapText="1"/>
    </xf>
    <xf numFmtId="167" fontId="3" fillId="2" borderId="2" xfId="0" applyNumberFormat="1" applyFont="1" applyFill="1" applyBorder="1" applyAlignment="1">
      <alignment horizontal="center" vertical="center"/>
    </xf>
    <xf numFmtId="165" fontId="3" fillId="2" borderId="1" xfId="13" applyFont="1" applyFill="1" applyBorder="1" applyAlignment="1">
      <alignment horizontal="center" vertical="center" wrapText="1"/>
    </xf>
    <xf numFmtId="0" fontId="7" fillId="2" borderId="1" xfId="6" applyFont="1" applyFill="1" applyBorder="1" applyAlignment="1" applyProtection="1">
      <alignment horizontal="center" vertical="center" wrapText="1"/>
    </xf>
    <xf numFmtId="14" fontId="3" fillId="2" borderId="1" xfId="0" applyNumberFormat="1" applyFont="1" applyFill="1" applyBorder="1" applyAlignment="1">
      <alignment horizontal="center" vertical="center"/>
    </xf>
    <xf numFmtId="9" fontId="3" fillId="2" borderId="1" xfId="0" applyNumberFormat="1" applyFont="1" applyFill="1" applyBorder="1" applyAlignment="1">
      <alignment horizontal="center" vertical="center" wrapText="1"/>
    </xf>
    <xf numFmtId="10" fontId="3" fillId="2" borderId="1" xfId="0" applyNumberFormat="1"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1" xfId="0" applyFont="1" applyFill="1" applyBorder="1" applyAlignment="1">
      <alignment horizontal="center" vertical="center"/>
    </xf>
    <xf numFmtId="9" fontId="10" fillId="2" borderId="1" xfId="0" applyNumberFormat="1" applyFont="1" applyFill="1" applyBorder="1" applyAlignment="1">
      <alignment horizontal="center" vertical="center" wrapText="1"/>
    </xf>
    <xf numFmtId="180" fontId="3" fillId="0" borderId="14" xfId="0" applyNumberFormat="1" applyFont="1" applyBorder="1" applyAlignment="1">
      <alignment vertical="center"/>
    </xf>
    <xf numFmtId="181" fontId="10" fillId="0" borderId="1" xfId="0" applyNumberFormat="1" applyFont="1" applyBorder="1" applyAlignment="1">
      <alignment horizontal="center" vertical="center"/>
    </xf>
    <xf numFmtId="9" fontId="3" fillId="0" borderId="1" xfId="5" applyFont="1" applyFill="1" applyBorder="1" applyAlignment="1">
      <alignment horizontal="center" vertical="center"/>
    </xf>
    <xf numFmtId="0" fontId="21" fillId="0" borderId="1" xfId="6" applyFont="1" applyFill="1" applyBorder="1" applyAlignment="1" applyProtection="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3" fontId="10" fillId="0" borderId="1" xfId="4" applyNumberFormat="1" applyFont="1" applyFill="1" applyBorder="1" applyAlignment="1">
      <alignment horizontal="center" vertical="center" wrapText="1"/>
    </xf>
    <xf numFmtId="2" fontId="7" fillId="0" borderId="1" xfId="6" applyNumberFormat="1" applyFont="1" applyFill="1" applyBorder="1" applyAlignment="1" applyProtection="1">
      <alignment horizontal="center" vertical="center" wrapText="1"/>
    </xf>
    <xf numFmtId="172" fontId="3" fillId="0" borderId="2" xfId="1" applyNumberFormat="1" applyFont="1" applyFill="1" applyBorder="1" applyAlignment="1" applyProtection="1">
      <alignment vertical="center" wrapText="1"/>
      <protection hidden="1"/>
    </xf>
    <xf numFmtId="14" fontId="7" fillId="0" borderId="1" xfId="6" applyNumberFormat="1" applyFont="1" applyFill="1" applyBorder="1" applyAlignment="1" applyProtection="1">
      <alignment horizontal="center" vertical="center" wrapText="1"/>
    </xf>
    <xf numFmtId="182" fontId="10" fillId="0" borderId="1" xfId="4" applyNumberFormat="1"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42" fontId="3" fillId="0" borderId="1" xfId="4" applyFont="1" applyFill="1" applyBorder="1" applyAlignment="1">
      <alignment horizontal="center" vertical="center" wrapText="1"/>
    </xf>
    <xf numFmtId="178" fontId="3" fillId="0" borderId="1" xfId="16" applyFont="1" applyFill="1" applyBorder="1" applyAlignment="1" applyProtection="1">
      <alignment horizontal="left" vertical="center" wrapText="1"/>
      <protection hidden="1"/>
    </xf>
    <xf numFmtId="0" fontId="20" fillId="0" borderId="0" xfId="0" applyFont="1" applyAlignment="1">
      <alignment horizontal="center" vertical="center"/>
    </xf>
    <xf numFmtId="0" fontId="3" fillId="0" borderId="10" xfId="0" applyFont="1" applyBorder="1" applyAlignment="1">
      <alignment wrapText="1"/>
    </xf>
    <xf numFmtId="42" fontId="3" fillId="6" borderId="1" xfId="4" applyFont="1" applyFill="1" applyBorder="1" applyAlignment="1">
      <alignment horizontal="center" vertical="center" wrapText="1"/>
    </xf>
    <xf numFmtId="0" fontId="3" fillId="0" borderId="1" xfId="0" applyFont="1" applyBorder="1" applyAlignment="1">
      <alignment horizontal="left" wrapText="1"/>
    </xf>
    <xf numFmtId="0" fontId="3" fillId="0" borderId="1" xfId="0" applyFont="1" applyBorder="1" applyAlignment="1">
      <alignment horizontal="left" vertical="top"/>
    </xf>
    <xf numFmtId="0" fontId="3" fillId="0" borderId="1" xfId="0" applyFont="1" applyBorder="1" applyAlignment="1" applyProtection="1">
      <alignment horizontal="center" vertical="center" wrapText="1"/>
      <protection locked="0"/>
    </xf>
    <xf numFmtId="0" fontId="19" fillId="0" borderId="1" xfId="0" applyFont="1" applyBorder="1" applyAlignment="1">
      <alignment horizontal="center" vertical="center" wrapText="1"/>
    </xf>
    <xf numFmtId="0" fontId="3" fillId="0" borderId="2"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11" fillId="5" borderId="1" xfId="0" applyFont="1" applyFill="1" applyBorder="1" applyAlignment="1">
      <alignment horizontal="left" vertical="top" wrapText="1"/>
    </xf>
    <xf numFmtId="0" fontId="10" fillId="0" borderId="1" xfId="0" applyFont="1" applyBorder="1" applyAlignment="1">
      <alignment horizontal="right" vertical="center"/>
    </xf>
    <xf numFmtId="0" fontId="11" fillId="5" borderId="12" xfId="0" applyFont="1" applyFill="1" applyBorder="1" applyAlignment="1">
      <alignment vertical="center" wrapText="1"/>
    </xf>
    <xf numFmtId="0" fontId="11" fillId="5" borderId="1" xfId="0" applyFont="1" applyFill="1" applyBorder="1" applyAlignment="1">
      <alignment vertical="center" wrapText="1"/>
    </xf>
    <xf numFmtId="0" fontId="3" fillId="0" borderId="2" xfId="0" applyFont="1" applyBorder="1" applyAlignment="1">
      <alignment vertical="center" wrapText="1"/>
    </xf>
    <xf numFmtId="0" fontId="3" fillId="0" borderId="0" xfId="0" applyFont="1" applyAlignment="1">
      <alignment vertical="center" wrapText="1"/>
    </xf>
    <xf numFmtId="0" fontId="3" fillId="0" borderId="0" xfId="0" applyFont="1" applyAlignment="1">
      <alignment vertical="center"/>
    </xf>
    <xf numFmtId="0" fontId="3" fillId="0" borderId="2" xfId="0" applyFont="1" applyBorder="1" applyAlignment="1">
      <alignment vertical="center"/>
    </xf>
    <xf numFmtId="0" fontId="11" fillId="5" borderId="2"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3" fillId="0" borderId="9" xfId="3" applyNumberFormat="1" applyFont="1" applyFill="1" applyBorder="1" applyAlignment="1">
      <alignment horizontal="center" vertical="center" wrapText="1"/>
    </xf>
    <xf numFmtId="0" fontId="11" fillId="8" borderId="9" xfId="0" applyFont="1" applyFill="1" applyBorder="1" applyAlignment="1">
      <alignment horizontal="center" vertical="center" wrapText="1"/>
    </xf>
    <xf numFmtId="1" fontId="3" fillId="8" borderId="1" xfId="5" applyNumberFormat="1" applyFont="1" applyFill="1" applyBorder="1" applyAlignment="1" applyProtection="1">
      <alignment horizontal="center" vertical="center" wrapText="1"/>
      <protection locked="0"/>
    </xf>
    <xf numFmtId="10" fontId="3" fillId="8" borderId="1" xfId="8" applyNumberFormat="1" applyFont="1" applyFill="1" applyBorder="1" applyAlignment="1" applyProtection="1">
      <alignment horizontal="center" vertical="center" wrapText="1"/>
      <protection locked="0"/>
    </xf>
    <xf numFmtId="9" fontId="3" fillId="8" borderId="1" xfId="0" applyNumberFormat="1" applyFont="1" applyFill="1" applyBorder="1" applyAlignment="1">
      <alignment horizontal="center" vertical="center" wrapText="1"/>
    </xf>
    <xf numFmtId="166" fontId="3" fillId="8" borderId="1" xfId="0" applyNumberFormat="1" applyFont="1" applyFill="1" applyBorder="1" applyAlignment="1">
      <alignment horizontal="center" vertical="center" wrapText="1"/>
    </xf>
    <xf numFmtId="3" fontId="3" fillId="8" borderId="1" xfId="0" applyNumberFormat="1" applyFont="1" applyFill="1" applyBorder="1" applyAlignment="1">
      <alignment horizontal="center" vertical="center" wrapText="1"/>
    </xf>
    <xf numFmtId="9" fontId="10" fillId="8" borderId="1" xfId="0" applyNumberFormat="1" applyFont="1" applyFill="1" applyBorder="1" applyAlignment="1">
      <alignment horizontal="center" vertical="center" wrapText="1"/>
    </xf>
    <xf numFmtId="9" fontId="3" fillId="8" borderId="1" xfId="8" applyFont="1" applyFill="1" applyBorder="1" applyAlignment="1">
      <alignment horizontal="center" vertical="center" wrapText="1"/>
    </xf>
    <xf numFmtId="9" fontId="10" fillId="8" borderId="1" xfId="8" applyFont="1" applyFill="1" applyBorder="1" applyAlignment="1">
      <alignment horizontal="center" vertical="center" wrapText="1"/>
    </xf>
    <xf numFmtId="9" fontId="10" fillId="8" borderId="1" xfId="5" applyFont="1" applyFill="1" applyBorder="1" applyAlignment="1">
      <alignment horizontal="center" vertical="center" wrapText="1"/>
    </xf>
    <xf numFmtId="0" fontId="3" fillId="8" borderId="1" xfId="0" applyFont="1" applyFill="1" applyBorder="1" applyAlignment="1">
      <alignment horizontal="center" vertical="center" wrapText="1"/>
    </xf>
    <xf numFmtId="9" fontId="3" fillId="8" borderId="1" xfId="5" applyFont="1" applyFill="1" applyBorder="1" applyAlignment="1">
      <alignment horizontal="center" vertical="center" wrapText="1"/>
    </xf>
    <xf numFmtId="3" fontId="10" fillId="8" borderId="1" xfId="0" applyNumberFormat="1" applyFont="1" applyFill="1" applyBorder="1" applyAlignment="1">
      <alignment horizontal="center" vertical="center"/>
    </xf>
    <xf numFmtId="9" fontId="10" fillId="9" borderId="34" xfId="0" applyNumberFormat="1" applyFont="1" applyFill="1" applyBorder="1" applyAlignment="1">
      <alignment horizontal="center" vertical="center" wrapText="1"/>
    </xf>
    <xf numFmtId="3" fontId="10" fillId="8" borderId="1" xfId="0" applyNumberFormat="1" applyFont="1" applyFill="1" applyBorder="1" applyAlignment="1">
      <alignment horizontal="center" vertical="center" wrapText="1"/>
    </xf>
    <xf numFmtId="3" fontId="3" fillId="8" borderId="1" xfId="0" applyNumberFormat="1" applyFont="1" applyFill="1" applyBorder="1" applyAlignment="1">
      <alignment horizontal="center" vertical="center"/>
    </xf>
    <xf numFmtId="3" fontId="10" fillId="8" borderId="2" xfId="0" applyNumberFormat="1" applyFont="1" applyFill="1" applyBorder="1" applyAlignment="1">
      <alignment horizontal="center" vertical="center" wrapText="1"/>
    </xf>
    <xf numFmtId="9" fontId="3" fillId="8" borderId="2" xfId="0" applyNumberFormat="1" applyFont="1" applyFill="1" applyBorder="1" applyAlignment="1">
      <alignment horizontal="center" vertical="center" wrapText="1"/>
    </xf>
    <xf numFmtId="0" fontId="3" fillId="8" borderId="2" xfId="2" applyNumberFormat="1" applyFont="1" applyFill="1" applyBorder="1" applyAlignment="1">
      <alignment horizontal="center" vertical="center" wrapText="1"/>
    </xf>
    <xf numFmtId="0" fontId="3" fillId="8" borderId="2" xfId="1" applyNumberFormat="1" applyFont="1" applyFill="1" applyBorder="1" applyAlignment="1">
      <alignment horizontal="center" vertical="center" wrapText="1"/>
    </xf>
    <xf numFmtId="0" fontId="3" fillId="8" borderId="2" xfId="0" applyFont="1" applyFill="1" applyBorder="1" applyAlignment="1">
      <alignment horizontal="center" vertical="center" wrapText="1"/>
    </xf>
    <xf numFmtId="9" fontId="3" fillId="8" borderId="2" xfId="5" applyFont="1" applyFill="1" applyBorder="1" applyAlignment="1">
      <alignment horizontal="center" vertical="center" wrapText="1"/>
    </xf>
    <xf numFmtId="166" fontId="3" fillId="8" borderId="2" xfId="0" applyNumberFormat="1" applyFont="1" applyFill="1" applyBorder="1" applyAlignment="1">
      <alignment horizontal="center" vertical="center" wrapText="1"/>
    </xf>
    <xf numFmtId="9" fontId="10" fillId="8" borderId="2" xfId="0" applyNumberFormat="1" applyFont="1" applyFill="1" applyBorder="1" applyAlignment="1">
      <alignment horizontal="center" vertical="center" wrapText="1"/>
    </xf>
    <xf numFmtId="166" fontId="3" fillId="8" borderId="2" xfId="5" applyNumberFormat="1" applyFont="1" applyFill="1" applyBorder="1" applyAlignment="1">
      <alignment horizontal="center" vertical="center" wrapText="1"/>
    </xf>
    <xf numFmtId="1" fontId="3" fillId="8" borderId="2" xfId="0" applyNumberFormat="1" applyFont="1" applyFill="1" applyBorder="1" applyAlignment="1">
      <alignment horizontal="center" vertical="center" wrapText="1"/>
    </xf>
    <xf numFmtId="0" fontId="20" fillId="8" borderId="1" xfId="0" applyFont="1" applyFill="1" applyBorder="1" applyAlignment="1">
      <alignment horizontal="center" vertical="center"/>
    </xf>
    <xf numFmtId="3" fontId="3" fillId="8" borderId="2" xfId="0" applyNumberFormat="1" applyFont="1" applyFill="1" applyBorder="1" applyAlignment="1">
      <alignment horizontal="center" vertical="center" wrapText="1"/>
    </xf>
    <xf numFmtId="1" fontId="3" fillId="8" borderId="2" xfId="8" applyNumberFormat="1" applyFont="1" applyFill="1" applyBorder="1" applyAlignment="1" applyProtection="1">
      <alignment horizontal="center" vertical="center" wrapText="1"/>
      <protection locked="0"/>
    </xf>
    <xf numFmtId="10" fontId="3" fillId="8" borderId="2" xfId="5" applyNumberFormat="1" applyFont="1" applyFill="1" applyBorder="1" applyAlignment="1">
      <alignment horizontal="center" vertical="center" wrapText="1"/>
    </xf>
    <xf numFmtId="14" fontId="3" fillId="8" borderId="2" xfId="0" applyNumberFormat="1" applyFont="1" applyFill="1" applyBorder="1" applyAlignment="1">
      <alignment horizontal="left" vertical="center" wrapText="1"/>
    </xf>
    <xf numFmtId="166" fontId="3" fillId="8" borderId="2" xfId="8" applyNumberFormat="1" applyFont="1" applyFill="1" applyBorder="1" applyAlignment="1">
      <alignment horizontal="center" vertical="center" wrapText="1"/>
    </xf>
    <xf numFmtId="0" fontId="10" fillId="9" borderId="14" xfId="0" applyFont="1" applyFill="1" applyBorder="1" applyAlignment="1">
      <alignment horizontal="center" vertical="center" wrapText="1"/>
    </xf>
    <xf numFmtId="3" fontId="3" fillId="10" borderId="1" xfId="0" applyNumberFormat="1" applyFont="1" applyFill="1" applyBorder="1" applyAlignment="1">
      <alignment horizontal="center" vertical="center"/>
    </xf>
    <xf numFmtId="9" fontId="3" fillId="8" borderId="1" xfId="0" applyNumberFormat="1" applyFont="1" applyFill="1" applyBorder="1" applyAlignment="1">
      <alignment horizontal="center" vertical="center"/>
    </xf>
    <xf numFmtId="0" fontId="3" fillId="10" borderId="1" xfId="0" applyFont="1" applyFill="1" applyBorder="1" applyAlignment="1">
      <alignment horizontal="center" vertical="center"/>
    </xf>
    <xf numFmtId="0" fontId="10" fillId="9" borderId="13" xfId="0" applyFont="1" applyFill="1" applyBorder="1" applyAlignment="1">
      <alignment horizontal="center" vertical="center"/>
    </xf>
    <xf numFmtId="0" fontId="3" fillId="8" borderId="1" xfId="0" applyFont="1" applyFill="1" applyBorder="1" applyAlignment="1">
      <alignment horizontal="center" vertical="center"/>
    </xf>
    <xf numFmtId="3" fontId="3" fillId="11" borderId="1" xfId="0" applyNumberFormat="1" applyFont="1" applyFill="1" applyBorder="1" applyAlignment="1">
      <alignment horizontal="center" vertical="center" wrapText="1"/>
    </xf>
    <xf numFmtId="9" fontId="3" fillId="11" borderId="1" xfId="5" applyFont="1" applyFill="1" applyBorder="1" applyAlignment="1">
      <alignment horizontal="center" vertical="center" wrapText="1"/>
    </xf>
    <xf numFmtId="0" fontId="3" fillId="11" borderId="1" xfId="0" applyFont="1" applyFill="1" applyBorder="1" applyAlignment="1">
      <alignment horizontal="center" vertical="center" wrapText="1"/>
    </xf>
    <xf numFmtId="0" fontId="3" fillId="11" borderId="1" xfId="0" applyFont="1" applyFill="1" applyBorder="1" applyAlignment="1">
      <alignment vertical="center" wrapText="1"/>
    </xf>
    <xf numFmtId="174" fontId="3" fillId="11" borderId="1" xfId="0" applyNumberFormat="1" applyFont="1" applyFill="1" applyBorder="1" applyAlignment="1" applyProtection="1">
      <alignment horizontal="center" vertical="center" wrapText="1"/>
      <protection locked="0"/>
    </xf>
    <xf numFmtId="166" fontId="3" fillId="11" borderId="1" xfId="8" applyNumberFormat="1" applyFont="1" applyFill="1" applyBorder="1" applyAlignment="1">
      <alignment horizontal="center" vertical="center" wrapText="1"/>
    </xf>
    <xf numFmtId="9" fontId="3" fillId="11" borderId="1" xfId="8" applyFont="1" applyFill="1" applyBorder="1" applyAlignment="1">
      <alignment horizontal="center" vertical="center" wrapText="1"/>
    </xf>
    <xf numFmtId="3" fontId="10" fillId="11" borderId="1" xfId="0" applyNumberFormat="1" applyFont="1" applyFill="1" applyBorder="1" applyAlignment="1">
      <alignment horizontal="center" vertical="center"/>
    </xf>
    <xf numFmtId="9" fontId="10" fillId="11" borderId="1" xfId="8" applyFont="1" applyFill="1" applyBorder="1" applyAlignment="1">
      <alignment horizontal="center" vertical="center" wrapText="1"/>
    </xf>
    <xf numFmtId="9" fontId="10" fillId="11" borderId="1" xfId="0" applyNumberFormat="1" applyFont="1" applyFill="1" applyBorder="1" applyAlignment="1">
      <alignment horizontal="center" vertical="center"/>
    </xf>
    <xf numFmtId="9" fontId="10" fillId="11" borderId="1" xfId="8" applyFont="1" applyFill="1" applyBorder="1" applyAlignment="1" applyProtection="1">
      <alignment horizontal="center" vertical="center" wrapText="1"/>
      <protection locked="0"/>
    </xf>
    <xf numFmtId="177" fontId="10" fillId="11" borderId="1" xfId="0" applyNumberFormat="1" applyFont="1" applyFill="1" applyBorder="1" applyAlignment="1">
      <alignment horizontal="center" vertical="center" wrapText="1"/>
    </xf>
    <xf numFmtId="9" fontId="10" fillId="11" borderId="1" xfId="5" applyFont="1" applyFill="1" applyBorder="1" applyAlignment="1">
      <alignment horizontal="center" vertical="center" wrapText="1"/>
    </xf>
    <xf numFmtId="9" fontId="10" fillId="11" borderId="1" xfId="0" applyNumberFormat="1" applyFont="1" applyFill="1" applyBorder="1" applyAlignment="1">
      <alignment horizontal="center" vertical="center" wrapText="1"/>
    </xf>
    <xf numFmtId="9" fontId="3" fillId="11" borderId="1" xfId="0" applyNumberFormat="1" applyFont="1" applyFill="1" applyBorder="1" applyAlignment="1">
      <alignment horizontal="center" vertical="center" wrapText="1"/>
    </xf>
    <xf numFmtId="10" fontId="3" fillId="11" borderId="1" xfId="0" applyNumberFormat="1" applyFont="1" applyFill="1" applyBorder="1" applyAlignment="1">
      <alignment horizontal="center" vertical="center" wrapText="1"/>
    </xf>
    <xf numFmtId="166" fontId="3" fillId="11" borderId="1" xfId="0" applyNumberFormat="1" applyFont="1" applyFill="1" applyBorder="1" applyAlignment="1" applyProtection="1">
      <alignment horizontal="center" vertical="center" wrapText="1"/>
      <protection locked="0"/>
    </xf>
    <xf numFmtId="0" fontId="3" fillId="11" borderId="2" xfId="0" applyFont="1" applyFill="1" applyBorder="1" applyAlignment="1">
      <alignment horizontal="center" vertical="center" wrapText="1"/>
    </xf>
    <xf numFmtId="1" fontId="10" fillId="11" borderId="1" xfId="0" applyNumberFormat="1" applyFont="1" applyFill="1" applyBorder="1" applyAlignment="1">
      <alignment horizontal="center" vertical="center" wrapText="1"/>
    </xf>
    <xf numFmtId="0" fontId="3" fillId="8" borderId="1" xfId="8" applyNumberFormat="1" applyFont="1" applyFill="1" applyBorder="1" applyAlignment="1" applyProtection="1">
      <alignment horizontal="center" vertical="center" wrapText="1"/>
      <protection locked="0"/>
    </xf>
    <xf numFmtId="9" fontId="3" fillId="8" borderId="1" xfId="8" applyFont="1" applyFill="1" applyBorder="1" applyAlignment="1" applyProtection="1">
      <alignment horizontal="center" vertical="center" wrapText="1"/>
      <protection locked="0"/>
    </xf>
    <xf numFmtId="0" fontId="3" fillId="8" borderId="1" xfId="8" applyNumberFormat="1" applyFont="1" applyFill="1" applyBorder="1" applyAlignment="1">
      <alignment horizontal="center" vertical="center" wrapText="1"/>
    </xf>
    <xf numFmtId="0" fontId="3" fillId="8" borderId="2" xfId="8" applyNumberFormat="1" applyFont="1" applyFill="1" applyBorder="1" applyAlignment="1" applyProtection="1">
      <alignment horizontal="center" vertical="center" wrapText="1"/>
      <protection locked="0"/>
    </xf>
    <xf numFmtId="0" fontId="3" fillId="8" borderId="2" xfId="8" applyNumberFormat="1" applyFont="1" applyFill="1" applyBorder="1" applyAlignment="1">
      <alignment horizontal="center" vertical="center" wrapText="1"/>
    </xf>
    <xf numFmtId="1" fontId="3" fillId="8" borderId="2" xfId="8" applyNumberFormat="1" applyFont="1" applyFill="1" applyBorder="1" applyAlignment="1">
      <alignment horizontal="center" vertical="center" wrapText="1"/>
    </xf>
    <xf numFmtId="0" fontId="31" fillId="11" borderId="9" xfId="0" applyFont="1" applyFill="1" applyBorder="1" applyAlignment="1">
      <alignment horizontal="center" vertical="center" wrapText="1"/>
    </xf>
    <xf numFmtId="0" fontId="3" fillId="8" borderId="1" xfId="0" applyFont="1" applyFill="1" applyBorder="1" applyAlignment="1">
      <alignment horizontal="justify" vertical="center" wrapText="1"/>
    </xf>
    <xf numFmtId="0" fontId="3" fillId="8" borderId="1" xfId="0" applyFont="1" applyFill="1" applyBorder="1" applyAlignment="1">
      <alignment horizontal="left" vertical="center" wrapText="1"/>
    </xf>
    <xf numFmtId="0" fontId="23" fillId="8" borderId="1" xfId="0" applyFont="1" applyFill="1" applyBorder="1" applyAlignment="1">
      <alignment horizontal="left" vertical="center" wrapText="1"/>
    </xf>
    <xf numFmtId="0" fontId="24" fillId="8" borderId="1" xfId="0" applyFont="1" applyFill="1" applyBorder="1" applyAlignment="1">
      <alignment horizontal="left" vertical="center" wrapText="1"/>
    </xf>
    <xf numFmtId="0" fontId="23" fillId="8" borderId="1" xfId="0" applyFont="1" applyFill="1" applyBorder="1" applyAlignment="1">
      <alignment vertical="center" wrapText="1"/>
    </xf>
    <xf numFmtId="0" fontId="26" fillId="8" borderId="1" xfId="0" applyFont="1" applyFill="1" applyBorder="1" applyAlignment="1">
      <alignment horizontal="left" vertical="center" wrapText="1"/>
    </xf>
    <xf numFmtId="2" fontId="3" fillId="8" borderId="1" xfId="0" quotePrefix="1" applyNumberFormat="1" applyFont="1" applyFill="1" applyBorder="1" applyAlignment="1">
      <alignment vertical="center" wrapText="1"/>
    </xf>
    <xf numFmtId="2" fontId="3" fillId="8" borderId="1" xfId="0" applyNumberFormat="1" applyFont="1" applyFill="1" applyBorder="1" applyAlignment="1">
      <alignment vertical="center" wrapText="1"/>
    </xf>
    <xf numFmtId="0" fontId="3" fillId="8" borderId="1" xfId="0" applyFont="1" applyFill="1" applyBorder="1" applyAlignment="1">
      <alignment vertical="center" wrapText="1"/>
    </xf>
    <xf numFmtId="0" fontId="3" fillId="8" borderId="1" xfId="0" quotePrefix="1" applyFont="1" applyFill="1" applyBorder="1" applyAlignment="1">
      <alignment vertical="center" wrapText="1"/>
    </xf>
    <xf numFmtId="3" fontId="3" fillId="8" borderId="1" xfId="0" applyNumberFormat="1" applyFont="1" applyFill="1" applyBorder="1" applyAlignment="1">
      <alignment vertical="center" wrapText="1"/>
    </xf>
    <xf numFmtId="0" fontId="10" fillId="8" borderId="2" xfId="0" applyFont="1" applyFill="1" applyBorder="1" applyAlignment="1">
      <alignment vertical="center" wrapText="1"/>
    </xf>
    <xf numFmtId="0" fontId="10" fillId="8" borderId="1" xfId="0" applyFont="1" applyFill="1" applyBorder="1" applyAlignment="1">
      <alignment horizontal="left" vertical="center" wrapText="1"/>
    </xf>
    <xf numFmtId="0" fontId="3" fillId="10" borderId="1" xfId="0" applyFont="1" applyFill="1" applyBorder="1" applyAlignment="1">
      <alignment horizontal="justify" vertical="center" wrapText="1"/>
    </xf>
    <xf numFmtId="0" fontId="24" fillId="8" borderId="31" xfId="0" applyFont="1" applyFill="1" applyBorder="1" applyAlignment="1">
      <alignment horizontal="justify" vertical="center" wrapText="1"/>
    </xf>
    <xf numFmtId="0" fontId="3" fillId="8" borderId="9" xfId="0" applyFont="1" applyFill="1" applyBorder="1" applyAlignment="1">
      <alignment horizontal="justify" vertical="center" wrapText="1"/>
    </xf>
    <xf numFmtId="0" fontId="3" fillId="8" borderId="1" xfId="0" applyFont="1" applyFill="1" applyBorder="1" applyAlignment="1">
      <alignment horizontal="justify" vertical="center"/>
    </xf>
    <xf numFmtId="0" fontId="30" fillId="8" borderId="1" xfId="0" applyFont="1" applyFill="1" applyBorder="1" applyAlignment="1">
      <alignment horizontal="justify" vertical="center"/>
    </xf>
    <xf numFmtId="0" fontId="3" fillId="9" borderId="13" xfId="0" applyFont="1" applyFill="1" applyBorder="1" applyAlignment="1">
      <alignment vertical="center" wrapText="1"/>
    </xf>
    <xf numFmtId="0" fontId="30" fillId="8" borderId="1" xfId="0" applyFont="1" applyFill="1" applyBorder="1" applyAlignment="1">
      <alignment vertical="center" wrapText="1"/>
    </xf>
    <xf numFmtId="0" fontId="24" fillId="8" borderId="1" xfId="0" applyFont="1" applyFill="1" applyBorder="1" applyAlignment="1">
      <alignment horizontal="justify" vertical="center" wrapText="1"/>
    </xf>
    <xf numFmtId="0" fontId="10" fillId="8" borderId="1" xfId="0" applyFont="1" applyFill="1" applyBorder="1" applyAlignment="1">
      <alignment horizontal="justify" vertical="center" wrapText="1"/>
    </xf>
    <xf numFmtId="0" fontId="10" fillId="9" borderId="15" xfId="0" applyFont="1" applyFill="1" applyBorder="1" applyAlignment="1">
      <alignment vertical="center" wrapText="1"/>
    </xf>
    <xf numFmtId="0" fontId="3" fillId="10" borderId="1" xfId="0" applyFont="1" applyFill="1" applyBorder="1" applyAlignment="1">
      <alignment vertical="center" wrapText="1"/>
    </xf>
    <xf numFmtId="0" fontId="3" fillId="10" borderId="1" xfId="0" applyFont="1" applyFill="1" applyBorder="1" applyAlignment="1">
      <alignment horizontal="center" vertical="center" wrapText="1"/>
    </xf>
    <xf numFmtId="2" fontId="3" fillId="0" borderId="2" xfId="0" applyNumberFormat="1" applyFont="1" applyBorder="1" applyAlignment="1">
      <alignment vertical="center"/>
    </xf>
    <xf numFmtId="2" fontId="3" fillId="0" borderId="2" xfId="0" applyNumberFormat="1" applyFont="1" applyBorder="1" applyAlignment="1">
      <alignment vertical="center" wrapText="1"/>
    </xf>
    <xf numFmtId="0" fontId="3" fillId="2" borderId="2" xfId="0" applyFont="1" applyFill="1" applyBorder="1" applyAlignment="1">
      <alignment horizontal="justify" vertical="center" wrapText="1"/>
    </xf>
    <xf numFmtId="0" fontId="3" fillId="0" borderId="2" xfId="0" applyFont="1" applyBorder="1" applyAlignment="1">
      <alignment horizontal="left" vertical="center" wrapText="1"/>
    </xf>
    <xf numFmtId="0" fontId="3" fillId="0" borderId="2" xfId="0" applyFont="1" applyBorder="1" applyAlignment="1">
      <alignment wrapText="1"/>
    </xf>
    <xf numFmtId="0" fontId="10" fillId="4" borderId="32" xfId="0" applyFont="1" applyFill="1" applyBorder="1" applyAlignment="1">
      <alignment wrapText="1"/>
    </xf>
    <xf numFmtId="0" fontId="10" fillId="7" borderId="35" xfId="0" applyFont="1" applyFill="1" applyBorder="1" applyAlignment="1">
      <alignment wrapText="1"/>
    </xf>
    <xf numFmtId="0" fontId="3" fillId="0" borderId="10" xfId="0" applyFont="1" applyBorder="1" applyAlignment="1">
      <alignment vertical="top" wrapText="1"/>
    </xf>
    <xf numFmtId="0" fontId="3" fillId="0" borderId="2" xfId="0" applyFont="1" applyBorder="1" applyAlignment="1">
      <alignment vertical="top" wrapText="1"/>
    </xf>
    <xf numFmtId="0" fontId="3" fillId="4" borderId="2" xfId="0" applyFont="1" applyFill="1" applyBorder="1" applyAlignment="1">
      <alignment vertical="top" wrapText="1"/>
    </xf>
    <xf numFmtId="0" fontId="3" fillId="0" borderId="2" xfId="0" applyFont="1" applyBorder="1" applyAlignment="1">
      <alignment vertical="top"/>
    </xf>
    <xf numFmtId="0" fontId="3" fillId="0" borderId="2" xfId="0" applyFont="1" applyBorder="1" applyAlignment="1">
      <alignment horizontal="center" vertical="center"/>
    </xf>
    <xf numFmtId="0" fontId="3" fillId="0" borderId="2" xfId="0" applyFont="1" applyBorder="1" applyAlignment="1">
      <alignment horizontal="justify" vertical="center"/>
    </xf>
    <xf numFmtId="0" fontId="3" fillId="2" borderId="2" xfId="0" applyFont="1" applyFill="1" applyBorder="1" applyAlignment="1">
      <alignment horizontal="center" vertical="center"/>
    </xf>
    <xf numFmtId="0" fontId="3" fillId="6" borderId="2" xfId="0" applyFont="1" applyFill="1" applyBorder="1" applyAlignment="1">
      <alignment vertical="center" wrapText="1"/>
    </xf>
    <xf numFmtId="0" fontId="3" fillId="6" borderId="2" xfId="0" applyFont="1" applyFill="1" applyBorder="1" applyAlignment="1">
      <alignment vertical="center"/>
    </xf>
    <xf numFmtId="0" fontId="3" fillId="6" borderId="2" xfId="0" applyFont="1" applyFill="1" applyBorder="1" applyAlignment="1">
      <alignment horizontal="center" vertical="center" wrapText="1"/>
    </xf>
    <xf numFmtId="0" fontId="3" fillId="6" borderId="2" xfId="0" applyFont="1" applyFill="1" applyBorder="1" applyAlignment="1">
      <alignment horizontal="left" vertical="center" wrapText="1"/>
    </xf>
    <xf numFmtId="0" fontId="3" fillId="6" borderId="2" xfId="0" applyFont="1" applyFill="1" applyBorder="1"/>
    <xf numFmtId="0" fontId="3" fillId="6" borderId="2" xfId="0" applyFont="1" applyFill="1" applyBorder="1" applyAlignment="1">
      <alignment horizontal="justify" vertical="center" wrapText="1"/>
    </xf>
    <xf numFmtId="0" fontId="10" fillId="0" borderId="35" xfId="0" applyFont="1" applyBorder="1" applyAlignment="1">
      <alignment wrapText="1"/>
    </xf>
    <xf numFmtId="0" fontId="10" fillId="0" borderId="35" xfId="0" applyFont="1" applyBorder="1" applyAlignment="1">
      <alignment vertical="center" wrapText="1"/>
    </xf>
    <xf numFmtId="0" fontId="11" fillId="12" borderId="1" xfId="0" applyFont="1" applyFill="1" applyBorder="1" applyAlignment="1">
      <alignment horizontal="center" vertical="center" wrapText="1"/>
    </xf>
    <xf numFmtId="0" fontId="11" fillId="12" borderId="10" xfId="0" applyFont="1" applyFill="1" applyBorder="1" applyAlignment="1">
      <alignment horizontal="center" vertical="center" wrapText="1"/>
    </xf>
    <xf numFmtId="3" fontId="10" fillId="12" borderId="2" xfId="4" applyNumberFormat="1" applyFont="1" applyFill="1" applyBorder="1" applyAlignment="1">
      <alignment horizontal="center" vertical="center" wrapText="1"/>
    </xf>
    <xf numFmtId="172" fontId="3" fillId="12" borderId="2" xfId="1" applyNumberFormat="1" applyFont="1" applyFill="1" applyBorder="1" applyAlignment="1">
      <alignment horizontal="center" vertical="center" wrapText="1"/>
    </xf>
    <xf numFmtId="42" fontId="10" fillId="12" borderId="2" xfId="4" applyFont="1" applyFill="1" applyBorder="1" applyAlignment="1">
      <alignment horizontal="center" vertical="center" wrapText="1"/>
    </xf>
    <xf numFmtId="172" fontId="3" fillId="12" borderId="2" xfId="1" applyNumberFormat="1" applyFont="1" applyFill="1" applyBorder="1" applyAlignment="1" applyProtection="1">
      <alignment vertical="center" wrapText="1"/>
      <protection hidden="1"/>
    </xf>
    <xf numFmtId="3" fontId="10" fillId="12" borderId="2" xfId="0" applyNumberFormat="1" applyFont="1" applyFill="1" applyBorder="1" applyAlignment="1">
      <alignment horizontal="center" vertical="center"/>
    </xf>
    <xf numFmtId="176" fontId="10" fillId="12" borderId="0" xfId="0" applyNumberFormat="1" applyFont="1" applyFill="1" applyAlignment="1">
      <alignment horizontal="center" vertical="center" wrapText="1"/>
    </xf>
    <xf numFmtId="42" fontId="10" fillId="12" borderId="0" xfId="4" applyFont="1" applyFill="1" applyBorder="1" applyAlignment="1">
      <alignment horizontal="center" vertical="center" wrapText="1"/>
    </xf>
    <xf numFmtId="167" fontId="3" fillId="12" borderId="2" xfId="3" applyNumberFormat="1" applyFont="1" applyFill="1" applyBorder="1" applyAlignment="1">
      <alignment horizontal="center" vertical="center" wrapText="1"/>
    </xf>
    <xf numFmtId="167" fontId="3" fillId="12" borderId="1" xfId="3" applyNumberFormat="1" applyFont="1" applyFill="1" applyBorder="1" applyAlignment="1">
      <alignment horizontal="center" vertical="center"/>
    </xf>
    <xf numFmtId="167" fontId="3" fillId="12" borderId="2" xfId="0" applyNumberFormat="1" applyFont="1" applyFill="1" applyBorder="1" applyAlignment="1">
      <alignment horizontal="center" vertical="center"/>
    </xf>
    <xf numFmtId="42" fontId="3" fillId="12" borderId="2" xfId="4" applyFont="1" applyFill="1" applyBorder="1" applyAlignment="1">
      <alignment horizontal="center" vertical="center" wrapText="1"/>
    </xf>
    <xf numFmtId="180" fontId="3" fillId="12" borderId="0" xfId="0" applyNumberFormat="1" applyFont="1" applyFill="1" applyAlignment="1">
      <alignment vertical="center"/>
    </xf>
    <xf numFmtId="44" fontId="3" fillId="12" borderId="2" xfId="3" applyFont="1" applyFill="1" applyBorder="1" applyAlignment="1">
      <alignment horizontal="center" vertical="center" wrapText="1"/>
    </xf>
    <xf numFmtId="42" fontId="3" fillId="12" borderId="10" xfId="4" applyFont="1" applyFill="1" applyBorder="1" applyAlignment="1">
      <alignment vertical="center"/>
    </xf>
    <xf numFmtId="6" fontId="3" fillId="12" borderId="0" xfId="4" applyNumberFormat="1" applyFont="1" applyFill="1" applyBorder="1" applyAlignment="1">
      <alignment vertical="center"/>
    </xf>
    <xf numFmtId="3" fontId="10" fillId="12" borderId="2" xfId="0" applyNumberFormat="1" applyFont="1" applyFill="1" applyBorder="1" applyAlignment="1">
      <alignment horizontal="center" vertical="center" wrapText="1"/>
    </xf>
    <xf numFmtId="181" fontId="10" fillId="12" borderId="0" xfId="0" applyNumberFormat="1" applyFont="1" applyFill="1" applyAlignment="1">
      <alignment horizontal="center" vertical="center"/>
    </xf>
    <xf numFmtId="42" fontId="3" fillId="12" borderId="10" xfId="4" applyFont="1" applyFill="1" applyBorder="1" applyAlignment="1">
      <alignment horizontal="center" vertical="center" wrapText="1"/>
    </xf>
    <xf numFmtId="181" fontId="10" fillId="12" borderId="2" xfId="0" applyNumberFormat="1" applyFont="1" applyFill="1" applyBorder="1" applyAlignment="1">
      <alignment horizontal="center" vertical="center"/>
    </xf>
    <xf numFmtId="9" fontId="13" fillId="0" borderId="3" xfId="5" applyFont="1" applyBorder="1" applyAlignment="1">
      <alignment vertical="center" wrapText="1"/>
    </xf>
    <xf numFmtId="9" fontId="11" fillId="8" borderId="9" xfId="5" applyFont="1" applyFill="1" applyBorder="1" applyAlignment="1">
      <alignment horizontal="center" vertical="center" wrapText="1"/>
    </xf>
    <xf numFmtId="3" fontId="10" fillId="11" borderId="0" xfId="0" applyNumberFormat="1" applyFont="1" applyFill="1" applyAlignment="1">
      <alignment horizontal="center" vertical="center" wrapText="1"/>
    </xf>
    <xf numFmtId="0" fontId="3" fillId="11" borderId="9" xfId="0" applyFont="1" applyFill="1" applyBorder="1" applyAlignment="1">
      <alignment horizontal="center" vertical="center" wrapText="1"/>
    </xf>
    <xf numFmtId="3" fontId="10" fillId="11" borderId="1" xfId="0" applyNumberFormat="1" applyFont="1" applyFill="1" applyBorder="1" applyAlignment="1">
      <alignment horizontal="center" vertical="center" wrapText="1"/>
    </xf>
    <xf numFmtId="166" fontId="3" fillId="0" borderId="1" xfId="5" applyNumberFormat="1" applyFont="1" applyFill="1" applyBorder="1" applyAlignment="1" applyProtection="1">
      <alignment horizontal="center" vertical="center" wrapText="1"/>
    </xf>
    <xf numFmtId="166" fontId="10" fillId="0" borderId="1" xfId="0" applyNumberFormat="1" applyFont="1" applyBorder="1" applyAlignment="1">
      <alignment horizontal="center" vertical="center" wrapText="1"/>
    </xf>
    <xf numFmtId="0" fontId="13" fillId="3" borderId="0" xfId="0" applyFont="1" applyFill="1" applyAlignment="1">
      <alignment horizontal="center" vertical="center" wrapText="1"/>
    </xf>
    <xf numFmtId="0" fontId="11" fillId="5" borderId="30" xfId="0" applyFont="1" applyFill="1" applyBorder="1" applyAlignment="1">
      <alignment horizontal="center" vertical="center" wrapText="1"/>
    </xf>
    <xf numFmtId="0" fontId="11" fillId="5" borderId="10" xfId="0" applyFont="1" applyFill="1" applyBorder="1" applyAlignment="1">
      <alignment horizontal="center" vertical="center" wrapText="1"/>
    </xf>
    <xf numFmtId="0" fontId="11" fillId="0" borderId="0" xfId="0" applyFont="1" applyAlignment="1">
      <alignment horizontal="center" vertical="center" wrapText="1"/>
    </xf>
    <xf numFmtId="0" fontId="2" fillId="2" borderId="0" xfId="0" applyFont="1" applyFill="1" applyAlignment="1">
      <alignment wrapText="1"/>
    </xf>
    <xf numFmtId="0" fontId="2" fillId="8" borderId="0" xfId="0" applyFont="1" applyFill="1" applyAlignment="1">
      <alignment vertical="center" wrapText="1"/>
    </xf>
    <xf numFmtId="0" fontId="2" fillId="0" borderId="0" xfId="0" applyFont="1" applyAlignment="1">
      <alignment wrapText="1"/>
    </xf>
    <xf numFmtId="0" fontId="3" fillId="0" borderId="0" xfId="0" applyFont="1" applyAlignment="1">
      <alignment horizontal="center" vertical="center" wrapText="1"/>
    </xf>
    <xf numFmtId="167" fontId="3" fillId="2" borderId="32" xfId="3" applyNumberFormat="1" applyFont="1" applyFill="1" applyBorder="1" applyAlignment="1">
      <alignment horizontal="center" vertical="center" wrapText="1"/>
    </xf>
    <xf numFmtId="167" fontId="3" fillId="12" borderId="32" xfId="3" applyNumberFormat="1" applyFont="1" applyFill="1" applyBorder="1" applyAlignment="1">
      <alignment horizontal="center" vertical="center" wrapText="1"/>
    </xf>
    <xf numFmtId="167" fontId="3" fillId="2" borderId="2" xfId="0" applyNumberFormat="1" applyFont="1" applyFill="1" applyBorder="1" applyAlignment="1">
      <alignment horizontal="center" vertical="center" wrapText="1"/>
    </xf>
    <xf numFmtId="167" fontId="3" fillId="12" borderId="2" xfId="0" applyNumberFormat="1" applyFont="1" applyFill="1" applyBorder="1" applyAlignment="1">
      <alignment horizontal="center" vertical="center" wrapText="1"/>
    </xf>
    <xf numFmtId="1" fontId="2" fillId="0" borderId="0" xfId="0" applyNumberFormat="1" applyFont="1" applyAlignment="1">
      <alignment wrapText="1"/>
    </xf>
    <xf numFmtId="0" fontId="2" fillId="0" borderId="0" xfId="0" applyFont="1" applyAlignment="1">
      <alignment horizontal="left" vertical="top" wrapText="1"/>
    </xf>
    <xf numFmtId="9" fontId="2" fillId="0" borderId="0" xfId="5" applyFont="1" applyAlignment="1">
      <alignment wrapText="1"/>
    </xf>
    <xf numFmtId="1" fontId="3" fillId="11" borderId="1" xfId="5" applyNumberFormat="1" applyFont="1" applyFill="1" applyBorder="1" applyAlignment="1">
      <alignment horizontal="center" vertical="center" wrapText="1"/>
    </xf>
    <xf numFmtId="9" fontId="10" fillId="11" borderId="0" xfId="5" applyFont="1" applyFill="1" applyAlignment="1">
      <alignment horizontal="center" vertical="center" wrapText="1"/>
    </xf>
    <xf numFmtId="2" fontId="3" fillId="11" borderId="1" xfId="0" applyNumberFormat="1" applyFont="1" applyFill="1" applyBorder="1" applyAlignment="1">
      <alignment horizontal="center" vertical="center" wrapText="1"/>
    </xf>
    <xf numFmtId="0" fontId="3" fillId="2" borderId="1" xfId="1" applyNumberFormat="1" applyFont="1" applyFill="1" applyBorder="1" applyAlignment="1">
      <alignment horizontal="center" vertical="center" wrapText="1"/>
    </xf>
    <xf numFmtId="170" fontId="3" fillId="2" borderId="1" xfId="3" applyNumberFormat="1" applyFont="1" applyFill="1" applyBorder="1" applyAlignment="1">
      <alignment horizontal="center" vertical="center" wrapText="1"/>
    </xf>
    <xf numFmtId="0" fontId="3" fillId="2" borderId="1" xfId="3" applyNumberFormat="1" applyFont="1" applyFill="1" applyBorder="1" applyAlignment="1">
      <alignment horizontal="center" vertical="center" wrapText="1"/>
    </xf>
    <xf numFmtId="14" fontId="10" fillId="2" borderId="1" xfId="0" applyNumberFormat="1" applyFont="1" applyFill="1" applyBorder="1" applyAlignment="1">
      <alignment horizontal="center" vertical="center" wrapText="1"/>
    </xf>
    <xf numFmtId="0" fontId="3" fillId="2" borderId="1" xfId="0" applyFont="1" applyFill="1" applyBorder="1" applyAlignment="1">
      <alignment vertical="center" wrapText="1"/>
    </xf>
    <xf numFmtId="0" fontId="10" fillId="2" borderId="1" xfId="0" applyFont="1" applyFill="1" applyBorder="1" applyAlignment="1">
      <alignment horizontal="center" vertical="center" wrapText="1"/>
    </xf>
    <xf numFmtId="9" fontId="3" fillId="11" borderId="1" xfId="0" applyNumberFormat="1" applyFont="1" applyFill="1" applyBorder="1" applyAlignment="1">
      <alignment horizontal="center" vertical="center"/>
    </xf>
    <xf numFmtId="10" fontId="3" fillId="11" borderId="1" xfId="5" applyNumberFormat="1" applyFont="1" applyFill="1" applyBorder="1" applyAlignment="1">
      <alignment horizontal="center" vertical="center" wrapText="1"/>
    </xf>
    <xf numFmtId="1" fontId="3" fillId="11" borderId="1" xfId="5" applyNumberFormat="1" applyFont="1" applyFill="1" applyBorder="1" applyAlignment="1" applyProtection="1">
      <alignment horizontal="center" vertical="center" wrapText="1"/>
    </xf>
    <xf numFmtId="1" fontId="3" fillId="11" borderId="1" xfId="0" applyNumberFormat="1" applyFont="1" applyFill="1" applyBorder="1" applyAlignment="1">
      <alignment horizontal="center" vertical="center" wrapText="1"/>
    </xf>
    <xf numFmtId="9" fontId="3" fillId="11" borderId="1" xfId="8" applyNumberFormat="1" applyFont="1" applyFill="1" applyBorder="1" applyAlignment="1">
      <alignment horizontal="center" vertical="center" wrapText="1"/>
    </xf>
    <xf numFmtId="172" fontId="3" fillId="11" borderId="1" xfId="1" applyNumberFormat="1" applyFont="1" applyFill="1" applyBorder="1" applyAlignment="1" applyProtection="1">
      <alignment horizontal="center" vertical="center" wrapText="1"/>
      <protection locked="0"/>
    </xf>
    <xf numFmtId="10" fontId="3" fillId="11" borderId="1" xfId="8" applyNumberFormat="1" applyFont="1" applyFill="1" applyBorder="1" applyAlignment="1" applyProtection="1">
      <alignment horizontal="center" vertical="center" wrapText="1"/>
      <protection locked="0"/>
    </xf>
    <xf numFmtId="166" fontId="3" fillId="11" borderId="1" xfId="5" applyNumberFormat="1" applyFont="1" applyFill="1" applyBorder="1" applyAlignment="1">
      <alignment horizontal="center" vertical="center" wrapText="1"/>
    </xf>
    <xf numFmtId="1" fontId="3" fillId="11" borderId="1" xfId="0" applyNumberFormat="1" applyFont="1" applyFill="1" applyBorder="1" applyAlignment="1" applyProtection="1">
      <alignment horizontal="center" vertical="center" wrapText="1"/>
      <protection locked="0"/>
    </xf>
    <xf numFmtId="181" fontId="10" fillId="12" borderId="0" xfId="0" applyNumberFormat="1" applyFont="1" applyFill="1" applyAlignment="1">
      <alignment horizontal="right" vertical="center"/>
    </xf>
    <xf numFmtId="4" fontId="3" fillId="0" borderId="1" xfId="0" applyNumberFormat="1" applyFont="1" applyBorder="1" applyAlignment="1">
      <alignment horizontal="center" vertical="center" wrapText="1"/>
    </xf>
    <xf numFmtId="0" fontId="3" fillId="11" borderId="1" xfId="0" applyFont="1" applyFill="1" applyBorder="1" applyAlignment="1">
      <alignment horizontal="center" vertical="center"/>
    </xf>
    <xf numFmtId="0" fontId="3" fillId="12" borderId="1" xfId="0" applyFont="1" applyFill="1" applyBorder="1" applyAlignment="1">
      <alignment horizontal="justify" vertical="center" wrapText="1"/>
    </xf>
    <xf numFmtId="0" fontId="3" fillId="12" borderId="1" xfId="0" applyFont="1" applyFill="1" applyBorder="1" applyAlignment="1">
      <alignment horizontal="justify" vertical="center"/>
    </xf>
    <xf numFmtId="2" fontId="3" fillId="11" borderId="1" xfId="0" applyNumberFormat="1" applyFont="1" applyFill="1" applyBorder="1" applyAlignment="1">
      <alignment horizontal="justify" vertical="center" wrapText="1"/>
    </xf>
    <xf numFmtId="0" fontId="3" fillId="11" borderId="1" xfId="0" applyFont="1" applyFill="1" applyBorder="1" applyAlignment="1">
      <alignment horizontal="justify" vertical="center" wrapText="1"/>
    </xf>
    <xf numFmtId="0" fontId="3" fillId="11" borderId="1" xfId="0" applyFont="1" applyFill="1" applyBorder="1" applyAlignment="1">
      <alignment horizontal="justify" vertical="center"/>
    </xf>
    <xf numFmtId="0" fontId="3" fillId="11" borderId="1" xfId="0" quotePrefix="1" applyFont="1" applyFill="1" applyBorder="1" applyAlignment="1">
      <alignment horizontal="justify" vertical="center" wrapText="1"/>
    </xf>
    <xf numFmtId="0" fontId="10" fillId="12" borderId="1" xfId="0" applyFont="1" applyFill="1" applyBorder="1" applyAlignment="1">
      <alignment horizontal="justify" vertical="center" wrapText="1"/>
    </xf>
    <xf numFmtId="10" fontId="10" fillId="0" borderId="1" xfId="5" applyNumberFormat="1" applyFont="1" applyFill="1" applyBorder="1" applyAlignment="1" applyProtection="1">
      <alignment horizontal="center" vertical="center" wrapText="1"/>
      <protection locked="0"/>
    </xf>
    <xf numFmtId="1" fontId="10" fillId="11" borderId="1" xfId="5" applyNumberFormat="1" applyFont="1" applyFill="1" applyBorder="1" applyAlignment="1">
      <alignment horizontal="center" vertical="center" wrapText="1"/>
    </xf>
    <xf numFmtId="0" fontId="19" fillId="12" borderId="2" xfId="0" applyFont="1" applyFill="1" applyBorder="1" applyAlignment="1">
      <alignment horizontal="center" vertical="center" wrapText="1"/>
    </xf>
    <xf numFmtId="0" fontId="19" fillId="12" borderId="10" xfId="0" applyFont="1" applyFill="1" applyBorder="1" applyAlignment="1">
      <alignment horizontal="center" vertical="center" wrapText="1"/>
    </xf>
    <xf numFmtId="0" fontId="4" fillId="0" borderId="1" xfId="6" applyFill="1" applyBorder="1" applyAlignment="1" applyProtection="1">
      <alignment horizontal="center" vertical="center" wrapText="1"/>
    </xf>
    <xf numFmtId="0" fontId="3" fillId="4" borderId="1" xfId="0" applyFont="1" applyFill="1" applyBorder="1" applyAlignment="1">
      <alignment horizontal="center" vertical="center" wrapText="1"/>
    </xf>
    <xf numFmtId="9" fontId="10" fillId="13" borderId="1" xfId="0" applyNumberFormat="1" applyFont="1" applyFill="1" applyBorder="1" applyAlignment="1">
      <alignment horizontal="center" vertical="center" wrapText="1"/>
    </xf>
    <xf numFmtId="0" fontId="3" fillId="12" borderId="1" xfId="0" applyFont="1" applyFill="1" applyBorder="1" applyAlignment="1">
      <alignment horizontal="center" vertical="center" wrapText="1"/>
    </xf>
    <xf numFmtId="0" fontId="13" fillId="3" borderId="0" xfId="0" applyFont="1" applyFill="1" applyAlignment="1">
      <alignment horizontal="center" vertical="center" wrapText="1"/>
    </xf>
    <xf numFmtId="0" fontId="12" fillId="3" borderId="17"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0" borderId="21" xfId="0" applyFont="1" applyBorder="1" applyAlignment="1">
      <alignment horizontal="center" wrapText="1"/>
    </xf>
    <xf numFmtId="0" fontId="10" fillId="0" borderId="24" xfId="0" applyFont="1" applyBorder="1" applyAlignment="1">
      <alignment horizontal="center" wrapText="1"/>
    </xf>
    <xf numFmtId="0" fontId="10" fillId="0" borderId="26" xfId="0" applyFont="1" applyBorder="1" applyAlignment="1">
      <alignment horizontal="center" wrapText="1"/>
    </xf>
    <xf numFmtId="14" fontId="10" fillId="3" borderId="20" xfId="0" applyNumberFormat="1"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1" fillId="5" borderId="0" xfId="0" applyFont="1" applyFill="1" applyAlignment="1">
      <alignment horizontal="center" vertical="center" wrapText="1"/>
    </xf>
    <xf numFmtId="0" fontId="11" fillId="5" borderId="22" xfId="0" applyFont="1" applyFill="1" applyBorder="1" applyAlignment="1">
      <alignment horizontal="center" vertical="center" wrapText="1"/>
    </xf>
    <xf numFmtId="0" fontId="11" fillId="5" borderId="30" xfId="0" applyFont="1" applyFill="1" applyBorder="1" applyAlignment="1">
      <alignment horizontal="center" vertical="center" wrapText="1"/>
    </xf>
    <xf numFmtId="0" fontId="11" fillId="5" borderId="29"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0"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4" fillId="0" borderId="25" xfId="0" applyFont="1" applyBorder="1" applyAlignment="1">
      <alignment horizontal="center" vertical="center" wrapText="1"/>
    </xf>
    <xf numFmtId="0" fontId="14" fillId="0" borderId="16" xfId="0" applyFont="1" applyBorder="1" applyAlignment="1">
      <alignment horizontal="center" vertical="center" wrapText="1"/>
    </xf>
    <xf numFmtId="9" fontId="14" fillId="0" borderId="16" xfId="5" applyFont="1" applyBorder="1" applyAlignment="1">
      <alignment horizontal="center" vertical="center" wrapText="1"/>
    </xf>
    <xf numFmtId="0" fontId="14" fillId="0" borderId="16" xfId="0" applyFont="1" applyBorder="1" applyAlignment="1">
      <alignment horizontal="center" vertical="center"/>
    </xf>
    <xf numFmtId="0" fontId="14" fillId="0" borderId="8" xfId="0" applyFont="1" applyBorder="1" applyAlignment="1">
      <alignment horizontal="center" vertical="center" wrapText="1"/>
    </xf>
    <xf numFmtId="0" fontId="14" fillId="0" borderId="1" xfId="0" applyFont="1" applyBorder="1" applyAlignment="1">
      <alignment horizontal="center" vertical="center" wrapText="1"/>
    </xf>
    <xf numFmtId="9" fontId="14" fillId="0" borderId="1" xfId="5" applyFont="1" applyBorder="1" applyAlignment="1">
      <alignment horizontal="center" vertical="center" wrapText="1"/>
    </xf>
    <xf numFmtId="0" fontId="14" fillId="0" borderId="1" xfId="0" applyFont="1" applyBorder="1" applyAlignment="1">
      <alignment horizontal="center" vertical="center"/>
    </xf>
    <xf numFmtId="0" fontId="14" fillId="0" borderId="33" xfId="0" applyFont="1" applyBorder="1" applyAlignment="1">
      <alignment horizontal="center" vertical="center" wrapText="1"/>
    </xf>
    <xf numFmtId="0" fontId="14" fillId="0" borderId="19" xfId="0" applyFont="1" applyBorder="1" applyAlignment="1">
      <alignment horizontal="center" vertical="center" wrapText="1"/>
    </xf>
    <xf numFmtId="9" fontId="14" fillId="0" borderId="19" xfId="5" applyFont="1" applyBorder="1" applyAlignment="1">
      <alignment horizontal="center" vertical="center" wrapText="1"/>
    </xf>
    <xf numFmtId="0" fontId="14" fillId="0" borderId="19" xfId="0" applyFont="1" applyBorder="1" applyAlignment="1">
      <alignment horizontal="center" vertical="center"/>
    </xf>
    <xf numFmtId="9" fontId="11" fillId="5" borderId="30" xfId="5" applyFont="1" applyFill="1" applyBorder="1" applyAlignment="1">
      <alignment horizontal="center" vertical="center" wrapText="1"/>
    </xf>
    <xf numFmtId="0" fontId="12" fillId="3" borderId="18"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5" xfId="0" applyFont="1" applyFill="1" applyBorder="1" applyAlignment="1">
      <alignment horizontal="center" vertical="center" wrapText="1"/>
    </xf>
  </cellXfs>
  <cellStyles count="17">
    <cellStyle name="Hipervínculo" xfId="6" builtinId="8"/>
    <cellStyle name="Millares" xfId="1" builtinId="3"/>
    <cellStyle name="Millares [0]" xfId="2" builtinId="6"/>
    <cellStyle name="Millares [0] 12" xfId="12" xr:uid="{00000000-0005-0000-0000-000003000000}"/>
    <cellStyle name="Millares 8 2" xfId="9" xr:uid="{00000000-0005-0000-0000-000004000000}"/>
    <cellStyle name="Moneda" xfId="3" builtinId="4"/>
    <cellStyle name="Moneda [0]" xfId="4" builtinId="7"/>
    <cellStyle name="Moneda [0] 2" xfId="13" xr:uid="{00000000-0005-0000-0000-000007000000}"/>
    <cellStyle name="Moneda [0] 2 2" xfId="14" xr:uid="{00000000-0005-0000-0000-000008000000}"/>
    <cellStyle name="Nivel 1,2.3,5,6,9" xfId="16" xr:uid="{00000000-0005-0000-0000-000009000000}"/>
    <cellStyle name="Normal" xfId="0" builtinId="0"/>
    <cellStyle name="Normal 2" xfId="15" xr:uid="{00000000-0005-0000-0000-00000B000000}"/>
    <cellStyle name="Normal 8" xfId="10" xr:uid="{00000000-0005-0000-0000-00000C000000}"/>
    <cellStyle name="Porcentaje" xfId="5" builtinId="5"/>
    <cellStyle name="Porcentaje 2" xfId="11" xr:uid="{00000000-0005-0000-0000-00000E000000}"/>
    <cellStyle name="Porcentaje 2 2 2 2 2 2" xfId="7" xr:uid="{00000000-0005-0000-0000-00000F000000}"/>
    <cellStyle name="Porcentual 2" xfId="8" xr:uid="{00000000-0005-0000-0000-000010000000}"/>
  </cellStyles>
  <dxfs count="3">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c/Desktop/E:/1PLANEACION%20DISTRITAL/2019/Planesde_accion_de_la_Politica_Publica/Planes_distritales/Plan%20Cuatrienal%20Infancia_enviado_%20SDIS_MAYO(original%20enviado%20por%20sdis)%20CON%20SEGUIMIENTO%20ENERO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oliticas%20publicas\informes%20de%20politica%20PA\Matriz%20Cuantitativa%20PPA%20II%20Semestre%202020%20RevDADE020321%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OLITICAS%202021/POLITICAS%202021/PP%2003%20NI&#209;OS%20NI&#209;AS%20ADOLESCENTES/Reporte%20Semestre%202/Matriz%20Plan%20de%20Acci&#243;n%20PPIA%202021%20seguimiento%20II%20se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
      <sheetName val="PPIA"/>
      <sheetName val="Hoja3"/>
      <sheetName val="Hoja2"/>
      <sheetName val="Hoja1"/>
    </sheetNames>
    <sheetDataSet>
      <sheetData sheetId="0">
        <row r="3">
          <cell r="D3" t="str">
            <v>Eje_1_Niños_Niñas_y_Adolescentes_en_ciudadanía_Plena_Ciudad_familias_y_ambientes_seguros</v>
          </cell>
          <cell r="H3" t="str">
            <v>_01_Pilar_Igualdad_de_Calidad_de_Vida</v>
          </cell>
          <cell r="BE3" t="str">
            <v>_Sector_Gestión_Pública</v>
          </cell>
        </row>
        <row r="4">
          <cell r="D4" t="str">
            <v>Eje_2_Bogotá_construye_ciudad_con_los_Niños_Niñas_y_Adolescentes</v>
          </cell>
          <cell r="H4" t="str">
            <v>_02_Pilar_Democracia_Urbana</v>
          </cell>
          <cell r="BE4" t="str">
            <v>_Sector_Gobierno</v>
          </cell>
        </row>
        <row r="5">
          <cell r="D5" t="str">
            <v>Eje_3_Gobernanza_por_la_calidad_de_vida_de_la_infancia_y_la_adolescencia</v>
          </cell>
          <cell r="H5" t="str">
            <v>_03_Pilar_Construcción_de_Comunidad_y_Cultura_Ciudadana</v>
          </cell>
          <cell r="BE5" t="str">
            <v>_Sector_Hacienda</v>
          </cell>
        </row>
        <row r="6">
          <cell r="H6" t="str">
            <v>_06_Eje_transversal_sostenibilidad_ambiental_basada_en_eficiencia_energética</v>
          </cell>
          <cell r="BE6" t="str">
            <v>_Sector_Planeación</v>
          </cell>
        </row>
        <row r="7">
          <cell r="H7" t="str">
            <v>_07_Eje_transversal_Gobierno_Legítimo_fortalecimiento_local_y_eficiencia</v>
          </cell>
          <cell r="BE7" t="str">
            <v>_Sector_Desarrollo_Económico_Industria_y_Turismo</v>
          </cell>
        </row>
        <row r="8">
          <cell r="BE8" t="str">
            <v>_Sector_Educación</v>
          </cell>
        </row>
        <row r="9">
          <cell r="BE9" t="str">
            <v>_Sector_Salud</v>
          </cell>
        </row>
        <row r="10">
          <cell r="BE10" t="str">
            <v>_Sector_Integración_Social</v>
          </cell>
        </row>
        <row r="11">
          <cell r="BE11" t="str">
            <v>_Sector_Cultura_Recreación_y_Deporte</v>
          </cell>
        </row>
        <row r="12">
          <cell r="BE12" t="str">
            <v>_Sector_Ambiente</v>
          </cell>
        </row>
        <row r="13">
          <cell r="BE13" t="str">
            <v>_Sector_Movilidad</v>
          </cell>
        </row>
        <row r="14">
          <cell r="BE14" t="str">
            <v>_Sector_Hábitat</v>
          </cell>
        </row>
        <row r="15">
          <cell r="BE15" t="str">
            <v>_Sector_Mujer</v>
          </cell>
        </row>
        <row r="16">
          <cell r="BE16" t="str">
            <v>_Sector_Seguridad_Convivencia_y_Justicia</v>
          </cell>
        </row>
        <row r="17">
          <cell r="BE17" t="str">
            <v>_Sector_Gestión_Jurídica</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A total"/>
      <sheetName val="PPA_2020"/>
      <sheetName val="matriz de análisis"/>
      <sheetName val="Validadores (2)"/>
    </sheetNames>
    <sheetDataSet>
      <sheetData sheetId="0" refreshError="1"/>
      <sheetData sheetId="1" refreshError="1"/>
      <sheetData sheetId="2" refreshError="1"/>
      <sheetData sheetId="3">
        <row r="3">
          <cell r="C3" t="str">
            <v>Política_Pública_de_Juventud</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IA_2021"/>
    </sheetNames>
    <sheetDataSet>
      <sheetData sheetId="0">
        <row r="21">
          <cell r="AG21">
            <v>216113049399.35999</v>
          </cell>
        </row>
        <row r="22">
          <cell r="AG22">
            <v>402320301529.59003</v>
          </cell>
        </row>
        <row r="23">
          <cell r="AG23">
            <v>35605078688.800003</v>
          </cell>
        </row>
        <row r="24">
          <cell r="AG24">
            <v>11967746158.040001</v>
          </cell>
        </row>
        <row r="25">
          <cell r="AG25">
            <v>25818349592</v>
          </cell>
        </row>
        <row r="26">
          <cell r="AG26">
            <v>8512712870.8999996</v>
          </cell>
        </row>
        <row r="27">
          <cell r="AG27">
            <v>15809323903.1</v>
          </cell>
        </row>
        <row r="28">
          <cell r="AG28">
            <v>12689278073.360001</v>
          </cell>
        </row>
        <row r="29">
          <cell r="AG29">
            <v>3342390909181.4404</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MPFajardo@saludcapital.gov.co" TargetMode="External"/><Relationship Id="rId21" Type="http://schemas.openxmlformats.org/officeDocument/2006/relationships/hyperlink" Target="mailto:MPFajardo@saludcapital.gov.co" TargetMode="External"/><Relationship Id="rId42" Type="http://schemas.openxmlformats.org/officeDocument/2006/relationships/hyperlink" Target="mailto:yulyg@idipro.gov.co" TargetMode="External"/><Relationship Id="rId47" Type="http://schemas.openxmlformats.org/officeDocument/2006/relationships/hyperlink" Target="mailto:fabio.lopez@idpc.gov.co" TargetMode="External"/><Relationship Id="rId63" Type="http://schemas.openxmlformats.org/officeDocument/2006/relationships/hyperlink" Target="mailto:mcantor@sdis.gov.co" TargetMode="External"/><Relationship Id="rId68" Type="http://schemas.openxmlformats.org/officeDocument/2006/relationships/hyperlink" Target="mailto:magarciaal@sdis.gov.co" TargetMode="External"/><Relationship Id="rId2" Type="http://schemas.openxmlformats.org/officeDocument/2006/relationships/hyperlink" Target="mailto:npinedab@educacionbogota.gov.c" TargetMode="External"/><Relationship Id="rId16" Type="http://schemas.openxmlformats.org/officeDocument/2006/relationships/hyperlink" Target="mailto:smonzon@participacionbogota.gov.co" TargetMode="External"/><Relationship Id="rId29" Type="http://schemas.openxmlformats.org/officeDocument/2006/relationships/hyperlink" Target="mailto:Agalindo@saludcapital.gov.co" TargetMode="External"/><Relationship Id="rId11" Type="http://schemas.openxmlformats.org/officeDocument/2006/relationships/hyperlink" Target="mailto:martha.gutierrez@icbf.gov.co" TargetMode="External"/><Relationship Id="rId24" Type="http://schemas.openxmlformats.org/officeDocument/2006/relationships/hyperlink" Target="mailto:Gmgracia@saludcapital.gov.co" TargetMode="External"/><Relationship Id="rId32" Type="http://schemas.openxmlformats.org/officeDocument/2006/relationships/hyperlink" Target="mailto:mp1calderon@saludcapital.gov.co" TargetMode="External"/><Relationship Id="rId37" Type="http://schemas.openxmlformats.org/officeDocument/2006/relationships/hyperlink" Target="mailto:MPFajardo@saludcapital.gov.co" TargetMode="External"/><Relationship Id="rId40" Type="http://schemas.openxmlformats.org/officeDocument/2006/relationships/hyperlink" Target="mailto:yulyg@idipro.gov.co" TargetMode="External"/><Relationship Id="rId45" Type="http://schemas.openxmlformats.org/officeDocument/2006/relationships/hyperlink" Target="mailto:yulyg@idipro.gov.co" TargetMode="External"/><Relationship Id="rId53" Type="http://schemas.openxmlformats.org/officeDocument/2006/relationships/hyperlink" Target="mailto:alucumi@sdis.gov.co@sdis.gov.co" TargetMode="External"/><Relationship Id="rId58" Type="http://schemas.openxmlformats.org/officeDocument/2006/relationships/hyperlink" Target="mailto:lrestrepoa@sdis.gov.co" TargetMode="External"/><Relationship Id="rId66" Type="http://schemas.openxmlformats.org/officeDocument/2006/relationships/hyperlink" Target="mailto:sbacca@sdis.gov.covramirezQsdis.gov.co" TargetMode="External"/><Relationship Id="rId74" Type="http://schemas.openxmlformats.org/officeDocument/2006/relationships/printerSettings" Target="../printerSettings/printerSettings1.bin"/><Relationship Id="rId5" Type="http://schemas.openxmlformats.org/officeDocument/2006/relationships/hyperlink" Target="mailto:iosejov@educacionbogota.gov.co" TargetMode="External"/><Relationship Id="rId61" Type="http://schemas.openxmlformats.org/officeDocument/2006/relationships/hyperlink" Target="mailto:Ilondonog@sdis.gov.colrestrepoa@sdis.gov.co" TargetMode="External"/><Relationship Id="rId19" Type="http://schemas.openxmlformats.org/officeDocument/2006/relationships/hyperlink" Target="https://sdisgovco-my.sharepoint.com/personal/about/blank" TargetMode="External"/><Relationship Id="rId14" Type="http://schemas.openxmlformats.org/officeDocument/2006/relationships/hyperlink" Target="mailto:martha.gutierrez@icbf.gov.co" TargetMode="External"/><Relationship Id="rId22" Type="http://schemas.openxmlformats.org/officeDocument/2006/relationships/hyperlink" Target="mailto:LEEspinosa@saludcapital.gov.co" TargetMode="External"/><Relationship Id="rId27" Type="http://schemas.openxmlformats.org/officeDocument/2006/relationships/hyperlink" Target="mailto:R1Lopera@saludcapital.gov.co" TargetMode="External"/><Relationship Id="rId30" Type="http://schemas.openxmlformats.org/officeDocument/2006/relationships/hyperlink" Target="mailto:LEEspinosa@saludcapital.gov.co" TargetMode="External"/><Relationship Id="rId35" Type="http://schemas.openxmlformats.org/officeDocument/2006/relationships/hyperlink" Target="mailto:Alcortes@saludcapital.gov.co" TargetMode="External"/><Relationship Id="rId43" Type="http://schemas.openxmlformats.org/officeDocument/2006/relationships/hyperlink" Target="mailto:yulyg@idipro.gov.co" TargetMode="External"/><Relationship Id="rId48" Type="http://schemas.openxmlformats.org/officeDocument/2006/relationships/hyperlink" Target="mailto:cparra@fuga.gov.co" TargetMode="External"/><Relationship Id="rId56" Type="http://schemas.openxmlformats.org/officeDocument/2006/relationships/hyperlink" Target="mailto:alucumi@sdis.gov.co" TargetMode="External"/><Relationship Id="rId64" Type="http://schemas.openxmlformats.org/officeDocument/2006/relationships/hyperlink" Target="mailto:jarizac@sdis.gov.co" TargetMode="External"/><Relationship Id="rId69" Type="http://schemas.openxmlformats.org/officeDocument/2006/relationships/hyperlink" Target="mailto:mcantor@sdis.gov.co" TargetMode="External"/><Relationship Id="rId8" Type="http://schemas.openxmlformats.org/officeDocument/2006/relationships/hyperlink" Target="mailto:camila.Benitez@idt.gov.co" TargetMode="External"/><Relationship Id="rId51" Type="http://schemas.openxmlformats.org/officeDocument/2006/relationships/hyperlink" Target="mailto:ivan.torres@scj.gov.co" TargetMode="External"/><Relationship Id="rId72" Type="http://schemas.openxmlformats.org/officeDocument/2006/relationships/hyperlink" Target="mailto:jzapatac@sdis.gov.co" TargetMode="External"/><Relationship Id="rId3" Type="http://schemas.openxmlformats.org/officeDocument/2006/relationships/hyperlink" Target="mailto:jroldanr@educacionbogota.gov.co" TargetMode="External"/><Relationship Id="rId12" Type="http://schemas.openxmlformats.org/officeDocument/2006/relationships/hyperlink" Target="mailto:martha.gutierrez@icbf.gov.co" TargetMode="External"/><Relationship Id="rId17" Type="http://schemas.openxmlformats.org/officeDocument/2006/relationships/hyperlink" Target="mailto:smonzon@participacionbogota.gov.co" TargetMode="External"/><Relationship Id="rId25" Type="http://schemas.openxmlformats.org/officeDocument/2006/relationships/hyperlink" Target="mailto:MPFajardo@saludcapital.gov.co" TargetMode="External"/><Relationship Id="rId33" Type="http://schemas.openxmlformats.org/officeDocument/2006/relationships/hyperlink" Target="mailto:Gmgracia@saludcapital.gov.co" TargetMode="External"/><Relationship Id="rId38" Type="http://schemas.openxmlformats.org/officeDocument/2006/relationships/hyperlink" Target="mailto:Gmgracia@saludcapital.gov.co" TargetMode="External"/><Relationship Id="rId46" Type="http://schemas.openxmlformats.org/officeDocument/2006/relationships/hyperlink" Target="mailto:jcaceres@ofb.gov.co" TargetMode="External"/><Relationship Id="rId59" Type="http://schemas.openxmlformats.org/officeDocument/2006/relationships/hyperlink" Target="mailto:jegarcial@sdis.gov.co" TargetMode="External"/><Relationship Id="rId67" Type="http://schemas.openxmlformats.org/officeDocument/2006/relationships/hyperlink" Target="mailto:ddiaz@sdis.gov.co" TargetMode="External"/><Relationship Id="rId20" Type="http://schemas.openxmlformats.org/officeDocument/2006/relationships/hyperlink" Target="mailto:GPRangel@saludcapital.gov.co" TargetMode="External"/><Relationship Id="rId41" Type="http://schemas.openxmlformats.org/officeDocument/2006/relationships/hyperlink" Target="mailto:yulyg@idipro.gov.co" TargetMode="External"/><Relationship Id="rId54" Type="http://schemas.openxmlformats.org/officeDocument/2006/relationships/hyperlink" Target="mailto:ygonzaleza@sdis.gov.co" TargetMode="External"/><Relationship Id="rId62" Type="http://schemas.openxmlformats.org/officeDocument/2006/relationships/hyperlink" Target="mailto:alucumi@sdis.gov.co@sdis.gov.coMargarita%20Ochoa" TargetMode="External"/><Relationship Id="rId70" Type="http://schemas.openxmlformats.org/officeDocument/2006/relationships/hyperlink" Target="mailto:Ntorresg@sdis.gov.co" TargetMode="External"/><Relationship Id="rId75" Type="http://schemas.openxmlformats.org/officeDocument/2006/relationships/vmlDrawing" Target="../drawings/vmlDrawing1.vml"/><Relationship Id="rId1" Type="http://schemas.openxmlformats.org/officeDocument/2006/relationships/hyperlink" Target="mailto:iosejov@educacionbogota.gov.co" TargetMode="External"/><Relationship Id="rId6" Type="http://schemas.openxmlformats.org/officeDocument/2006/relationships/hyperlink" Target="mailto:npinedab@educacionbogota.gov.c" TargetMode="External"/><Relationship Id="rId15" Type="http://schemas.openxmlformats.org/officeDocument/2006/relationships/hyperlink" Target="mailto:martha.gutierrez@icbf.gov.co" TargetMode="External"/><Relationship Id="rId23" Type="http://schemas.openxmlformats.org/officeDocument/2006/relationships/hyperlink" Target="mailto:LEEspinosa@saludcapital.gov.co" TargetMode="External"/><Relationship Id="rId28" Type="http://schemas.openxmlformats.org/officeDocument/2006/relationships/hyperlink" Target="mailto:Agalindo@saludcapital.gov.co" TargetMode="External"/><Relationship Id="rId36" Type="http://schemas.openxmlformats.org/officeDocument/2006/relationships/hyperlink" Target="mailto:MPFajardo@saludcapital.gov.co" TargetMode="External"/><Relationship Id="rId49" Type="http://schemas.openxmlformats.org/officeDocument/2006/relationships/hyperlink" Target="mailto:isabel.ramirez@scj.gov.co" TargetMode="External"/><Relationship Id="rId57" Type="http://schemas.openxmlformats.org/officeDocument/2006/relationships/hyperlink" Target="mailto:Ntorresg@sdis.gov.co" TargetMode="External"/><Relationship Id="rId10" Type="http://schemas.openxmlformats.org/officeDocument/2006/relationships/hyperlink" Target="mailto:martha.gutierrez@icbf.gov.co" TargetMode="External"/><Relationship Id="rId31" Type="http://schemas.openxmlformats.org/officeDocument/2006/relationships/hyperlink" Target="mailto:JMGaitan@saludcapital,gov.co" TargetMode="External"/><Relationship Id="rId44" Type="http://schemas.openxmlformats.org/officeDocument/2006/relationships/hyperlink" Target="mailto:yulyg@idipro.gov.co" TargetMode="External"/><Relationship Id="rId52" Type="http://schemas.openxmlformats.org/officeDocument/2006/relationships/hyperlink" Target="mailto:cmirta@sdis.gov.co" TargetMode="External"/><Relationship Id="rId60" Type="http://schemas.openxmlformats.org/officeDocument/2006/relationships/hyperlink" Target="mailto:cjaramillo@sdis.gov.co" TargetMode="External"/><Relationship Id="rId65" Type="http://schemas.openxmlformats.org/officeDocument/2006/relationships/hyperlink" Target="mailto:jarizac@sdis.gov.co" TargetMode="External"/><Relationship Id="rId73" Type="http://schemas.openxmlformats.org/officeDocument/2006/relationships/hyperlink" Target="mailto:jzapatac@sdis.gov.co" TargetMode="External"/><Relationship Id="rId4" Type="http://schemas.openxmlformats.org/officeDocument/2006/relationships/hyperlink" Target="mailto:vtorresm1@educacionbogota.gov.co" TargetMode="External"/><Relationship Id="rId9" Type="http://schemas.openxmlformats.org/officeDocument/2006/relationships/hyperlink" Target="mailto:martha.gutierrez@icbf.gov.co" TargetMode="External"/><Relationship Id="rId13" Type="http://schemas.openxmlformats.org/officeDocument/2006/relationships/hyperlink" Target="mailto:martha.gutierrez@icbf.gov.co" TargetMode="External"/><Relationship Id="rId18" Type="http://schemas.openxmlformats.org/officeDocument/2006/relationships/hyperlink" Target="https://sdisgovco-my.sharepoint.com/personal/about/blank" TargetMode="External"/><Relationship Id="rId39" Type="http://schemas.openxmlformats.org/officeDocument/2006/relationships/hyperlink" Target="mailto:orodriguezl@educacionbogota.gov.co" TargetMode="External"/><Relationship Id="rId34" Type="http://schemas.openxmlformats.org/officeDocument/2006/relationships/hyperlink" Target="mailto:LMMartinez@saludcapital.gov.co" TargetMode="External"/><Relationship Id="rId50" Type="http://schemas.openxmlformats.org/officeDocument/2006/relationships/hyperlink" Target="mailto:ivan.torres@scj.gov.co" TargetMode="External"/><Relationship Id="rId55" Type="http://schemas.openxmlformats.org/officeDocument/2006/relationships/hyperlink" Target="mailto:vrojasd@sdis.gov.co" TargetMode="External"/><Relationship Id="rId76" Type="http://schemas.openxmlformats.org/officeDocument/2006/relationships/comments" Target="../comments1.xml"/><Relationship Id="rId7" Type="http://schemas.openxmlformats.org/officeDocument/2006/relationships/hyperlink" Target="mailto:npinedab@educacionbogota.gov.c" TargetMode="External"/><Relationship Id="rId71" Type="http://schemas.openxmlformats.org/officeDocument/2006/relationships/hyperlink" Target="mailto:mbohorquez@sdis.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HQ116"/>
  <sheetViews>
    <sheetView tabSelected="1" topLeftCell="AI95" zoomScale="85" zoomScaleNormal="85" zoomScalePageLayoutView="68" workbookViewId="0">
      <selection activeCell="AL99" sqref="AL99"/>
    </sheetView>
  </sheetViews>
  <sheetFormatPr baseColWidth="10" defaultColWidth="10.88671875" defaultRowHeight="14.4" x14ac:dyDescent="0.3"/>
  <cols>
    <col min="1" max="1" width="8.88671875" style="325" customWidth="1"/>
    <col min="2" max="2" width="12.109375" style="328" customWidth="1"/>
    <col min="3" max="3" width="19.6640625" style="328" customWidth="1"/>
    <col min="4" max="4" width="27.6640625" style="328" customWidth="1"/>
    <col min="5" max="6" width="29.33203125" style="328" customWidth="1"/>
    <col min="7" max="7" width="39.6640625" style="328" customWidth="1"/>
    <col min="8" max="8" width="19.109375" style="328" customWidth="1"/>
    <col min="9" max="9" width="21.33203125" style="328" customWidth="1"/>
    <col min="10" max="10" width="14.88671875" style="328" customWidth="1"/>
    <col min="11" max="11" width="13.109375" style="335" customWidth="1"/>
    <col min="12" max="12" width="27.109375" style="335" customWidth="1"/>
    <col min="13" max="14" width="19.109375" style="335" customWidth="1"/>
    <col min="15" max="16" width="15.109375" style="335" customWidth="1"/>
    <col min="17" max="17" width="35.109375" style="328" customWidth="1"/>
    <col min="18" max="18" width="38.88671875" style="328" customWidth="1"/>
    <col min="19" max="19" width="31.88671875" style="328" customWidth="1"/>
    <col min="20" max="20" width="32.33203125" style="328" customWidth="1"/>
    <col min="21" max="21" width="30.109375" style="336" customWidth="1"/>
    <col min="22" max="22" width="38" style="328" customWidth="1"/>
    <col min="23" max="23" width="19.88671875" style="328" customWidth="1"/>
    <col min="24" max="24" width="42.5546875" style="1" customWidth="1"/>
    <col min="25" max="25" width="38.6640625" style="1" customWidth="1"/>
    <col min="26" max="26" width="29.109375" style="1" customWidth="1"/>
    <col min="27" max="27" width="42.6640625" style="328" customWidth="1"/>
    <col min="28" max="28" width="14.109375" style="328" customWidth="1"/>
    <col min="29" max="29" width="14" style="328" customWidth="1"/>
    <col min="30" max="30" width="62.44140625" style="328" customWidth="1"/>
    <col min="31" max="31" width="25.33203125" style="328" customWidth="1"/>
    <col min="32" max="32" width="22.44140625" style="328" customWidth="1"/>
    <col min="33" max="33" width="28.33203125" style="328" customWidth="1"/>
    <col min="34" max="34" width="42.5546875" style="328" customWidth="1"/>
    <col min="35" max="35" width="42" style="326" customWidth="1"/>
    <col min="36" max="36" width="77.88671875" style="327" hidden="1" customWidth="1"/>
    <col min="37" max="37" width="30.21875" style="326" customWidth="1"/>
    <col min="38" max="38" width="131.109375" style="326" customWidth="1"/>
    <col min="39" max="39" width="69.77734375" style="326" customWidth="1"/>
    <col min="40" max="40" width="16.33203125" style="326" customWidth="1"/>
    <col min="41" max="185" width="10.88671875" style="326"/>
    <col min="186" max="16384" width="10.88671875" style="328"/>
  </cols>
  <sheetData>
    <row r="1" spans="1:225" ht="8.25" customHeight="1" thickBot="1" x14ac:dyDescent="0.35">
      <c r="B1" s="14"/>
      <c r="C1" s="14"/>
      <c r="D1" s="14"/>
      <c r="E1" s="373"/>
      <c r="F1" s="373"/>
      <c r="G1" s="322"/>
      <c r="H1" s="322"/>
      <c r="I1" s="15"/>
      <c r="J1" s="16"/>
      <c r="K1" s="16"/>
      <c r="L1" s="16"/>
      <c r="M1" s="16"/>
      <c r="N1" s="16"/>
      <c r="O1" s="16"/>
      <c r="P1" s="16"/>
      <c r="Q1" s="16"/>
      <c r="R1" s="16"/>
      <c r="S1" s="96"/>
      <c r="T1" s="16"/>
      <c r="U1" s="315"/>
      <c r="V1" s="16"/>
      <c r="W1" s="16"/>
      <c r="X1" s="16"/>
      <c r="Y1" s="16"/>
      <c r="Z1" s="16"/>
      <c r="AA1" s="16"/>
      <c r="AB1" s="16"/>
      <c r="AC1" s="16"/>
      <c r="AD1" s="16"/>
      <c r="AE1" s="16"/>
      <c r="AF1" s="16"/>
      <c r="AG1" s="17"/>
      <c r="AH1" s="14"/>
    </row>
    <row r="2" spans="1:225" ht="14.25" customHeight="1" x14ac:dyDescent="0.3">
      <c r="A2" s="15"/>
      <c r="B2" s="378"/>
      <c r="C2" s="379"/>
      <c r="D2" s="379"/>
      <c r="E2" s="379"/>
      <c r="F2" s="380"/>
      <c r="G2" s="391" t="s">
        <v>0</v>
      </c>
      <c r="H2" s="392"/>
      <c r="I2" s="392"/>
      <c r="J2" s="392"/>
      <c r="K2" s="392"/>
      <c r="L2" s="392"/>
      <c r="M2" s="392"/>
      <c r="N2" s="392"/>
      <c r="O2" s="392"/>
      <c r="P2" s="392"/>
      <c r="Q2" s="392"/>
      <c r="R2" s="392"/>
      <c r="S2" s="392"/>
      <c r="T2" s="392"/>
      <c r="U2" s="393"/>
      <c r="V2" s="392"/>
      <c r="W2" s="392"/>
      <c r="X2" s="394"/>
      <c r="Y2" s="394"/>
      <c r="Z2" s="394"/>
      <c r="AA2" s="392"/>
      <c r="AB2" s="392"/>
      <c r="AC2" s="392"/>
      <c r="AD2" s="392"/>
      <c r="AE2" s="392"/>
      <c r="AF2" s="392"/>
      <c r="AG2" s="392"/>
      <c r="AH2" s="392"/>
      <c r="AI2" s="392"/>
      <c r="AJ2" s="392"/>
    </row>
    <row r="3" spans="1:225" ht="14.25" customHeight="1" x14ac:dyDescent="0.3">
      <c r="A3" s="18"/>
      <c r="B3" s="374" t="s">
        <v>1</v>
      </c>
      <c r="C3" s="375"/>
      <c r="D3" s="375"/>
      <c r="E3" s="376" t="s">
        <v>2</v>
      </c>
      <c r="F3" s="377"/>
      <c r="G3" s="395"/>
      <c r="H3" s="396"/>
      <c r="I3" s="396"/>
      <c r="J3" s="396"/>
      <c r="K3" s="396"/>
      <c r="L3" s="396"/>
      <c r="M3" s="396"/>
      <c r="N3" s="396"/>
      <c r="O3" s="396"/>
      <c r="P3" s="396"/>
      <c r="Q3" s="396"/>
      <c r="R3" s="396"/>
      <c r="S3" s="396"/>
      <c r="T3" s="396"/>
      <c r="U3" s="397"/>
      <c r="V3" s="396"/>
      <c r="W3" s="396"/>
      <c r="X3" s="398"/>
      <c r="Y3" s="398"/>
      <c r="Z3" s="398"/>
      <c r="AA3" s="396"/>
      <c r="AB3" s="396"/>
      <c r="AC3" s="396"/>
      <c r="AD3" s="396"/>
      <c r="AE3" s="396"/>
      <c r="AF3" s="396"/>
      <c r="AG3" s="396"/>
      <c r="AH3" s="396"/>
      <c r="AI3" s="396"/>
      <c r="AJ3" s="396"/>
    </row>
    <row r="4" spans="1:225" ht="14.25" customHeight="1" x14ac:dyDescent="0.3">
      <c r="A4" s="18"/>
      <c r="B4" s="374" t="s">
        <v>3</v>
      </c>
      <c r="C4" s="375"/>
      <c r="D4" s="375"/>
      <c r="E4" s="376" t="s">
        <v>4</v>
      </c>
      <c r="F4" s="377"/>
      <c r="G4" s="395"/>
      <c r="H4" s="396"/>
      <c r="I4" s="396"/>
      <c r="J4" s="396"/>
      <c r="K4" s="396"/>
      <c r="L4" s="396"/>
      <c r="M4" s="396"/>
      <c r="N4" s="396"/>
      <c r="O4" s="396"/>
      <c r="P4" s="396"/>
      <c r="Q4" s="396"/>
      <c r="R4" s="396"/>
      <c r="S4" s="396"/>
      <c r="T4" s="396"/>
      <c r="U4" s="397"/>
      <c r="V4" s="396"/>
      <c r="W4" s="396"/>
      <c r="X4" s="398"/>
      <c r="Y4" s="398"/>
      <c r="Z4" s="398"/>
      <c r="AA4" s="396"/>
      <c r="AB4" s="396"/>
      <c r="AC4" s="396"/>
      <c r="AD4" s="396"/>
      <c r="AE4" s="396"/>
      <c r="AF4" s="396"/>
      <c r="AG4" s="396"/>
      <c r="AH4" s="396"/>
      <c r="AI4" s="396"/>
      <c r="AJ4" s="396"/>
    </row>
    <row r="5" spans="1:225" ht="14.25" customHeight="1" x14ac:dyDescent="0.3">
      <c r="A5" s="18"/>
      <c r="B5" s="374" t="s">
        <v>5</v>
      </c>
      <c r="C5" s="375"/>
      <c r="D5" s="375"/>
      <c r="E5" s="376" t="s">
        <v>6</v>
      </c>
      <c r="F5" s="377"/>
      <c r="G5" s="395"/>
      <c r="H5" s="396"/>
      <c r="I5" s="396"/>
      <c r="J5" s="396"/>
      <c r="K5" s="396"/>
      <c r="L5" s="396"/>
      <c r="M5" s="396"/>
      <c r="N5" s="396"/>
      <c r="O5" s="396"/>
      <c r="P5" s="396"/>
      <c r="Q5" s="396"/>
      <c r="R5" s="396"/>
      <c r="S5" s="396"/>
      <c r="T5" s="396"/>
      <c r="U5" s="397"/>
      <c r="V5" s="396"/>
      <c r="W5" s="396"/>
      <c r="X5" s="398"/>
      <c r="Y5" s="398"/>
      <c r="Z5" s="398"/>
      <c r="AA5" s="396"/>
      <c r="AB5" s="396"/>
      <c r="AC5" s="396"/>
      <c r="AD5" s="396"/>
      <c r="AE5" s="396"/>
      <c r="AF5" s="396"/>
      <c r="AG5" s="396"/>
      <c r="AH5" s="396"/>
      <c r="AI5" s="396"/>
      <c r="AJ5" s="396"/>
    </row>
    <row r="6" spans="1:225" ht="29.25" customHeight="1" thickBot="1" x14ac:dyDescent="0.35">
      <c r="A6" s="19"/>
      <c r="B6" s="404" t="s">
        <v>7</v>
      </c>
      <c r="C6" s="405"/>
      <c r="D6" s="405"/>
      <c r="E6" s="381">
        <v>44314</v>
      </c>
      <c r="F6" s="382"/>
      <c r="G6" s="399"/>
      <c r="H6" s="400"/>
      <c r="I6" s="400"/>
      <c r="J6" s="400"/>
      <c r="K6" s="400"/>
      <c r="L6" s="400"/>
      <c r="M6" s="400"/>
      <c r="N6" s="400"/>
      <c r="O6" s="400"/>
      <c r="P6" s="400"/>
      <c r="Q6" s="400"/>
      <c r="R6" s="400"/>
      <c r="S6" s="400"/>
      <c r="T6" s="400"/>
      <c r="U6" s="401"/>
      <c r="V6" s="400"/>
      <c r="W6" s="400"/>
      <c r="X6" s="402"/>
      <c r="Y6" s="402"/>
      <c r="Z6" s="402"/>
      <c r="AA6" s="400"/>
      <c r="AB6" s="400"/>
      <c r="AC6" s="400"/>
      <c r="AD6" s="400"/>
      <c r="AE6" s="400"/>
      <c r="AF6" s="400"/>
      <c r="AG6" s="400"/>
      <c r="AH6" s="400"/>
      <c r="AI6" s="400"/>
      <c r="AJ6" s="400"/>
    </row>
    <row r="7" spans="1:225" ht="42" customHeight="1" thickBot="1" x14ac:dyDescent="0.35">
      <c r="A7" s="174" t="s">
        <v>8</v>
      </c>
      <c r="B7" s="174" t="s">
        <v>9</v>
      </c>
      <c r="C7" s="383" t="s">
        <v>10</v>
      </c>
      <c r="D7" s="384"/>
      <c r="E7" s="384"/>
      <c r="F7" s="384"/>
      <c r="G7" s="175" t="s">
        <v>11</v>
      </c>
      <c r="H7" s="174" t="s">
        <v>12</v>
      </c>
      <c r="I7" s="388" t="s">
        <v>13</v>
      </c>
      <c r="J7" s="388"/>
      <c r="K7" s="388"/>
      <c r="L7" s="388"/>
      <c r="M7" s="388"/>
      <c r="N7" s="388"/>
      <c r="O7" s="389" t="s">
        <v>14</v>
      </c>
      <c r="P7" s="390"/>
      <c r="Q7" s="385" t="s">
        <v>15</v>
      </c>
      <c r="R7" s="386"/>
      <c r="S7" s="387"/>
      <c r="T7" s="385" t="s">
        <v>16</v>
      </c>
      <c r="U7" s="403"/>
      <c r="V7" s="386"/>
      <c r="W7" s="387"/>
      <c r="X7" s="384" t="s">
        <v>17</v>
      </c>
      <c r="Y7" s="384"/>
      <c r="Z7" s="384"/>
      <c r="AA7" s="384"/>
      <c r="AB7" s="385" t="s">
        <v>18</v>
      </c>
      <c r="AC7" s="386"/>
      <c r="AD7" s="386"/>
      <c r="AE7" s="386"/>
      <c r="AF7" s="386"/>
      <c r="AG7" s="387"/>
      <c r="AH7" s="323"/>
      <c r="AI7" s="323"/>
      <c r="AJ7" s="385"/>
      <c r="AK7" s="386"/>
      <c r="AL7" s="406"/>
      <c r="AM7" s="407"/>
    </row>
    <row r="8" spans="1:225" ht="50.4" customHeight="1" x14ac:dyDescent="0.3">
      <c r="A8" s="175" t="s">
        <v>8</v>
      </c>
      <c r="B8" s="175" t="s">
        <v>9</v>
      </c>
      <c r="C8" s="119" t="s">
        <v>19</v>
      </c>
      <c r="D8" s="119" t="s">
        <v>20</v>
      </c>
      <c r="E8" s="119" t="s">
        <v>21</v>
      </c>
      <c r="F8" s="119" t="s">
        <v>22</v>
      </c>
      <c r="G8" s="180" t="s">
        <v>11</v>
      </c>
      <c r="H8" s="175" t="s">
        <v>12</v>
      </c>
      <c r="I8" s="181" t="s">
        <v>23</v>
      </c>
      <c r="J8" s="119" t="s">
        <v>24</v>
      </c>
      <c r="K8" s="172" t="s">
        <v>25</v>
      </c>
      <c r="L8" s="119" t="s">
        <v>26</v>
      </c>
      <c r="M8" s="119" t="s">
        <v>27</v>
      </c>
      <c r="N8" s="119" t="s">
        <v>28</v>
      </c>
      <c r="O8" s="119" t="s">
        <v>29</v>
      </c>
      <c r="P8" s="119" t="s">
        <v>30</v>
      </c>
      <c r="Q8" s="118" t="s">
        <v>31</v>
      </c>
      <c r="R8" s="118" t="s">
        <v>32</v>
      </c>
      <c r="S8" s="246" t="s">
        <v>33</v>
      </c>
      <c r="T8" s="183" t="s">
        <v>34</v>
      </c>
      <c r="U8" s="316" t="s">
        <v>35</v>
      </c>
      <c r="V8" s="246" t="s">
        <v>36</v>
      </c>
      <c r="W8" s="118" t="s">
        <v>37</v>
      </c>
      <c r="X8" s="119" t="s">
        <v>38</v>
      </c>
      <c r="Y8" s="119" t="s">
        <v>39</v>
      </c>
      <c r="Z8" s="119" t="s">
        <v>40</v>
      </c>
      <c r="AA8" s="119" t="s">
        <v>41</v>
      </c>
      <c r="AB8" s="118" t="s">
        <v>42</v>
      </c>
      <c r="AC8" s="118" t="s">
        <v>43</v>
      </c>
      <c r="AD8" s="118" t="s">
        <v>44</v>
      </c>
      <c r="AE8" s="118" t="s">
        <v>45</v>
      </c>
      <c r="AF8" s="118" t="s">
        <v>46</v>
      </c>
      <c r="AG8" s="324" t="s">
        <v>47</v>
      </c>
      <c r="AH8" s="295" t="s">
        <v>48</v>
      </c>
      <c r="AI8" s="119" t="s">
        <v>49</v>
      </c>
      <c r="AJ8" s="183" t="s">
        <v>50</v>
      </c>
      <c r="AK8" s="180" t="s">
        <v>51</v>
      </c>
      <c r="AL8" s="294" t="s">
        <v>52</v>
      </c>
      <c r="AM8" s="294" t="s">
        <v>49</v>
      </c>
    </row>
    <row r="9" spans="1:225" s="178" customFormat="1" ht="276" hidden="1" x14ac:dyDescent="0.3">
      <c r="A9" s="152">
        <v>1</v>
      </c>
      <c r="B9" s="153" t="s">
        <v>53</v>
      </c>
      <c r="C9" s="3" t="s">
        <v>54</v>
      </c>
      <c r="D9" s="3" t="s">
        <v>55</v>
      </c>
      <c r="E9" s="3" t="s">
        <v>56</v>
      </c>
      <c r="F9" s="3" t="s">
        <v>57</v>
      </c>
      <c r="G9" s="52" t="s">
        <v>58</v>
      </c>
      <c r="H9" s="182">
        <f>100/94</f>
        <v>1.0638297872340425</v>
      </c>
      <c r="I9" s="3" t="s">
        <v>59</v>
      </c>
      <c r="J9" s="3" t="s">
        <v>60</v>
      </c>
      <c r="K9" s="3" t="s">
        <v>61</v>
      </c>
      <c r="L9" s="3" t="s">
        <v>62</v>
      </c>
      <c r="M9" s="3">
        <v>3147036132</v>
      </c>
      <c r="N9" s="89" t="s">
        <v>63</v>
      </c>
      <c r="O9" s="32" t="s">
        <v>64</v>
      </c>
      <c r="P9" s="32" t="s">
        <v>65</v>
      </c>
      <c r="Q9" s="52" t="s">
        <v>66</v>
      </c>
      <c r="R9" s="52" t="s">
        <v>67</v>
      </c>
      <c r="S9" s="52" t="s">
        <v>68</v>
      </c>
      <c r="T9" s="184">
        <v>996</v>
      </c>
      <c r="U9" s="240">
        <f>996/1444*100</f>
        <v>68.97506925207756</v>
      </c>
      <c r="V9" s="351">
        <v>1927</v>
      </c>
      <c r="W9" s="29"/>
      <c r="X9" s="3" t="s">
        <v>69</v>
      </c>
      <c r="Y9" s="3" t="s">
        <v>70</v>
      </c>
      <c r="Z9" s="3" t="s">
        <v>71</v>
      </c>
      <c r="AA9" s="7" t="s">
        <v>72</v>
      </c>
      <c r="AB9" s="30">
        <v>7833</v>
      </c>
      <c r="AC9" s="3" t="s">
        <v>73</v>
      </c>
      <c r="AD9" s="7" t="s">
        <v>74</v>
      </c>
      <c r="AE9" s="123">
        <v>1500000000</v>
      </c>
      <c r="AF9" s="47">
        <v>1</v>
      </c>
      <c r="AG9" s="154">
        <v>35144000</v>
      </c>
      <c r="AH9" s="296">
        <v>1088989172</v>
      </c>
      <c r="AI9" s="176"/>
      <c r="AJ9" s="247" t="s">
        <v>75</v>
      </c>
      <c r="AK9" s="274" t="s">
        <v>76</v>
      </c>
      <c r="AL9" s="358" t="s">
        <v>1112</v>
      </c>
      <c r="AM9" s="358" t="s">
        <v>1113</v>
      </c>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177"/>
      <c r="CB9" s="177"/>
      <c r="CC9" s="177"/>
      <c r="CD9" s="177"/>
      <c r="CE9" s="177"/>
      <c r="CF9" s="177"/>
      <c r="CG9" s="177"/>
      <c r="CH9" s="177"/>
      <c r="CI9" s="177"/>
      <c r="CJ9" s="177"/>
      <c r="CK9" s="177"/>
      <c r="CL9" s="177"/>
      <c r="CM9" s="177"/>
      <c r="CN9" s="177"/>
      <c r="CO9" s="177"/>
      <c r="CP9" s="177"/>
      <c r="CQ9" s="177"/>
      <c r="CR9" s="177"/>
      <c r="CS9" s="177"/>
      <c r="CT9" s="177"/>
      <c r="CU9" s="177"/>
      <c r="CV9" s="177"/>
      <c r="CW9" s="177"/>
      <c r="CX9" s="177"/>
      <c r="CY9" s="177"/>
      <c r="CZ9" s="177"/>
      <c r="DA9" s="177"/>
      <c r="DB9" s="177"/>
      <c r="DC9" s="177"/>
      <c r="DD9" s="177"/>
      <c r="DE9" s="177"/>
      <c r="DF9" s="177"/>
      <c r="DG9" s="177"/>
      <c r="DH9" s="177"/>
      <c r="DI9" s="177"/>
      <c r="DJ9" s="177"/>
      <c r="DK9" s="177"/>
      <c r="DL9" s="177"/>
      <c r="DM9" s="177"/>
      <c r="DN9" s="177"/>
      <c r="DO9" s="177"/>
      <c r="DP9" s="177"/>
      <c r="DQ9" s="177"/>
      <c r="DR9" s="177"/>
      <c r="DS9" s="177"/>
      <c r="DT9" s="177"/>
      <c r="DU9" s="177"/>
      <c r="DV9" s="177"/>
      <c r="DW9" s="177"/>
      <c r="DX9" s="177"/>
      <c r="DY9" s="177"/>
      <c r="DZ9" s="177"/>
      <c r="EA9" s="177"/>
      <c r="EB9" s="177"/>
      <c r="EC9" s="177"/>
      <c r="ED9" s="177"/>
      <c r="EE9" s="177"/>
      <c r="EF9" s="177"/>
      <c r="EG9" s="177"/>
      <c r="EH9" s="177"/>
      <c r="EI9" s="177"/>
      <c r="EJ9" s="177"/>
      <c r="EK9" s="177"/>
      <c r="EL9" s="177"/>
      <c r="EM9" s="177"/>
      <c r="EN9" s="177"/>
      <c r="EO9" s="177"/>
      <c r="EP9" s="177"/>
      <c r="EQ9" s="177"/>
      <c r="ER9" s="177"/>
      <c r="ES9" s="177"/>
      <c r="ET9" s="177"/>
      <c r="EU9" s="177"/>
      <c r="EV9" s="177"/>
      <c r="EW9" s="177"/>
      <c r="EX9" s="177"/>
      <c r="EY9" s="177"/>
      <c r="EZ9" s="177"/>
      <c r="FA9" s="177"/>
      <c r="FB9" s="177"/>
      <c r="FC9" s="177"/>
      <c r="FD9" s="177"/>
      <c r="FE9" s="177"/>
      <c r="FF9" s="177"/>
      <c r="FG9" s="177"/>
      <c r="FH9" s="177"/>
      <c r="FI9" s="177"/>
      <c r="FJ9" s="177"/>
      <c r="FK9" s="177"/>
      <c r="FL9" s="177"/>
      <c r="FM9" s="177"/>
      <c r="FN9" s="177"/>
      <c r="FO9" s="177"/>
      <c r="FP9" s="177"/>
      <c r="FQ9" s="177"/>
      <c r="FR9" s="177"/>
      <c r="FS9" s="177"/>
      <c r="FT9" s="177"/>
      <c r="FU9" s="177"/>
      <c r="FV9" s="177"/>
      <c r="FW9" s="177"/>
      <c r="FX9" s="177"/>
      <c r="FY9" s="177"/>
      <c r="FZ9" s="177"/>
      <c r="GA9" s="177"/>
      <c r="GB9" s="177"/>
      <c r="GC9" s="177"/>
      <c r="GD9" s="177"/>
      <c r="GE9" s="177"/>
      <c r="GF9" s="177"/>
      <c r="GG9" s="177"/>
      <c r="GH9" s="177"/>
      <c r="GI9" s="177"/>
      <c r="GJ9" s="177"/>
      <c r="GK9" s="177"/>
      <c r="GL9" s="177"/>
      <c r="GM9" s="177"/>
      <c r="GN9" s="177"/>
      <c r="GO9" s="177"/>
      <c r="GP9" s="177"/>
      <c r="GQ9" s="177"/>
      <c r="GR9" s="177"/>
      <c r="GS9" s="177"/>
      <c r="GT9" s="177"/>
      <c r="GU9" s="177"/>
      <c r="GV9" s="177"/>
      <c r="GW9" s="177"/>
      <c r="GX9" s="177"/>
      <c r="GY9" s="177"/>
      <c r="GZ9" s="177"/>
      <c r="HA9" s="177"/>
      <c r="HB9" s="177"/>
      <c r="HC9" s="177"/>
      <c r="HD9" s="177"/>
      <c r="HE9" s="177"/>
      <c r="HF9" s="177"/>
      <c r="HG9" s="177"/>
      <c r="HH9" s="177"/>
      <c r="HI9" s="177"/>
      <c r="HJ9" s="177"/>
      <c r="HK9" s="177"/>
      <c r="HL9" s="177"/>
      <c r="HM9" s="177"/>
      <c r="HN9" s="177"/>
      <c r="HO9" s="177"/>
      <c r="HP9" s="177"/>
      <c r="HQ9" s="177"/>
    </row>
    <row r="10" spans="1:225" s="178" customFormat="1" ht="262.2" hidden="1" customHeight="1" x14ac:dyDescent="0.3">
      <c r="A10" s="152">
        <v>2</v>
      </c>
      <c r="B10" s="153" t="s">
        <v>77</v>
      </c>
      <c r="C10" s="3" t="s">
        <v>54</v>
      </c>
      <c r="D10" s="3" t="s">
        <v>78</v>
      </c>
      <c r="E10" s="3" t="s">
        <v>56</v>
      </c>
      <c r="F10" s="3" t="s">
        <v>57</v>
      </c>
      <c r="G10" s="52" t="s">
        <v>79</v>
      </c>
      <c r="H10" s="130">
        <f t="shared" ref="H10:H73" si="0">100/94</f>
        <v>1.0638297872340425</v>
      </c>
      <c r="I10" s="3" t="s">
        <v>59</v>
      </c>
      <c r="J10" s="3" t="s">
        <v>60</v>
      </c>
      <c r="K10" s="3" t="s">
        <v>61</v>
      </c>
      <c r="L10" s="3" t="s">
        <v>80</v>
      </c>
      <c r="M10" s="3">
        <v>3203172981</v>
      </c>
      <c r="N10" s="89" t="s">
        <v>81</v>
      </c>
      <c r="O10" s="32">
        <v>44197</v>
      </c>
      <c r="P10" s="32">
        <v>44561</v>
      </c>
      <c r="Q10" s="31" t="s">
        <v>82</v>
      </c>
      <c r="R10" s="31" t="s">
        <v>83</v>
      </c>
      <c r="S10" s="114">
        <v>0.63900000000000001</v>
      </c>
      <c r="T10" s="185">
        <v>0.57020000000000004</v>
      </c>
      <c r="U10" s="240">
        <f>T10/S10*100</f>
        <v>89.23317683881065</v>
      </c>
      <c r="V10" s="352">
        <v>0.57499999999999996</v>
      </c>
      <c r="W10" s="29"/>
      <c r="X10" s="3" t="s">
        <v>84</v>
      </c>
      <c r="Y10" s="3" t="s">
        <v>85</v>
      </c>
      <c r="Z10" s="3" t="s">
        <v>86</v>
      </c>
      <c r="AA10" s="3" t="s">
        <v>87</v>
      </c>
      <c r="AB10" s="30">
        <v>7828</v>
      </c>
      <c r="AC10" s="3" t="s">
        <v>88</v>
      </c>
      <c r="AD10" s="3" t="s">
        <v>89</v>
      </c>
      <c r="AE10" s="123">
        <v>17000000000</v>
      </c>
      <c r="AF10" s="47">
        <v>1</v>
      </c>
      <c r="AG10" s="154">
        <v>838515584</v>
      </c>
      <c r="AH10" s="296">
        <v>3125978474</v>
      </c>
      <c r="AI10" s="176" t="s">
        <v>90</v>
      </c>
      <c r="AJ10" s="248" t="s">
        <v>91</v>
      </c>
      <c r="AK10" s="176" t="s">
        <v>92</v>
      </c>
      <c r="AL10" s="358" t="s">
        <v>1187</v>
      </c>
      <c r="AM10" s="359"/>
    </row>
    <row r="11" spans="1:225" s="178" customFormat="1" ht="229.5" hidden="1" customHeight="1" x14ac:dyDescent="0.3">
      <c r="A11" s="152">
        <v>3</v>
      </c>
      <c r="B11" s="153" t="s">
        <v>93</v>
      </c>
      <c r="C11" s="3" t="s">
        <v>54</v>
      </c>
      <c r="D11" s="3" t="s">
        <v>78</v>
      </c>
      <c r="E11" s="3" t="s">
        <v>56</v>
      </c>
      <c r="F11" s="3" t="s">
        <v>57</v>
      </c>
      <c r="G11" s="52" t="s">
        <v>94</v>
      </c>
      <c r="H11" s="130">
        <f t="shared" si="0"/>
        <v>1.0638297872340425</v>
      </c>
      <c r="I11" s="3" t="s">
        <v>59</v>
      </c>
      <c r="J11" s="3" t="s">
        <v>60</v>
      </c>
      <c r="K11" s="3" t="s">
        <v>61</v>
      </c>
      <c r="L11" s="30" t="s">
        <v>95</v>
      </c>
      <c r="M11" s="3">
        <v>3107825657</v>
      </c>
      <c r="N11" s="89" t="s">
        <v>96</v>
      </c>
      <c r="O11" s="32">
        <v>44197</v>
      </c>
      <c r="P11" s="32">
        <v>44561</v>
      </c>
      <c r="Q11" s="31" t="s">
        <v>97</v>
      </c>
      <c r="R11" s="31" t="s">
        <v>98</v>
      </c>
      <c r="S11" s="356">
        <v>0</v>
      </c>
      <c r="T11" s="186">
        <v>0</v>
      </c>
      <c r="U11" s="241" t="s">
        <v>99</v>
      </c>
      <c r="V11" s="353">
        <v>2E-3</v>
      </c>
      <c r="W11" s="6"/>
      <c r="X11" s="3" t="s">
        <v>84</v>
      </c>
      <c r="Y11" s="3" t="s">
        <v>85</v>
      </c>
      <c r="Z11" s="3" t="s">
        <v>100</v>
      </c>
      <c r="AA11" s="7" t="s">
        <v>101</v>
      </c>
      <c r="AB11" s="30">
        <v>7830</v>
      </c>
      <c r="AC11" s="30" t="s">
        <v>102</v>
      </c>
      <c r="AD11" s="7" t="s">
        <v>101</v>
      </c>
      <c r="AE11" s="123">
        <v>1700000000</v>
      </c>
      <c r="AF11" s="47">
        <v>1</v>
      </c>
      <c r="AG11" s="154">
        <v>1751905782</v>
      </c>
      <c r="AH11" s="296">
        <v>3217748150</v>
      </c>
      <c r="AI11" s="179"/>
      <c r="AJ11" s="249" t="s">
        <v>103</v>
      </c>
      <c r="AK11" s="121" t="s">
        <v>104</v>
      </c>
      <c r="AL11" s="358" t="s">
        <v>1114</v>
      </c>
      <c r="AM11" s="358" t="s">
        <v>1115</v>
      </c>
    </row>
    <row r="12" spans="1:225" s="178" customFormat="1" ht="196.95" hidden="1" customHeight="1" x14ac:dyDescent="0.3">
      <c r="A12" s="152">
        <v>4</v>
      </c>
      <c r="B12" s="153" t="s">
        <v>105</v>
      </c>
      <c r="C12" s="3" t="s">
        <v>54</v>
      </c>
      <c r="D12" s="3" t="s">
        <v>78</v>
      </c>
      <c r="E12" s="3" t="s">
        <v>56</v>
      </c>
      <c r="F12" s="3" t="s">
        <v>57</v>
      </c>
      <c r="G12" s="52" t="s">
        <v>106</v>
      </c>
      <c r="H12" s="130">
        <f t="shared" si="0"/>
        <v>1.0638297872340425</v>
      </c>
      <c r="I12" s="3" t="s">
        <v>59</v>
      </c>
      <c r="J12" s="3" t="s">
        <v>60</v>
      </c>
      <c r="K12" s="3" t="s">
        <v>61</v>
      </c>
      <c r="L12" s="30" t="s">
        <v>95</v>
      </c>
      <c r="M12" s="3">
        <v>3107825657</v>
      </c>
      <c r="N12" s="89" t="s">
        <v>96</v>
      </c>
      <c r="O12" s="32">
        <v>44197</v>
      </c>
      <c r="P12" s="32">
        <v>44561</v>
      </c>
      <c r="Q12" s="31" t="s">
        <v>107</v>
      </c>
      <c r="R12" s="31" t="s">
        <v>108</v>
      </c>
      <c r="S12" s="114">
        <v>0.63</v>
      </c>
      <c r="T12" s="187">
        <v>0.36499999999999999</v>
      </c>
      <c r="U12" s="187">
        <f>T12/S12</f>
        <v>0.57936507936507931</v>
      </c>
      <c r="V12" s="222">
        <v>0.69</v>
      </c>
      <c r="W12" s="6"/>
      <c r="X12" s="3" t="s">
        <v>84</v>
      </c>
      <c r="Y12" s="3" t="s">
        <v>85</v>
      </c>
      <c r="Z12" s="3" t="s">
        <v>100</v>
      </c>
      <c r="AA12" s="7" t="s">
        <v>101</v>
      </c>
      <c r="AB12" s="30">
        <v>7830</v>
      </c>
      <c r="AC12" s="30" t="s">
        <v>102</v>
      </c>
      <c r="AD12" s="31" t="s">
        <v>109</v>
      </c>
      <c r="AE12" s="123">
        <v>1000000000</v>
      </c>
      <c r="AF12" s="47">
        <v>1</v>
      </c>
      <c r="AG12" s="154">
        <v>794601191</v>
      </c>
      <c r="AH12" s="296">
        <v>1160281716</v>
      </c>
      <c r="AI12" s="176" t="s">
        <v>110</v>
      </c>
      <c r="AJ12" s="250" t="s">
        <v>111</v>
      </c>
      <c r="AK12" s="121" t="s">
        <v>112</v>
      </c>
      <c r="AL12" s="358" t="s">
        <v>1116</v>
      </c>
      <c r="AM12" s="359"/>
    </row>
    <row r="13" spans="1:225" s="178" customFormat="1" ht="248.4" hidden="1" customHeight="1" x14ac:dyDescent="0.3">
      <c r="A13" s="152">
        <v>5</v>
      </c>
      <c r="B13" s="153" t="s">
        <v>113</v>
      </c>
      <c r="C13" s="3" t="s">
        <v>54</v>
      </c>
      <c r="D13" s="3" t="s">
        <v>114</v>
      </c>
      <c r="E13" s="3" t="s">
        <v>56</v>
      </c>
      <c r="F13" s="3" t="s">
        <v>57</v>
      </c>
      <c r="G13" s="52" t="s">
        <v>115</v>
      </c>
      <c r="H13" s="130">
        <f t="shared" si="0"/>
        <v>1.0638297872340425</v>
      </c>
      <c r="I13" s="3" t="s">
        <v>59</v>
      </c>
      <c r="J13" s="3" t="s">
        <v>60</v>
      </c>
      <c r="K13" s="3" t="s">
        <v>61</v>
      </c>
      <c r="L13" s="30" t="s">
        <v>116</v>
      </c>
      <c r="M13" s="3">
        <v>3125031805</v>
      </c>
      <c r="N13" s="89" t="s">
        <v>117</v>
      </c>
      <c r="O13" s="32">
        <v>44197</v>
      </c>
      <c r="P13" s="32">
        <v>44561</v>
      </c>
      <c r="Q13" s="31" t="s">
        <v>118</v>
      </c>
      <c r="R13" s="31" t="s">
        <v>119</v>
      </c>
      <c r="S13" s="31" t="s">
        <v>120</v>
      </c>
      <c r="T13" s="188" t="s">
        <v>121</v>
      </c>
      <c r="U13" s="193">
        <f>41.74/24.7</f>
        <v>1.6898785425101215</v>
      </c>
      <c r="V13" s="223" t="s">
        <v>1117</v>
      </c>
      <c r="W13" s="5"/>
      <c r="X13" s="31" t="s">
        <v>84</v>
      </c>
      <c r="Y13" s="31" t="s">
        <v>85</v>
      </c>
      <c r="Z13" s="31" t="s">
        <v>122</v>
      </c>
      <c r="AA13" s="31" t="s">
        <v>123</v>
      </c>
      <c r="AB13" s="30">
        <v>7829</v>
      </c>
      <c r="AC13" s="31" t="s">
        <v>124</v>
      </c>
      <c r="AD13" s="31" t="s">
        <v>123</v>
      </c>
      <c r="AE13" s="123">
        <v>2108000000</v>
      </c>
      <c r="AF13" s="47">
        <v>1</v>
      </c>
      <c r="AG13" s="154">
        <v>1618287636</v>
      </c>
      <c r="AH13" s="296">
        <v>2457488061</v>
      </c>
      <c r="AI13" s="176" t="s">
        <v>125</v>
      </c>
      <c r="AJ13" s="248" t="s">
        <v>126</v>
      </c>
      <c r="AK13" s="121" t="s">
        <v>127</v>
      </c>
      <c r="AL13" s="358" t="s">
        <v>1128</v>
      </c>
      <c r="AM13" s="358" t="s">
        <v>1143</v>
      </c>
    </row>
    <row r="14" spans="1:225" s="178" customFormat="1" ht="295.2" hidden="1" customHeight="1" x14ac:dyDescent="0.3">
      <c r="A14" s="152">
        <v>6</v>
      </c>
      <c r="B14" s="153" t="s">
        <v>128</v>
      </c>
      <c r="C14" s="3" t="s">
        <v>54</v>
      </c>
      <c r="D14" s="3" t="s">
        <v>114</v>
      </c>
      <c r="E14" s="3" t="s">
        <v>56</v>
      </c>
      <c r="F14" s="3" t="s">
        <v>57</v>
      </c>
      <c r="G14" s="52" t="s">
        <v>129</v>
      </c>
      <c r="H14" s="130">
        <f t="shared" si="0"/>
        <v>1.0638297872340425</v>
      </c>
      <c r="I14" s="3" t="s">
        <v>59</v>
      </c>
      <c r="J14" s="3" t="s">
        <v>60</v>
      </c>
      <c r="K14" s="3" t="s">
        <v>61</v>
      </c>
      <c r="L14" s="30" t="s">
        <v>116</v>
      </c>
      <c r="M14" s="3">
        <v>3125031805</v>
      </c>
      <c r="N14" s="89" t="s">
        <v>117</v>
      </c>
      <c r="O14" s="32">
        <v>44197</v>
      </c>
      <c r="P14" s="32">
        <v>44561</v>
      </c>
      <c r="Q14" s="31" t="s">
        <v>130</v>
      </c>
      <c r="R14" s="31" t="s">
        <v>131</v>
      </c>
      <c r="S14" s="38" t="s">
        <v>132</v>
      </c>
      <c r="T14" s="188" t="s">
        <v>133</v>
      </c>
      <c r="U14" s="193">
        <f>12/14.45</f>
        <v>0.83044982698961944</v>
      </c>
      <c r="V14" s="224" t="s">
        <v>1118</v>
      </c>
      <c r="W14" s="5"/>
      <c r="X14" s="31" t="s">
        <v>84</v>
      </c>
      <c r="Y14" s="31" t="s">
        <v>85</v>
      </c>
      <c r="Z14" s="31" t="s">
        <v>122</v>
      </c>
      <c r="AA14" s="31" t="s">
        <v>123</v>
      </c>
      <c r="AB14" s="30">
        <v>7829</v>
      </c>
      <c r="AC14" s="31" t="s">
        <v>124</v>
      </c>
      <c r="AD14" s="31" t="s">
        <v>134</v>
      </c>
      <c r="AE14" s="123">
        <v>5183000000</v>
      </c>
      <c r="AF14" s="47">
        <v>1</v>
      </c>
      <c r="AG14" s="154">
        <v>1074775455</v>
      </c>
      <c r="AH14" s="296">
        <v>1405815591</v>
      </c>
      <c r="AI14" s="176" t="s">
        <v>125</v>
      </c>
      <c r="AJ14" s="248" t="s">
        <v>135</v>
      </c>
      <c r="AK14" s="121" t="s">
        <v>136</v>
      </c>
      <c r="AL14" s="358" t="s">
        <v>1129</v>
      </c>
      <c r="AM14" s="358" t="s">
        <v>1144</v>
      </c>
    </row>
    <row r="15" spans="1:225" s="178" customFormat="1" ht="246.75" hidden="1" customHeight="1" x14ac:dyDescent="0.3">
      <c r="A15" s="152">
        <v>7</v>
      </c>
      <c r="B15" s="153" t="s">
        <v>137</v>
      </c>
      <c r="C15" s="3" t="s">
        <v>54</v>
      </c>
      <c r="D15" s="3" t="s">
        <v>138</v>
      </c>
      <c r="E15" s="3" t="s">
        <v>56</v>
      </c>
      <c r="F15" s="3" t="s">
        <v>57</v>
      </c>
      <c r="G15" s="52" t="s">
        <v>139</v>
      </c>
      <c r="H15" s="130">
        <f t="shared" si="0"/>
        <v>1.0638297872340425</v>
      </c>
      <c r="I15" s="3" t="s">
        <v>59</v>
      </c>
      <c r="J15" s="3" t="s">
        <v>60</v>
      </c>
      <c r="K15" s="3" t="s">
        <v>61</v>
      </c>
      <c r="L15" s="30" t="s">
        <v>140</v>
      </c>
      <c r="M15" s="3">
        <v>3115855438</v>
      </c>
      <c r="N15" s="89" t="s">
        <v>141</v>
      </c>
      <c r="O15" s="32">
        <v>44197</v>
      </c>
      <c r="P15" s="32">
        <v>44561</v>
      </c>
      <c r="Q15" s="32" t="s">
        <v>142</v>
      </c>
      <c r="R15" s="32" t="s">
        <v>143</v>
      </c>
      <c r="S15" s="38" t="s">
        <v>144</v>
      </c>
      <c r="T15" s="189">
        <v>0.1</v>
      </c>
      <c r="U15" s="193"/>
      <c r="V15" s="225" t="s">
        <v>1119</v>
      </c>
      <c r="W15" s="33"/>
      <c r="X15" s="31" t="s">
        <v>84</v>
      </c>
      <c r="Y15" s="31" t="s">
        <v>85</v>
      </c>
      <c r="Z15" s="31" t="s">
        <v>122</v>
      </c>
      <c r="AA15" s="31" t="s">
        <v>123</v>
      </c>
      <c r="AB15" s="30">
        <v>7829</v>
      </c>
      <c r="AC15" s="31" t="s">
        <v>124</v>
      </c>
      <c r="AD15" s="31" t="s">
        <v>145</v>
      </c>
      <c r="AE15" s="123">
        <v>1339000000</v>
      </c>
      <c r="AF15" s="47">
        <v>1</v>
      </c>
      <c r="AG15" s="154">
        <v>862410528</v>
      </c>
      <c r="AH15" s="296">
        <v>1565822545</v>
      </c>
      <c r="AI15" s="176" t="s">
        <v>125</v>
      </c>
      <c r="AJ15" s="248" t="s">
        <v>146</v>
      </c>
      <c r="AK15" s="121" t="s">
        <v>147</v>
      </c>
      <c r="AL15" s="358" t="s">
        <v>1130</v>
      </c>
      <c r="AM15" s="359"/>
    </row>
    <row r="16" spans="1:225" s="178" customFormat="1" ht="291.75" hidden="1" customHeight="1" x14ac:dyDescent="0.3">
      <c r="A16" s="152">
        <v>8</v>
      </c>
      <c r="B16" s="153" t="s">
        <v>148</v>
      </c>
      <c r="C16" s="3" t="s">
        <v>54</v>
      </c>
      <c r="D16" s="3" t="s">
        <v>114</v>
      </c>
      <c r="E16" s="3" t="s">
        <v>56</v>
      </c>
      <c r="F16" s="3" t="s">
        <v>57</v>
      </c>
      <c r="G16" s="52" t="s">
        <v>149</v>
      </c>
      <c r="H16" s="130">
        <f t="shared" si="0"/>
        <v>1.0638297872340425</v>
      </c>
      <c r="I16" s="3" t="s">
        <v>59</v>
      </c>
      <c r="J16" s="3" t="s">
        <v>60</v>
      </c>
      <c r="K16" s="3" t="s">
        <v>61</v>
      </c>
      <c r="L16" s="3" t="s">
        <v>150</v>
      </c>
      <c r="M16" s="3" t="s">
        <v>151</v>
      </c>
      <c r="N16" s="89" t="s">
        <v>152</v>
      </c>
      <c r="O16" s="32">
        <v>44197</v>
      </c>
      <c r="P16" s="32">
        <v>44561</v>
      </c>
      <c r="Q16" s="52" t="s">
        <v>153</v>
      </c>
      <c r="R16" s="52" t="s">
        <v>154</v>
      </c>
      <c r="S16" s="97">
        <v>6.25E-2</v>
      </c>
      <c r="T16" s="188" t="s">
        <v>155</v>
      </c>
      <c r="U16" s="193" t="s">
        <v>99</v>
      </c>
      <c r="V16" s="221" t="s">
        <v>1120</v>
      </c>
      <c r="W16" s="31"/>
      <c r="X16" s="3" t="s">
        <v>84</v>
      </c>
      <c r="Y16" s="3" t="s">
        <v>85</v>
      </c>
      <c r="Z16" s="3" t="s">
        <v>100</v>
      </c>
      <c r="AA16" s="34" t="s">
        <v>156</v>
      </c>
      <c r="AB16" s="30">
        <v>7830</v>
      </c>
      <c r="AC16" s="30" t="s">
        <v>102</v>
      </c>
      <c r="AD16" s="34" t="s">
        <v>156</v>
      </c>
      <c r="AE16" s="123">
        <v>3000000000</v>
      </c>
      <c r="AF16" s="47">
        <v>1</v>
      </c>
      <c r="AG16" s="154">
        <v>1953612317</v>
      </c>
      <c r="AH16" s="296">
        <v>3449655933</v>
      </c>
      <c r="AI16" s="176"/>
      <c r="AJ16" s="251" t="s">
        <v>157</v>
      </c>
      <c r="AK16" s="121" t="s">
        <v>158</v>
      </c>
      <c r="AL16" s="358" t="s">
        <v>1131</v>
      </c>
      <c r="AM16" s="359"/>
    </row>
    <row r="17" spans="1:39" s="178" customFormat="1" ht="409.2" hidden="1" customHeight="1" x14ac:dyDescent="0.3">
      <c r="A17" s="152">
        <v>9</v>
      </c>
      <c r="B17" s="153" t="s">
        <v>159</v>
      </c>
      <c r="C17" s="3" t="s">
        <v>54</v>
      </c>
      <c r="D17" s="3" t="s">
        <v>114</v>
      </c>
      <c r="E17" s="3" t="s">
        <v>56</v>
      </c>
      <c r="F17" s="3" t="s">
        <v>57</v>
      </c>
      <c r="G17" s="52" t="s">
        <v>160</v>
      </c>
      <c r="H17" s="130">
        <f t="shared" si="0"/>
        <v>1.0638297872340425</v>
      </c>
      <c r="I17" s="3" t="s">
        <v>59</v>
      </c>
      <c r="J17" s="3" t="s">
        <v>60</v>
      </c>
      <c r="K17" s="3" t="s">
        <v>61</v>
      </c>
      <c r="L17" s="30" t="s">
        <v>161</v>
      </c>
      <c r="M17" s="3">
        <v>3144423411</v>
      </c>
      <c r="N17" s="89" t="s">
        <v>162</v>
      </c>
      <c r="O17" s="32">
        <v>44197</v>
      </c>
      <c r="P17" s="32">
        <v>44561</v>
      </c>
      <c r="Q17" s="32" t="s">
        <v>163</v>
      </c>
      <c r="R17" s="32" t="s">
        <v>164</v>
      </c>
      <c r="S17" s="98" t="s">
        <v>165</v>
      </c>
      <c r="T17" s="190" t="s">
        <v>166</v>
      </c>
      <c r="U17" s="242">
        <f>7.9/8.7</f>
        <v>0.90804597701149437</v>
      </c>
      <c r="V17" s="221" t="s">
        <v>1121</v>
      </c>
      <c r="W17" s="34"/>
      <c r="X17" s="3" t="s">
        <v>84</v>
      </c>
      <c r="Y17" s="3" t="s">
        <v>85</v>
      </c>
      <c r="Z17" s="3" t="s">
        <v>100</v>
      </c>
      <c r="AA17" s="7" t="s">
        <v>167</v>
      </c>
      <c r="AB17" s="30">
        <v>7830</v>
      </c>
      <c r="AC17" s="30" t="s">
        <v>102</v>
      </c>
      <c r="AD17" s="7" t="s">
        <v>167</v>
      </c>
      <c r="AE17" s="123">
        <v>3732989000</v>
      </c>
      <c r="AF17" s="47">
        <v>1</v>
      </c>
      <c r="AG17" s="154">
        <v>697671423</v>
      </c>
      <c r="AH17" s="296">
        <v>1305476025</v>
      </c>
      <c r="AI17" s="179"/>
      <c r="AJ17" s="252" t="s">
        <v>168</v>
      </c>
      <c r="AK17" s="121" t="s">
        <v>169</v>
      </c>
      <c r="AL17" s="358" t="s">
        <v>1132</v>
      </c>
      <c r="AM17" s="359"/>
    </row>
    <row r="18" spans="1:39" s="178" customFormat="1" ht="308.25" hidden="1" customHeight="1" x14ac:dyDescent="0.3">
      <c r="A18" s="152">
        <v>10</v>
      </c>
      <c r="B18" s="153" t="s">
        <v>170</v>
      </c>
      <c r="C18" s="3" t="s">
        <v>54</v>
      </c>
      <c r="D18" s="7" t="s">
        <v>114</v>
      </c>
      <c r="E18" s="3" t="s">
        <v>56</v>
      </c>
      <c r="F18" s="3" t="s">
        <v>57</v>
      </c>
      <c r="G18" s="52" t="s">
        <v>171</v>
      </c>
      <c r="H18" s="130">
        <f t="shared" si="0"/>
        <v>1.0638297872340425</v>
      </c>
      <c r="I18" s="7" t="s">
        <v>59</v>
      </c>
      <c r="J18" s="7" t="s">
        <v>60</v>
      </c>
      <c r="K18" s="7" t="s">
        <v>61</v>
      </c>
      <c r="L18" s="3" t="s">
        <v>172</v>
      </c>
      <c r="M18" s="3">
        <v>3105609300</v>
      </c>
      <c r="N18" s="3" t="s">
        <v>173</v>
      </c>
      <c r="O18" s="32">
        <v>44197</v>
      </c>
      <c r="P18" s="32">
        <v>44561</v>
      </c>
      <c r="Q18" s="32" t="s">
        <v>174</v>
      </c>
      <c r="R18" s="32" t="s">
        <v>175</v>
      </c>
      <c r="S18" s="34">
        <v>0.95</v>
      </c>
      <c r="T18" s="190" t="s">
        <v>176</v>
      </c>
      <c r="U18" s="242" t="s">
        <v>99</v>
      </c>
      <c r="V18" s="226" t="s">
        <v>1122</v>
      </c>
      <c r="W18" s="6"/>
      <c r="X18" s="3" t="s">
        <v>84</v>
      </c>
      <c r="Y18" s="3" t="s">
        <v>85</v>
      </c>
      <c r="Z18" s="3" t="s">
        <v>100</v>
      </c>
      <c r="AA18" s="7" t="s">
        <v>167</v>
      </c>
      <c r="AB18" s="30">
        <v>7830</v>
      </c>
      <c r="AC18" s="30" t="s">
        <v>102</v>
      </c>
      <c r="AD18" s="7" t="s">
        <v>177</v>
      </c>
      <c r="AE18" s="123">
        <v>15702039000</v>
      </c>
      <c r="AF18" s="47">
        <v>1</v>
      </c>
      <c r="AG18" s="154">
        <v>11616123752</v>
      </c>
      <c r="AH18" s="296">
        <v>21528207488</v>
      </c>
      <c r="AI18" s="179"/>
      <c r="AJ18" s="247" t="s">
        <v>178</v>
      </c>
      <c r="AK18" s="121" t="s">
        <v>179</v>
      </c>
      <c r="AL18" s="358" t="s">
        <v>1133</v>
      </c>
      <c r="AM18" s="358" t="s">
        <v>1145</v>
      </c>
    </row>
    <row r="19" spans="1:39" s="178" customFormat="1" ht="270" hidden="1" customHeight="1" x14ac:dyDescent="0.3">
      <c r="A19" s="152">
        <v>11</v>
      </c>
      <c r="B19" s="153" t="s">
        <v>180</v>
      </c>
      <c r="C19" s="3" t="s">
        <v>54</v>
      </c>
      <c r="D19" s="3" t="s">
        <v>114</v>
      </c>
      <c r="E19" s="3" t="s">
        <v>56</v>
      </c>
      <c r="F19" s="3" t="s">
        <v>57</v>
      </c>
      <c r="G19" s="52" t="s">
        <v>181</v>
      </c>
      <c r="H19" s="130">
        <f t="shared" si="0"/>
        <v>1.0638297872340425</v>
      </c>
      <c r="I19" s="3" t="s">
        <v>59</v>
      </c>
      <c r="J19" s="3" t="s">
        <v>60</v>
      </c>
      <c r="K19" s="3" t="s">
        <v>61</v>
      </c>
      <c r="L19" s="30" t="s">
        <v>161</v>
      </c>
      <c r="M19" s="3">
        <v>3144423411</v>
      </c>
      <c r="N19" s="89" t="s">
        <v>162</v>
      </c>
      <c r="O19" s="32">
        <v>44197</v>
      </c>
      <c r="P19" s="32">
        <v>44561</v>
      </c>
      <c r="Q19" s="32" t="s">
        <v>182</v>
      </c>
      <c r="R19" s="32" t="s">
        <v>183</v>
      </c>
      <c r="S19" s="53" t="s">
        <v>184</v>
      </c>
      <c r="T19" s="190" t="s">
        <v>185</v>
      </c>
      <c r="U19" s="242">
        <f>1.2/6.85</f>
        <v>0.17518248175182483</v>
      </c>
      <c r="V19" s="227" t="s">
        <v>1123</v>
      </c>
      <c r="W19" s="34"/>
      <c r="X19" s="3" t="s">
        <v>84</v>
      </c>
      <c r="Y19" s="3" t="s">
        <v>85</v>
      </c>
      <c r="Z19" s="3" t="s">
        <v>86</v>
      </c>
      <c r="AA19" s="35" t="s">
        <v>186</v>
      </c>
      <c r="AB19" s="30">
        <v>7828</v>
      </c>
      <c r="AC19" s="3" t="s">
        <v>88</v>
      </c>
      <c r="AD19" s="34" t="s">
        <v>187</v>
      </c>
      <c r="AE19" s="123">
        <v>4200000000</v>
      </c>
      <c r="AF19" s="47">
        <v>1</v>
      </c>
      <c r="AG19" s="154">
        <v>1320161096</v>
      </c>
      <c r="AH19" s="296">
        <v>2185882367</v>
      </c>
      <c r="AI19" s="179"/>
      <c r="AJ19" s="249" t="s">
        <v>188</v>
      </c>
      <c r="AK19" s="275" t="s">
        <v>189</v>
      </c>
      <c r="AL19" s="358" t="s">
        <v>1134</v>
      </c>
      <c r="AM19" s="359"/>
    </row>
    <row r="20" spans="1:39" s="178" customFormat="1" ht="277.2" hidden="1" customHeight="1" x14ac:dyDescent="0.3">
      <c r="A20" s="152">
        <v>12</v>
      </c>
      <c r="B20" s="153" t="s">
        <v>190</v>
      </c>
      <c r="C20" s="3" t="s">
        <v>54</v>
      </c>
      <c r="D20" s="3" t="s">
        <v>55</v>
      </c>
      <c r="E20" s="3" t="s">
        <v>56</v>
      </c>
      <c r="F20" s="3" t="s">
        <v>57</v>
      </c>
      <c r="G20" s="52" t="s">
        <v>191</v>
      </c>
      <c r="H20" s="130">
        <f t="shared" si="0"/>
        <v>1.0638297872340425</v>
      </c>
      <c r="I20" s="3" t="s">
        <v>59</v>
      </c>
      <c r="J20" s="3" t="s">
        <v>60</v>
      </c>
      <c r="K20" s="3" t="s">
        <v>61</v>
      </c>
      <c r="L20" s="30" t="s">
        <v>192</v>
      </c>
      <c r="M20" s="3">
        <v>3123182318</v>
      </c>
      <c r="N20" s="89" t="s">
        <v>193</v>
      </c>
      <c r="O20" s="32" t="s">
        <v>64</v>
      </c>
      <c r="P20" s="32" t="s">
        <v>65</v>
      </c>
      <c r="Q20" s="32" t="s">
        <v>194</v>
      </c>
      <c r="R20" s="32" t="s">
        <v>195</v>
      </c>
      <c r="S20" s="34" t="s">
        <v>196</v>
      </c>
      <c r="T20" s="190" t="s">
        <v>197</v>
      </c>
      <c r="U20" s="242">
        <f>9.3%/20%</f>
        <v>0.46500000000000002</v>
      </c>
      <c r="V20" s="228" t="s">
        <v>1124</v>
      </c>
      <c r="W20" s="34"/>
      <c r="X20" s="3" t="s">
        <v>84</v>
      </c>
      <c r="Y20" s="3" t="s">
        <v>85</v>
      </c>
      <c r="Z20" s="3" t="s">
        <v>86</v>
      </c>
      <c r="AA20" s="35" t="s">
        <v>198</v>
      </c>
      <c r="AB20" s="30">
        <v>7828</v>
      </c>
      <c r="AC20" s="3" t="s">
        <v>88</v>
      </c>
      <c r="AD20" s="34" t="s">
        <v>199</v>
      </c>
      <c r="AE20" s="123">
        <v>4000000000</v>
      </c>
      <c r="AF20" s="47">
        <v>0.4</v>
      </c>
      <c r="AG20" s="154">
        <v>3421106656</v>
      </c>
      <c r="AH20" s="296">
        <v>4525812296</v>
      </c>
      <c r="AI20" s="179"/>
      <c r="AJ20" s="247" t="s">
        <v>200</v>
      </c>
      <c r="AK20" s="176" t="s">
        <v>201</v>
      </c>
      <c r="AL20" s="358" t="s">
        <v>1135</v>
      </c>
      <c r="AM20" s="358" t="s">
        <v>1146</v>
      </c>
    </row>
    <row r="21" spans="1:39" s="23" customFormat="1" ht="160.94999999999999" hidden="1" customHeight="1" x14ac:dyDescent="0.3">
      <c r="A21" s="152">
        <v>13</v>
      </c>
      <c r="B21" s="153" t="s">
        <v>202</v>
      </c>
      <c r="C21" s="3" t="s">
        <v>54</v>
      </c>
      <c r="D21" s="8" t="s">
        <v>203</v>
      </c>
      <c r="E21" s="3" t="s">
        <v>56</v>
      </c>
      <c r="F21" s="8" t="s">
        <v>57</v>
      </c>
      <c r="G21" s="8" t="s">
        <v>204</v>
      </c>
      <c r="H21" s="130">
        <f t="shared" si="0"/>
        <v>1.0638297872340425</v>
      </c>
      <c r="I21" s="8" t="s">
        <v>205</v>
      </c>
      <c r="J21" s="8" t="s">
        <v>206</v>
      </c>
      <c r="K21" s="8" t="s">
        <v>207</v>
      </c>
      <c r="L21" s="8" t="s">
        <v>208</v>
      </c>
      <c r="M21" s="54" t="s">
        <v>209</v>
      </c>
      <c r="N21" s="155" t="s">
        <v>210</v>
      </c>
      <c r="O21" s="55">
        <v>44197</v>
      </c>
      <c r="P21" s="89">
        <v>44561</v>
      </c>
      <c r="Q21" s="34" t="s">
        <v>211</v>
      </c>
      <c r="R21" s="34" t="s">
        <v>212</v>
      </c>
      <c r="S21" s="41">
        <v>1</v>
      </c>
      <c r="T21" s="191">
        <v>1</v>
      </c>
      <c r="U21" s="242">
        <f t="shared" ref="U21:U33" si="1">T21/S21*100</f>
        <v>100</v>
      </c>
      <c r="V21" s="229">
        <v>1</v>
      </c>
      <c r="W21" s="41"/>
      <c r="X21" s="42" t="s">
        <v>213</v>
      </c>
      <c r="Y21" s="42" t="s">
        <v>214</v>
      </c>
      <c r="Z21" s="42" t="s">
        <v>215</v>
      </c>
      <c r="AA21" s="42" t="s">
        <v>216</v>
      </c>
      <c r="AB21" s="11">
        <v>7624</v>
      </c>
      <c r="AC21" s="42" t="s">
        <v>217</v>
      </c>
      <c r="AD21" s="7" t="s">
        <v>218</v>
      </c>
      <c r="AE21" s="123">
        <v>204333161700.60001</v>
      </c>
      <c r="AF21" s="47">
        <v>0.94</v>
      </c>
      <c r="AG21" s="43">
        <v>157843810104.75</v>
      </c>
      <c r="AH21" s="297">
        <f>+[3]PPIA_2021!$AG$21</f>
        <v>216113049399.35999</v>
      </c>
      <c r="AI21" s="105" t="s">
        <v>219</v>
      </c>
      <c r="AJ21" s="253" t="s">
        <v>220</v>
      </c>
      <c r="AK21" s="104"/>
      <c r="AL21" s="360" t="s">
        <v>1068</v>
      </c>
      <c r="AM21" s="360" t="s">
        <v>1073</v>
      </c>
    </row>
    <row r="22" spans="1:39" s="23" customFormat="1" ht="230.4" hidden="1" customHeight="1" x14ac:dyDescent="0.3">
      <c r="A22" s="152">
        <v>14</v>
      </c>
      <c r="B22" s="153" t="s">
        <v>221</v>
      </c>
      <c r="C22" s="3" t="s">
        <v>54</v>
      </c>
      <c r="D22" s="8" t="s">
        <v>203</v>
      </c>
      <c r="E22" s="3" t="s">
        <v>56</v>
      </c>
      <c r="F22" s="8" t="s">
        <v>57</v>
      </c>
      <c r="G22" s="8" t="s">
        <v>222</v>
      </c>
      <c r="H22" s="130">
        <f t="shared" si="0"/>
        <v>1.0638297872340425</v>
      </c>
      <c r="I22" s="8" t="s">
        <v>205</v>
      </c>
      <c r="J22" s="8" t="s">
        <v>206</v>
      </c>
      <c r="K22" s="8" t="s">
        <v>207</v>
      </c>
      <c r="L22" s="8" t="s">
        <v>223</v>
      </c>
      <c r="M22" s="88" t="s">
        <v>224</v>
      </c>
      <c r="N22" s="155" t="s">
        <v>225</v>
      </c>
      <c r="O22" s="55">
        <v>44197</v>
      </c>
      <c r="P22" s="55">
        <v>44561</v>
      </c>
      <c r="Q22" s="41" t="s">
        <v>226</v>
      </c>
      <c r="R22" s="41" t="s">
        <v>227</v>
      </c>
      <c r="S22" s="41">
        <v>1</v>
      </c>
      <c r="T22" s="192">
        <v>1</v>
      </c>
      <c r="U22" s="242">
        <f t="shared" si="1"/>
        <v>100</v>
      </c>
      <c r="V22" s="227">
        <v>1</v>
      </c>
      <c r="W22" s="6"/>
      <c r="X22" s="42" t="s">
        <v>213</v>
      </c>
      <c r="Y22" s="42" t="s">
        <v>214</v>
      </c>
      <c r="Z22" s="42" t="s">
        <v>215</v>
      </c>
      <c r="AA22" s="42" t="s">
        <v>228</v>
      </c>
      <c r="AB22" s="11">
        <v>7736</v>
      </c>
      <c r="AC22" s="42" t="s">
        <v>229</v>
      </c>
      <c r="AD22" s="42" t="s">
        <v>230</v>
      </c>
      <c r="AE22" s="123">
        <v>394944030436.5</v>
      </c>
      <c r="AF22" s="47">
        <v>0.94</v>
      </c>
      <c r="AG22" s="43">
        <v>205653026957</v>
      </c>
      <c r="AH22" s="297">
        <f>+[3]PPIA_2021!$AG$22</f>
        <v>402320301529.59003</v>
      </c>
      <c r="AI22" s="272" t="s">
        <v>231</v>
      </c>
      <c r="AJ22" s="254" t="s">
        <v>232</v>
      </c>
      <c r="AK22" s="104"/>
      <c r="AL22" s="360" t="s">
        <v>1069</v>
      </c>
      <c r="AM22" s="360" t="s">
        <v>1074</v>
      </c>
    </row>
    <row r="23" spans="1:39" s="23" customFormat="1" ht="127.95" hidden="1" customHeight="1" x14ac:dyDescent="0.3">
      <c r="A23" s="152">
        <v>15</v>
      </c>
      <c r="B23" s="153" t="s">
        <v>233</v>
      </c>
      <c r="C23" s="3" t="s">
        <v>54</v>
      </c>
      <c r="D23" s="8" t="s">
        <v>203</v>
      </c>
      <c r="E23" s="3" t="s">
        <v>56</v>
      </c>
      <c r="F23" s="8" t="s">
        <v>57</v>
      </c>
      <c r="G23" s="52" t="s">
        <v>234</v>
      </c>
      <c r="H23" s="130">
        <f t="shared" si="0"/>
        <v>1.0638297872340425</v>
      </c>
      <c r="I23" s="8" t="s">
        <v>205</v>
      </c>
      <c r="J23" s="8" t="s">
        <v>206</v>
      </c>
      <c r="K23" s="8" t="s">
        <v>207</v>
      </c>
      <c r="L23" s="8" t="s">
        <v>223</v>
      </c>
      <c r="M23" s="88" t="s">
        <v>224</v>
      </c>
      <c r="N23" s="155" t="s">
        <v>225</v>
      </c>
      <c r="O23" s="55">
        <v>44197</v>
      </c>
      <c r="P23" s="55">
        <v>44561</v>
      </c>
      <c r="Q23" s="41" t="s">
        <v>235</v>
      </c>
      <c r="R23" s="41" t="s">
        <v>236</v>
      </c>
      <c r="S23" s="41">
        <v>1</v>
      </c>
      <c r="T23" s="191">
        <v>1</v>
      </c>
      <c r="U23" s="242">
        <f t="shared" si="1"/>
        <v>100</v>
      </c>
      <c r="V23" s="227">
        <v>1</v>
      </c>
      <c r="W23" s="6"/>
      <c r="X23" s="42" t="s">
        <v>213</v>
      </c>
      <c r="Y23" s="42" t="s">
        <v>214</v>
      </c>
      <c r="Z23" s="42" t="s">
        <v>215</v>
      </c>
      <c r="AA23" s="42" t="s">
        <v>237</v>
      </c>
      <c r="AB23" s="11">
        <v>7736</v>
      </c>
      <c r="AC23" s="42" t="s">
        <v>229</v>
      </c>
      <c r="AD23" s="42" t="s">
        <v>238</v>
      </c>
      <c r="AE23" s="123">
        <v>118547874000</v>
      </c>
      <c r="AF23" s="47">
        <v>0.94</v>
      </c>
      <c r="AG23" s="43">
        <v>3701540160</v>
      </c>
      <c r="AH23" s="297">
        <f>+[3]PPIA_2021!$AG$23</f>
        <v>35605078688.800003</v>
      </c>
      <c r="AI23" s="272" t="s">
        <v>231</v>
      </c>
      <c r="AJ23" s="254" t="s">
        <v>239</v>
      </c>
      <c r="AK23" s="104"/>
      <c r="AL23" s="360" t="s">
        <v>1070</v>
      </c>
      <c r="AM23" s="360" t="s">
        <v>1075</v>
      </c>
    </row>
    <row r="24" spans="1:39" s="2" customFormat="1" ht="257.39999999999998" hidden="1" customHeight="1" x14ac:dyDescent="0.3">
      <c r="A24" s="152">
        <v>16</v>
      </c>
      <c r="B24" s="153" t="s">
        <v>240</v>
      </c>
      <c r="C24" s="3" t="s">
        <v>54</v>
      </c>
      <c r="D24" s="3" t="s">
        <v>203</v>
      </c>
      <c r="E24" s="3" t="s">
        <v>56</v>
      </c>
      <c r="F24" s="3" t="s">
        <v>57</v>
      </c>
      <c r="G24" s="52" t="s">
        <v>241</v>
      </c>
      <c r="H24" s="130">
        <f t="shared" si="0"/>
        <v>1.0638297872340425</v>
      </c>
      <c r="I24" s="56" t="s">
        <v>205</v>
      </c>
      <c r="J24" s="56" t="s">
        <v>206</v>
      </c>
      <c r="K24" s="56" t="s">
        <v>207</v>
      </c>
      <c r="L24" s="8" t="s">
        <v>242</v>
      </c>
      <c r="M24" s="54" t="s">
        <v>243</v>
      </c>
      <c r="N24" s="155" t="s">
        <v>244</v>
      </c>
      <c r="O24" s="55">
        <v>44197</v>
      </c>
      <c r="P24" s="55">
        <v>44561</v>
      </c>
      <c r="Q24" s="41" t="s">
        <v>245</v>
      </c>
      <c r="R24" s="41" t="s">
        <v>246</v>
      </c>
      <c r="S24" s="41">
        <v>1</v>
      </c>
      <c r="T24" s="191">
        <v>1</v>
      </c>
      <c r="U24" s="242">
        <f t="shared" si="1"/>
        <v>100</v>
      </c>
      <c r="V24" s="229">
        <v>1</v>
      </c>
      <c r="W24" s="41"/>
      <c r="X24" s="42" t="s">
        <v>213</v>
      </c>
      <c r="Y24" s="42" t="s">
        <v>214</v>
      </c>
      <c r="Z24" s="42" t="s">
        <v>247</v>
      </c>
      <c r="AA24" s="42" t="s">
        <v>248</v>
      </c>
      <c r="AB24" s="11">
        <v>7690</v>
      </c>
      <c r="AC24" s="42" t="s">
        <v>249</v>
      </c>
      <c r="AD24" s="42" t="s">
        <v>250</v>
      </c>
      <c r="AE24" s="123">
        <v>9440775500</v>
      </c>
      <c r="AF24" s="47">
        <v>0.8</v>
      </c>
      <c r="AG24" s="43">
        <v>3725550442.0500002</v>
      </c>
      <c r="AH24" s="297">
        <f>+[3]PPIA_2021!$AG$24</f>
        <v>11967746158.040001</v>
      </c>
      <c r="AI24" s="272" t="s">
        <v>231</v>
      </c>
      <c r="AJ24" s="255" t="s">
        <v>251</v>
      </c>
      <c r="AK24" s="103"/>
      <c r="AL24" s="361" t="s">
        <v>1189</v>
      </c>
      <c r="AM24" s="362"/>
    </row>
    <row r="25" spans="1:39" s="2" customFormat="1" ht="165.6" hidden="1" x14ac:dyDescent="0.3">
      <c r="A25" s="152">
        <v>17</v>
      </c>
      <c r="B25" s="153" t="s">
        <v>252</v>
      </c>
      <c r="C25" s="3" t="s">
        <v>54</v>
      </c>
      <c r="D25" s="3" t="s">
        <v>203</v>
      </c>
      <c r="E25" s="3" t="s">
        <v>56</v>
      </c>
      <c r="F25" s="3" t="s">
        <v>57</v>
      </c>
      <c r="G25" s="52" t="s">
        <v>253</v>
      </c>
      <c r="H25" s="130">
        <f t="shared" si="0"/>
        <v>1.0638297872340425</v>
      </c>
      <c r="I25" s="56" t="s">
        <v>205</v>
      </c>
      <c r="J25" s="56" t="s">
        <v>206</v>
      </c>
      <c r="K25" s="56" t="s">
        <v>207</v>
      </c>
      <c r="L25" s="8" t="s">
        <v>254</v>
      </c>
      <c r="M25" s="8" t="s">
        <v>255</v>
      </c>
      <c r="N25" s="155" t="s">
        <v>256</v>
      </c>
      <c r="O25" s="55">
        <v>44197</v>
      </c>
      <c r="P25" s="55">
        <v>44561</v>
      </c>
      <c r="Q25" s="34" t="s">
        <v>257</v>
      </c>
      <c r="R25" s="34" t="s">
        <v>258</v>
      </c>
      <c r="S25" s="41">
        <v>1</v>
      </c>
      <c r="T25" s="191">
        <v>1</v>
      </c>
      <c r="U25" s="242">
        <f t="shared" si="1"/>
        <v>100</v>
      </c>
      <c r="V25" s="227">
        <v>1</v>
      </c>
      <c r="W25" s="34"/>
      <c r="X25" s="42" t="s">
        <v>213</v>
      </c>
      <c r="Y25" s="42" t="s">
        <v>214</v>
      </c>
      <c r="Z25" s="42" t="s">
        <v>259</v>
      </c>
      <c r="AA25" s="41" t="s">
        <v>260</v>
      </c>
      <c r="AB25" s="57">
        <v>7784</v>
      </c>
      <c r="AC25" s="41" t="s">
        <v>261</v>
      </c>
      <c r="AD25" s="34" t="s">
        <v>262</v>
      </c>
      <c r="AE25" s="123">
        <v>28233000000</v>
      </c>
      <c r="AF25" s="47">
        <v>0.94</v>
      </c>
      <c r="AG25" s="43">
        <v>13039788369.5</v>
      </c>
      <c r="AH25" s="297">
        <f>+[3]PPIA_2021!$AG$25</f>
        <v>25818349592</v>
      </c>
      <c r="AI25" s="273" t="s">
        <v>263</v>
      </c>
      <c r="AJ25" s="255" t="s">
        <v>264</v>
      </c>
      <c r="AK25" s="103"/>
      <c r="AL25" s="361" t="s">
        <v>1188</v>
      </c>
      <c r="AM25" s="361" t="s">
        <v>1076</v>
      </c>
    </row>
    <row r="26" spans="1:39" s="2" customFormat="1" ht="42" hidden="1" customHeight="1" x14ac:dyDescent="0.3">
      <c r="A26" s="152">
        <v>18</v>
      </c>
      <c r="B26" s="153" t="s">
        <v>265</v>
      </c>
      <c r="C26" s="3" t="s">
        <v>54</v>
      </c>
      <c r="D26" s="3" t="s">
        <v>203</v>
      </c>
      <c r="E26" s="3" t="s">
        <v>56</v>
      </c>
      <c r="F26" s="3" t="s">
        <v>57</v>
      </c>
      <c r="G26" s="52" t="s">
        <v>266</v>
      </c>
      <c r="H26" s="130">
        <f t="shared" si="0"/>
        <v>1.0638297872340425</v>
      </c>
      <c r="I26" s="56" t="s">
        <v>205</v>
      </c>
      <c r="J26" s="56" t="s">
        <v>206</v>
      </c>
      <c r="K26" s="56" t="s">
        <v>207</v>
      </c>
      <c r="L26" s="8" t="s">
        <v>267</v>
      </c>
      <c r="M26" s="8" t="s">
        <v>268</v>
      </c>
      <c r="N26" s="155" t="s">
        <v>269</v>
      </c>
      <c r="O26" s="55">
        <v>44197</v>
      </c>
      <c r="P26" s="55">
        <v>44561</v>
      </c>
      <c r="Q26" s="41" t="s">
        <v>270</v>
      </c>
      <c r="R26" s="41" t="s">
        <v>271</v>
      </c>
      <c r="S26" s="41">
        <v>1</v>
      </c>
      <c r="T26" s="191">
        <v>1</v>
      </c>
      <c r="U26" s="242">
        <f t="shared" si="1"/>
        <v>100</v>
      </c>
      <c r="V26" s="350">
        <v>1</v>
      </c>
      <c r="W26" s="53"/>
      <c r="X26" s="42" t="s">
        <v>213</v>
      </c>
      <c r="Y26" s="42" t="s">
        <v>214</v>
      </c>
      <c r="Z26" s="42" t="s">
        <v>272</v>
      </c>
      <c r="AA26" s="41" t="s">
        <v>273</v>
      </c>
      <c r="AB26" s="57">
        <v>7758</v>
      </c>
      <c r="AC26" s="41" t="s">
        <v>274</v>
      </c>
      <c r="AD26" s="41" t="s">
        <v>275</v>
      </c>
      <c r="AE26" s="123">
        <v>8820000000</v>
      </c>
      <c r="AF26" s="47">
        <v>0.94</v>
      </c>
      <c r="AG26" s="133">
        <v>5079517949</v>
      </c>
      <c r="AH26" s="298">
        <f>+[3]PPIA_2021!$AG$26</f>
        <v>8512712870.8999996</v>
      </c>
      <c r="AI26" s="272" t="s">
        <v>276</v>
      </c>
      <c r="AJ26" s="255" t="s">
        <v>277</v>
      </c>
      <c r="AK26" s="103"/>
      <c r="AL26" s="361" t="s">
        <v>1071</v>
      </c>
      <c r="AM26" s="361" t="s">
        <v>1077</v>
      </c>
    </row>
    <row r="27" spans="1:39" s="2" customFormat="1" ht="93.6" hidden="1" customHeight="1" x14ac:dyDescent="0.3">
      <c r="A27" s="152">
        <v>19</v>
      </c>
      <c r="B27" s="153" t="s">
        <v>278</v>
      </c>
      <c r="C27" s="3" t="s">
        <v>54</v>
      </c>
      <c r="D27" s="7" t="s">
        <v>203</v>
      </c>
      <c r="E27" s="3" t="s">
        <v>56</v>
      </c>
      <c r="F27" s="3" t="s">
        <v>57</v>
      </c>
      <c r="G27" s="52" t="s">
        <v>279</v>
      </c>
      <c r="H27" s="130">
        <f t="shared" si="0"/>
        <v>1.0638297872340425</v>
      </c>
      <c r="I27" s="56" t="s">
        <v>205</v>
      </c>
      <c r="J27" s="56" t="s">
        <v>206</v>
      </c>
      <c r="K27" s="56" t="s">
        <v>207</v>
      </c>
      <c r="L27" s="8" t="s">
        <v>267</v>
      </c>
      <c r="M27" s="8" t="s">
        <v>268</v>
      </c>
      <c r="N27" s="155" t="s">
        <v>269</v>
      </c>
      <c r="O27" s="55">
        <v>44197</v>
      </c>
      <c r="P27" s="55">
        <v>44561</v>
      </c>
      <c r="Q27" s="34" t="s">
        <v>280</v>
      </c>
      <c r="R27" s="34" t="s">
        <v>281</v>
      </c>
      <c r="S27" s="41">
        <v>1</v>
      </c>
      <c r="T27" s="191">
        <v>1</v>
      </c>
      <c r="U27" s="242">
        <f t="shared" si="1"/>
        <v>100</v>
      </c>
      <c r="V27" s="227">
        <v>1</v>
      </c>
      <c r="W27" s="5"/>
      <c r="X27" s="42" t="s">
        <v>213</v>
      </c>
      <c r="Y27" s="42" t="s">
        <v>214</v>
      </c>
      <c r="Z27" s="42" t="s">
        <v>272</v>
      </c>
      <c r="AA27" s="41" t="s">
        <v>282</v>
      </c>
      <c r="AB27" s="57">
        <v>7758</v>
      </c>
      <c r="AC27" s="41" t="s">
        <v>274</v>
      </c>
      <c r="AD27" s="41" t="s">
        <v>282</v>
      </c>
      <c r="AE27" s="123">
        <v>16380000000</v>
      </c>
      <c r="AF27" s="47">
        <v>0.94</v>
      </c>
      <c r="AG27" s="133">
        <v>12698794872.5</v>
      </c>
      <c r="AH27" s="298">
        <f>+[3]PPIA_2021!$AG$27</f>
        <v>15809323903.1</v>
      </c>
      <c r="AI27" s="272" t="s">
        <v>231</v>
      </c>
      <c r="AJ27" s="255" t="s">
        <v>283</v>
      </c>
      <c r="AK27" s="103"/>
      <c r="AL27" s="361" t="s">
        <v>1190</v>
      </c>
      <c r="AM27" s="361" t="s">
        <v>1077</v>
      </c>
    </row>
    <row r="28" spans="1:39" s="2" customFormat="1" ht="409.5" hidden="1" customHeight="1" x14ac:dyDescent="0.3">
      <c r="A28" s="152">
        <v>20</v>
      </c>
      <c r="B28" s="153" t="s">
        <v>284</v>
      </c>
      <c r="C28" s="3" t="s">
        <v>54</v>
      </c>
      <c r="D28" s="3" t="s">
        <v>203</v>
      </c>
      <c r="E28" s="3" t="s">
        <v>56</v>
      </c>
      <c r="F28" s="3" t="s">
        <v>57</v>
      </c>
      <c r="G28" s="52" t="s">
        <v>285</v>
      </c>
      <c r="H28" s="130">
        <f t="shared" si="0"/>
        <v>1.0638297872340425</v>
      </c>
      <c r="I28" s="56" t="s">
        <v>205</v>
      </c>
      <c r="J28" s="56" t="s">
        <v>206</v>
      </c>
      <c r="K28" s="56" t="s">
        <v>207</v>
      </c>
      <c r="L28" s="8" t="s">
        <v>286</v>
      </c>
      <c r="M28" s="54" t="s">
        <v>209</v>
      </c>
      <c r="N28" s="155" t="s">
        <v>287</v>
      </c>
      <c r="O28" s="55">
        <v>44197</v>
      </c>
      <c r="P28" s="55">
        <v>44561</v>
      </c>
      <c r="Q28" s="41" t="s">
        <v>288</v>
      </c>
      <c r="R28" s="41" t="s">
        <v>289</v>
      </c>
      <c r="S28" s="47">
        <v>1</v>
      </c>
      <c r="T28" s="189">
        <v>1</v>
      </c>
      <c r="U28" s="242">
        <f t="shared" si="1"/>
        <v>100</v>
      </c>
      <c r="V28" s="230">
        <v>1</v>
      </c>
      <c r="W28" s="58"/>
      <c r="X28" s="42" t="s">
        <v>213</v>
      </c>
      <c r="Y28" s="42" t="s">
        <v>214</v>
      </c>
      <c r="Z28" s="42" t="s">
        <v>290</v>
      </c>
      <c r="AA28" s="42" t="s">
        <v>291</v>
      </c>
      <c r="AB28" s="3">
        <v>7689</v>
      </c>
      <c r="AC28" s="7" t="s">
        <v>292</v>
      </c>
      <c r="AD28" s="7" t="s">
        <v>293</v>
      </c>
      <c r="AE28" s="123">
        <v>5066637000</v>
      </c>
      <c r="AF28" s="47">
        <v>0.34</v>
      </c>
      <c r="AG28" s="156">
        <v>4117309020.29</v>
      </c>
      <c r="AH28" s="299">
        <f>+[3]PPIA_2021!$AG$28</f>
        <v>12689278073.360001</v>
      </c>
      <c r="AI28" s="272" t="s">
        <v>231</v>
      </c>
      <c r="AJ28" s="251" t="s">
        <v>294</v>
      </c>
      <c r="AK28" s="103"/>
      <c r="AL28" s="361" t="s">
        <v>1191</v>
      </c>
      <c r="AM28" s="361" t="s">
        <v>1078</v>
      </c>
    </row>
    <row r="29" spans="1:39" s="2" customFormat="1" ht="76.5" hidden="1" customHeight="1" x14ac:dyDescent="0.3">
      <c r="A29" s="152">
        <v>21</v>
      </c>
      <c r="B29" s="153" t="s">
        <v>295</v>
      </c>
      <c r="C29" s="3" t="s">
        <v>54</v>
      </c>
      <c r="D29" s="3" t="s">
        <v>203</v>
      </c>
      <c r="E29" s="3" t="s">
        <v>56</v>
      </c>
      <c r="F29" s="3" t="s">
        <v>57</v>
      </c>
      <c r="G29" s="52" t="s">
        <v>296</v>
      </c>
      <c r="H29" s="130">
        <f t="shared" si="0"/>
        <v>1.0638297872340425</v>
      </c>
      <c r="I29" s="56" t="s">
        <v>205</v>
      </c>
      <c r="J29" s="56" t="s">
        <v>206</v>
      </c>
      <c r="K29" s="56" t="s">
        <v>207</v>
      </c>
      <c r="L29" s="8" t="s">
        <v>297</v>
      </c>
      <c r="M29" s="8" t="s">
        <v>209</v>
      </c>
      <c r="N29" s="8" t="s">
        <v>298</v>
      </c>
      <c r="O29" s="55">
        <v>44197</v>
      </c>
      <c r="P29" s="55">
        <v>44561</v>
      </c>
      <c r="Q29" s="41" t="s">
        <v>299</v>
      </c>
      <c r="R29" s="41" t="s">
        <v>300</v>
      </c>
      <c r="S29" s="41">
        <v>1</v>
      </c>
      <c r="T29" s="191">
        <v>1</v>
      </c>
      <c r="U29" s="242">
        <f t="shared" si="1"/>
        <v>100</v>
      </c>
      <c r="V29" s="231">
        <v>1</v>
      </c>
      <c r="W29" s="59"/>
      <c r="X29" s="42" t="s">
        <v>213</v>
      </c>
      <c r="Y29" s="42" t="s">
        <v>214</v>
      </c>
      <c r="Z29" s="42" t="s">
        <v>301</v>
      </c>
      <c r="AA29" s="60"/>
      <c r="AB29" s="42" t="s">
        <v>302</v>
      </c>
      <c r="AC29" s="42" t="s">
        <v>302</v>
      </c>
      <c r="AD29" s="42" t="s">
        <v>303</v>
      </c>
      <c r="AE29" s="123">
        <v>3245867245930.5</v>
      </c>
      <c r="AF29" s="47">
        <v>0.94</v>
      </c>
      <c r="AG29" s="156">
        <v>1541882651940.3601</v>
      </c>
      <c r="AH29" s="299">
        <f>+[3]PPIA_2021!$AG$29</f>
        <v>3342390909181.4404</v>
      </c>
      <c r="AI29" s="272" t="s">
        <v>231</v>
      </c>
      <c r="AJ29" s="256" t="s">
        <v>304</v>
      </c>
      <c r="AK29" s="103"/>
      <c r="AL29" s="363" t="s">
        <v>1072</v>
      </c>
      <c r="AM29" s="361" t="s">
        <v>1079</v>
      </c>
    </row>
    <row r="30" spans="1:39" s="2" customFormat="1" ht="163.19999999999999" hidden="1" customHeight="1" x14ac:dyDescent="0.3">
      <c r="A30" s="152">
        <v>22</v>
      </c>
      <c r="B30" s="153" t="s">
        <v>305</v>
      </c>
      <c r="C30" s="3" t="s">
        <v>54</v>
      </c>
      <c r="D30" s="3" t="s">
        <v>55</v>
      </c>
      <c r="E30" s="3" t="s">
        <v>56</v>
      </c>
      <c r="F30" s="3" t="s">
        <v>57</v>
      </c>
      <c r="G30" s="3" t="s">
        <v>306</v>
      </c>
      <c r="H30" s="130">
        <f t="shared" si="0"/>
        <v>1.0638297872340425</v>
      </c>
      <c r="I30" s="3" t="s">
        <v>307</v>
      </c>
      <c r="J30" s="3" t="s">
        <v>308</v>
      </c>
      <c r="K30" s="3" t="s">
        <v>61</v>
      </c>
      <c r="L30" s="3" t="s">
        <v>309</v>
      </c>
      <c r="M30" s="3">
        <v>3165313365</v>
      </c>
      <c r="N30" s="157" t="s">
        <v>310</v>
      </c>
      <c r="O30" s="32">
        <v>44197</v>
      </c>
      <c r="P30" s="32">
        <v>44561</v>
      </c>
      <c r="Q30" s="3" t="s">
        <v>311</v>
      </c>
      <c r="R30" s="3" t="s">
        <v>312</v>
      </c>
      <c r="S30" s="3">
        <v>902</v>
      </c>
      <c r="T30" s="193">
        <v>1384</v>
      </c>
      <c r="U30" s="242">
        <f t="shared" si="1"/>
        <v>153.43680709534368</v>
      </c>
      <c r="V30" s="232">
        <v>3380</v>
      </c>
      <c r="W30" s="365"/>
      <c r="X30" s="7" t="s">
        <v>84</v>
      </c>
      <c r="Y30" s="7" t="s">
        <v>313</v>
      </c>
      <c r="Z30" s="7" t="s">
        <v>314</v>
      </c>
      <c r="AA30" s="7" t="s">
        <v>315</v>
      </c>
      <c r="AB30" s="45">
        <v>7720</v>
      </c>
      <c r="AC30" s="7" t="s">
        <v>316</v>
      </c>
      <c r="AD30" s="7" t="s">
        <v>317</v>
      </c>
      <c r="AE30" s="123">
        <v>3849081658</v>
      </c>
      <c r="AF30" s="47">
        <v>1</v>
      </c>
      <c r="AG30" s="46">
        <v>2914139513.0067</v>
      </c>
      <c r="AH30" s="300">
        <v>3535324952.9735999</v>
      </c>
      <c r="AI30" s="179"/>
      <c r="AJ30" s="257" t="s">
        <v>318</v>
      </c>
      <c r="AK30" s="276" t="s">
        <v>319</v>
      </c>
      <c r="AL30" s="358" t="s">
        <v>1192</v>
      </c>
      <c r="AM30" s="358" t="s">
        <v>1171</v>
      </c>
    </row>
    <row r="31" spans="1:39" s="2" customFormat="1" ht="132.75" hidden="1" customHeight="1" x14ac:dyDescent="0.3">
      <c r="A31" s="152">
        <v>23</v>
      </c>
      <c r="B31" s="153" t="s">
        <v>320</v>
      </c>
      <c r="C31" s="3" t="s">
        <v>54</v>
      </c>
      <c r="D31" s="3" t="s">
        <v>55</v>
      </c>
      <c r="E31" s="3" t="s">
        <v>56</v>
      </c>
      <c r="F31" s="3" t="s">
        <v>57</v>
      </c>
      <c r="G31" s="3" t="s">
        <v>321</v>
      </c>
      <c r="H31" s="130">
        <f t="shared" si="0"/>
        <v>1.0638297872340425</v>
      </c>
      <c r="I31" s="3" t="s">
        <v>307</v>
      </c>
      <c r="J31" s="3" t="s">
        <v>308</v>
      </c>
      <c r="K31" s="3" t="s">
        <v>61</v>
      </c>
      <c r="L31" s="3" t="s">
        <v>309</v>
      </c>
      <c r="M31" s="3">
        <v>3165313365</v>
      </c>
      <c r="N31" s="157" t="s">
        <v>310</v>
      </c>
      <c r="O31" s="32">
        <v>44197</v>
      </c>
      <c r="P31" s="32">
        <v>44561</v>
      </c>
      <c r="Q31" s="3" t="s">
        <v>322</v>
      </c>
      <c r="R31" s="3" t="s">
        <v>323</v>
      </c>
      <c r="S31" s="6">
        <v>1</v>
      </c>
      <c r="T31" s="194">
        <v>0.26</v>
      </c>
      <c r="U31" s="242">
        <f t="shared" si="1"/>
        <v>26</v>
      </c>
      <c r="V31" s="366">
        <v>41</v>
      </c>
      <c r="W31" s="5"/>
      <c r="X31" s="7" t="s">
        <v>84</v>
      </c>
      <c r="Y31" s="7" t="s">
        <v>313</v>
      </c>
      <c r="Z31" s="7" t="s">
        <v>314</v>
      </c>
      <c r="AA31" s="7" t="s">
        <v>315</v>
      </c>
      <c r="AB31" s="45">
        <v>7720</v>
      </c>
      <c r="AC31" s="7" t="s">
        <v>316</v>
      </c>
      <c r="AD31" s="7" t="s">
        <v>324</v>
      </c>
      <c r="AE31" s="158" t="s">
        <v>325</v>
      </c>
      <c r="AF31" s="47">
        <v>1</v>
      </c>
      <c r="AG31" s="46">
        <v>40398745</v>
      </c>
      <c r="AH31" s="300">
        <v>69794150</v>
      </c>
      <c r="AI31" s="106" t="s">
        <v>326</v>
      </c>
      <c r="AJ31" s="257" t="s">
        <v>327</v>
      </c>
      <c r="AK31" s="103" t="s">
        <v>328</v>
      </c>
      <c r="AL31" s="358" t="s">
        <v>1193</v>
      </c>
      <c r="AM31" s="358" t="s">
        <v>1194</v>
      </c>
    </row>
    <row r="32" spans="1:39" s="2" customFormat="1" ht="120" hidden="1" customHeight="1" x14ac:dyDescent="0.3">
      <c r="A32" s="152">
        <v>24</v>
      </c>
      <c r="B32" s="153" t="s">
        <v>329</v>
      </c>
      <c r="C32" s="3" t="s">
        <v>54</v>
      </c>
      <c r="D32" s="3" t="s">
        <v>55</v>
      </c>
      <c r="E32" s="3" t="s">
        <v>56</v>
      </c>
      <c r="F32" s="3" t="s">
        <v>57</v>
      </c>
      <c r="G32" s="3" t="s">
        <v>330</v>
      </c>
      <c r="H32" s="130">
        <f t="shared" si="0"/>
        <v>1.0638297872340425</v>
      </c>
      <c r="I32" s="3" t="s">
        <v>307</v>
      </c>
      <c r="J32" s="3" t="s">
        <v>308</v>
      </c>
      <c r="K32" s="3" t="s">
        <v>61</v>
      </c>
      <c r="L32" s="3" t="s">
        <v>309</v>
      </c>
      <c r="M32" s="3">
        <v>3165313365</v>
      </c>
      <c r="N32" s="157" t="s">
        <v>310</v>
      </c>
      <c r="O32" s="32">
        <v>44197</v>
      </c>
      <c r="P32" s="32">
        <v>44561</v>
      </c>
      <c r="Q32" s="3" t="s">
        <v>331</v>
      </c>
      <c r="R32" s="3" t="s">
        <v>332</v>
      </c>
      <c r="S32" s="3">
        <v>161</v>
      </c>
      <c r="T32" s="193">
        <v>161</v>
      </c>
      <c r="U32" s="242">
        <f t="shared" si="1"/>
        <v>100</v>
      </c>
      <c r="V32" s="232">
        <v>222</v>
      </c>
      <c r="W32" s="44"/>
      <c r="X32" s="7" t="s">
        <v>84</v>
      </c>
      <c r="Y32" s="7" t="s">
        <v>313</v>
      </c>
      <c r="Z32" s="7" t="s">
        <v>314</v>
      </c>
      <c r="AA32" s="7" t="s">
        <v>315</v>
      </c>
      <c r="AB32" s="45">
        <v>7720</v>
      </c>
      <c r="AC32" s="7" t="s">
        <v>316</v>
      </c>
      <c r="AD32" s="7" t="s">
        <v>333</v>
      </c>
      <c r="AE32" s="123">
        <v>581905000</v>
      </c>
      <c r="AF32" s="47">
        <v>1</v>
      </c>
      <c r="AG32" s="46">
        <v>250161457</v>
      </c>
      <c r="AH32" s="300">
        <v>377909788</v>
      </c>
      <c r="AI32" s="179"/>
      <c r="AJ32" s="257" t="s">
        <v>334</v>
      </c>
      <c r="AK32" s="103" t="s">
        <v>335</v>
      </c>
      <c r="AL32" s="358" t="s">
        <v>334</v>
      </c>
      <c r="AM32" s="358" t="s">
        <v>1172</v>
      </c>
    </row>
    <row r="33" spans="1:39" s="2" customFormat="1" ht="145.5" hidden="1" customHeight="1" x14ac:dyDescent="0.3">
      <c r="A33" s="152">
        <v>25</v>
      </c>
      <c r="B33" s="153" t="s">
        <v>336</v>
      </c>
      <c r="C33" s="3" t="s">
        <v>54</v>
      </c>
      <c r="D33" s="3" t="s">
        <v>55</v>
      </c>
      <c r="E33" s="3" t="s">
        <v>56</v>
      </c>
      <c r="F33" s="3" t="s">
        <v>57</v>
      </c>
      <c r="G33" s="3" t="s">
        <v>337</v>
      </c>
      <c r="H33" s="130">
        <f t="shared" si="0"/>
        <v>1.0638297872340425</v>
      </c>
      <c r="I33" s="3" t="s">
        <v>307</v>
      </c>
      <c r="J33" s="3" t="s">
        <v>308</v>
      </c>
      <c r="K33" s="3" t="s">
        <v>61</v>
      </c>
      <c r="L33" s="3" t="s">
        <v>309</v>
      </c>
      <c r="M33" s="3">
        <v>3165313365</v>
      </c>
      <c r="N33" s="157" t="s">
        <v>310</v>
      </c>
      <c r="O33" s="32">
        <v>44197</v>
      </c>
      <c r="P33" s="32">
        <v>44561</v>
      </c>
      <c r="Q33" s="3" t="s">
        <v>338</v>
      </c>
      <c r="R33" s="3" t="s">
        <v>339</v>
      </c>
      <c r="S33" s="3">
        <v>321</v>
      </c>
      <c r="T33" s="193">
        <v>165</v>
      </c>
      <c r="U33" s="242">
        <f t="shared" si="1"/>
        <v>51.401869158878498</v>
      </c>
      <c r="V33" s="232">
        <v>458</v>
      </c>
      <c r="W33" s="5"/>
      <c r="X33" s="7" t="s">
        <v>84</v>
      </c>
      <c r="Y33" s="37" t="s">
        <v>313</v>
      </c>
      <c r="Z33" s="7" t="s">
        <v>314</v>
      </c>
      <c r="AA33" s="7" t="s">
        <v>315</v>
      </c>
      <c r="AB33" s="45">
        <v>7720</v>
      </c>
      <c r="AC33" s="7" t="s">
        <v>316</v>
      </c>
      <c r="AD33" s="7" t="s">
        <v>340</v>
      </c>
      <c r="AE33" s="123" t="s">
        <v>341</v>
      </c>
      <c r="AF33" s="47">
        <v>1</v>
      </c>
      <c r="AG33" s="46">
        <v>256376648</v>
      </c>
      <c r="AH33" s="300">
        <v>779651724</v>
      </c>
      <c r="AI33" s="179"/>
      <c r="AJ33" s="257" t="s">
        <v>342</v>
      </c>
      <c r="AK33" s="103" t="s">
        <v>343</v>
      </c>
      <c r="AL33" s="358" t="s">
        <v>1195</v>
      </c>
      <c r="AM33" s="358" t="s">
        <v>1196</v>
      </c>
    </row>
    <row r="34" spans="1:39" s="2" customFormat="1" ht="137.25" hidden="1" customHeight="1" x14ac:dyDescent="0.3">
      <c r="A34" s="152">
        <v>26</v>
      </c>
      <c r="B34" s="153" t="s">
        <v>344</v>
      </c>
      <c r="C34" s="3" t="s">
        <v>54</v>
      </c>
      <c r="D34" s="3" t="s">
        <v>55</v>
      </c>
      <c r="E34" s="3" t="s">
        <v>56</v>
      </c>
      <c r="F34" s="3" t="s">
        <v>57</v>
      </c>
      <c r="G34" s="3" t="s">
        <v>345</v>
      </c>
      <c r="H34" s="130">
        <f t="shared" si="0"/>
        <v>1.0638297872340425</v>
      </c>
      <c r="I34" s="3" t="s">
        <v>307</v>
      </c>
      <c r="J34" s="3" t="s">
        <v>308</v>
      </c>
      <c r="K34" s="3" t="s">
        <v>61</v>
      </c>
      <c r="L34" s="3" t="s">
        <v>309</v>
      </c>
      <c r="M34" s="3">
        <v>3165313365</v>
      </c>
      <c r="N34" s="157" t="s">
        <v>310</v>
      </c>
      <c r="O34" s="32">
        <v>44197</v>
      </c>
      <c r="P34" s="32">
        <v>44561</v>
      </c>
      <c r="Q34" s="7" t="s">
        <v>346</v>
      </c>
      <c r="R34" s="7" t="s">
        <v>347</v>
      </c>
      <c r="S34" s="5">
        <v>0.6</v>
      </c>
      <c r="T34" s="186" t="s">
        <v>348</v>
      </c>
      <c r="U34" s="242">
        <f>25.71%/60%</f>
        <v>0.42849999999999999</v>
      </c>
      <c r="V34" s="234">
        <v>1</v>
      </c>
      <c r="W34" s="44"/>
      <c r="X34" s="7" t="s">
        <v>84</v>
      </c>
      <c r="Y34" s="7" t="s">
        <v>313</v>
      </c>
      <c r="Z34" s="7" t="s">
        <v>314</v>
      </c>
      <c r="AA34" s="7" t="s">
        <v>315</v>
      </c>
      <c r="AB34" s="45">
        <v>7720</v>
      </c>
      <c r="AC34" s="7" t="s">
        <v>316</v>
      </c>
      <c r="AD34" s="7" t="s">
        <v>349</v>
      </c>
      <c r="AE34" s="123">
        <v>2718076000</v>
      </c>
      <c r="AF34" s="47">
        <v>1</v>
      </c>
      <c r="AG34" s="46">
        <v>672692000</v>
      </c>
      <c r="AH34" s="300">
        <v>3038193750</v>
      </c>
      <c r="AI34" s="179"/>
      <c r="AJ34" s="248" t="s">
        <v>350</v>
      </c>
      <c r="AK34" s="103"/>
      <c r="AL34" s="358" t="s">
        <v>1173</v>
      </c>
      <c r="AM34" s="359"/>
    </row>
    <row r="35" spans="1:39" s="2" customFormat="1" ht="134.25" hidden="1" customHeight="1" x14ac:dyDescent="0.3">
      <c r="A35" s="152">
        <v>27</v>
      </c>
      <c r="B35" s="153" t="s">
        <v>351</v>
      </c>
      <c r="C35" s="3" t="s">
        <v>54</v>
      </c>
      <c r="D35" s="3" t="s">
        <v>352</v>
      </c>
      <c r="E35" s="3" t="s">
        <v>56</v>
      </c>
      <c r="F35" s="3" t="s">
        <v>353</v>
      </c>
      <c r="G35" s="83" t="s">
        <v>354</v>
      </c>
      <c r="H35" s="130">
        <f t="shared" si="0"/>
        <v>1.0638297872340425</v>
      </c>
      <c r="I35" s="3" t="s">
        <v>355</v>
      </c>
      <c r="J35" s="3" t="s">
        <v>356</v>
      </c>
      <c r="K35" s="3" t="s">
        <v>61</v>
      </c>
      <c r="L35" s="3" t="s">
        <v>357</v>
      </c>
      <c r="M35" s="3" t="s">
        <v>358</v>
      </c>
      <c r="N35" s="3" t="s">
        <v>359</v>
      </c>
      <c r="O35" s="32">
        <v>44228</v>
      </c>
      <c r="P35" s="32">
        <v>44545</v>
      </c>
      <c r="Q35" s="120" t="s">
        <v>360</v>
      </c>
      <c r="R35" s="120" t="s">
        <v>361</v>
      </c>
      <c r="S35" s="31">
        <v>100000</v>
      </c>
      <c r="T35" s="195">
        <v>17035</v>
      </c>
      <c r="U35" s="220">
        <f t="shared" ref="U35:U41" si="2">T35/S35*100</f>
        <v>17.035</v>
      </c>
      <c r="V35" s="223">
        <v>122198</v>
      </c>
      <c r="W35" s="6"/>
      <c r="X35" s="37" t="s">
        <v>362</v>
      </c>
      <c r="Y35" s="37" t="s">
        <v>363</v>
      </c>
      <c r="Z35" s="37" t="s">
        <v>364</v>
      </c>
      <c r="AA35" s="37" t="s">
        <v>365</v>
      </c>
      <c r="AB35" s="37">
        <v>7576</v>
      </c>
      <c r="AC35" s="37" t="s">
        <v>366</v>
      </c>
      <c r="AD35" s="37" t="s">
        <v>367</v>
      </c>
      <c r="AE35" s="123">
        <v>1124000000</v>
      </c>
      <c r="AF35" s="47">
        <v>1</v>
      </c>
      <c r="AG35" s="173" t="s">
        <v>368</v>
      </c>
      <c r="AH35" s="312">
        <v>9550227441</v>
      </c>
      <c r="AI35" s="121" t="s">
        <v>369</v>
      </c>
      <c r="AJ35" s="258" t="s">
        <v>370</v>
      </c>
      <c r="AK35" s="277" t="s">
        <v>371</v>
      </c>
      <c r="AL35" s="358" t="s">
        <v>1150</v>
      </c>
      <c r="AM35" s="359"/>
    </row>
    <row r="36" spans="1:39" s="2" customFormat="1" ht="81.75" hidden="1" customHeight="1" x14ac:dyDescent="0.3">
      <c r="A36" s="152">
        <v>28</v>
      </c>
      <c r="B36" s="153" t="s">
        <v>372</v>
      </c>
      <c r="C36" s="3" t="s">
        <v>54</v>
      </c>
      <c r="D36" s="3" t="s">
        <v>352</v>
      </c>
      <c r="E36" s="3" t="s">
        <v>56</v>
      </c>
      <c r="F36" s="3" t="s">
        <v>353</v>
      </c>
      <c r="G36" s="120" t="s">
        <v>373</v>
      </c>
      <c r="H36" s="130">
        <f t="shared" si="0"/>
        <v>1.0638297872340425</v>
      </c>
      <c r="I36" s="3" t="s">
        <v>355</v>
      </c>
      <c r="J36" s="3" t="s">
        <v>356</v>
      </c>
      <c r="K36" s="3" t="s">
        <v>61</v>
      </c>
      <c r="L36" s="3" t="s">
        <v>374</v>
      </c>
      <c r="M36" s="3" t="s">
        <v>375</v>
      </c>
      <c r="N36" s="3" t="s">
        <v>376</v>
      </c>
      <c r="O36" s="32">
        <v>44228</v>
      </c>
      <c r="P36" s="32">
        <v>44545</v>
      </c>
      <c r="Q36" s="83" t="s">
        <v>377</v>
      </c>
      <c r="R36" s="83" t="s">
        <v>378</v>
      </c>
      <c r="S36" s="5">
        <v>1</v>
      </c>
      <c r="T36" s="196">
        <v>1</v>
      </c>
      <c r="U36" s="220">
        <f t="shared" si="2"/>
        <v>100</v>
      </c>
      <c r="V36" s="235">
        <v>1</v>
      </c>
      <c r="W36" s="5"/>
      <c r="X36" s="51" t="s">
        <v>379</v>
      </c>
      <c r="Y36" s="37" t="s">
        <v>380</v>
      </c>
      <c r="Z36" s="37" t="s">
        <v>381</v>
      </c>
      <c r="AA36" s="37" t="s">
        <v>382</v>
      </c>
      <c r="AB36" s="37">
        <v>7581</v>
      </c>
      <c r="AC36" s="37" t="s">
        <v>383</v>
      </c>
      <c r="AD36" s="37" t="s">
        <v>384</v>
      </c>
      <c r="AE36" s="123">
        <v>1137960000</v>
      </c>
      <c r="AF36" s="47">
        <v>1</v>
      </c>
      <c r="AG36" s="173" t="s">
        <v>385</v>
      </c>
      <c r="AH36" s="355" t="s">
        <v>1149</v>
      </c>
      <c r="AI36" s="121" t="s">
        <v>386</v>
      </c>
      <c r="AJ36" s="259" t="s">
        <v>387</v>
      </c>
      <c r="AK36" s="278" t="s">
        <v>388</v>
      </c>
      <c r="AL36" s="358" t="s">
        <v>1151</v>
      </c>
      <c r="AM36" s="359"/>
    </row>
    <row r="37" spans="1:39" s="25" customFormat="1" ht="210" hidden="1" customHeight="1" x14ac:dyDescent="0.3">
      <c r="A37" s="152">
        <v>29</v>
      </c>
      <c r="B37" s="153" t="s">
        <v>389</v>
      </c>
      <c r="C37" s="3" t="s">
        <v>54</v>
      </c>
      <c r="D37" s="3" t="s">
        <v>390</v>
      </c>
      <c r="E37" s="3" t="s">
        <v>56</v>
      </c>
      <c r="F37" s="3" t="s">
        <v>353</v>
      </c>
      <c r="G37" s="3" t="s">
        <v>391</v>
      </c>
      <c r="H37" s="130">
        <f t="shared" si="0"/>
        <v>1.0638297872340425</v>
      </c>
      <c r="I37" s="3" t="s">
        <v>392</v>
      </c>
      <c r="J37" s="3" t="s">
        <v>393</v>
      </c>
      <c r="K37" s="3" t="s">
        <v>61</v>
      </c>
      <c r="L37" s="3" t="s">
        <v>394</v>
      </c>
      <c r="M37" s="3" t="s">
        <v>395</v>
      </c>
      <c r="N37" s="89" t="s">
        <v>396</v>
      </c>
      <c r="O37" s="90">
        <v>44197</v>
      </c>
      <c r="P37" s="90">
        <v>44561</v>
      </c>
      <c r="Q37" s="61" t="s">
        <v>397</v>
      </c>
      <c r="R37" s="5" t="s">
        <v>398</v>
      </c>
      <c r="S37" s="62">
        <v>27242</v>
      </c>
      <c r="T37" s="197">
        <v>25332</v>
      </c>
      <c r="U37" s="220">
        <f t="shared" si="2"/>
        <v>92.988767344541515</v>
      </c>
      <c r="V37" s="239">
        <v>33034</v>
      </c>
      <c r="W37" s="47"/>
      <c r="X37" s="63" t="s">
        <v>399</v>
      </c>
      <c r="Y37" s="61" t="s">
        <v>400</v>
      </c>
      <c r="Z37" s="61" t="s">
        <v>401</v>
      </c>
      <c r="AA37" s="61" t="s">
        <v>402</v>
      </c>
      <c r="AB37" s="64">
        <v>7619</v>
      </c>
      <c r="AC37" s="61" t="s">
        <v>403</v>
      </c>
      <c r="AD37" s="61" t="s">
        <v>404</v>
      </c>
      <c r="AE37" s="123">
        <v>16194473133</v>
      </c>
      <c r="AF37" s="47">
        <v>0.53678817733990147</v>
      </c>
      <c r="AG37" s="111">
        <v>13856799366.929747</v>
      </c>
      <c r="AH37" s="301">
        <v>12775767723.280001</v>
      </c>
      <c r="AI37" s="178"/>
      <c r="AJ37" s="255" t="s">
        <v>405</v>
      </c>
      <c r="AK37" s="279" t="s">
        <v>406</v>
      </c>
      <c r="AL37" s="358" t="s">
        <v>1089</v>
      </c>
      <c r="AM37" s="358" t="s">
        <v>1097</v>
      </c>
    </row>
    <row r="38" spans="1:39" s="25" customFormat="1" ht="153.6" hidden="1" customHeight="1" x14ac:dyDescent="0.3">
      <c r="A38" s="152">
        <v>30</v>
      </c>
      <c r="B38" s="153" t="s">
        <v>407</v>
      </c>
      <c r="C38" s="3" t="s">
        <v>54</v>
      </c>
      <c r="D38" s="3" t="s">
        <v>390</v>
      </c>
      <c r="E38" s="3" t="s">
        <v>56</v>
      </c>
      <c r="F38" s="3" t="s">
        <v>353</v>
      </c>
      <c r="G38" s="3" t="s">
        <v>408</v>
      </c>
      <c r="H38" s="130">
        <f t="shared" si="0"/>
        <v>1.0638297872340425</v>
      </c>
      <c r="I38" s="3" t="s">
        <v>392</v>
      </c>
      <c r="J38" s="3" t="s">
        <v>393</v>
      </c>
      <c r="K38" s="3" t="s">
        <v>61</v>
      </c>
      <c r="L38" s="3" t="s">
        <v>409</v>
      </c>
      <c r="M38" s="3" t="s">
        <v>395</v>
      </c>
      <c r="N38" s="89" t="s">
        <v>396</v>
      </c>
      <c r="O38" s="90">
        <v>44197</v>
      </c>
      <c r="P38" s="90">
        <v>44561</v>
      </c>
      <c r="Q38" s="61" t="s">
        <v>410</v>
      </c>
      <c r="R38" s="5" t="s">
        <v>411</v>
      </c>
      <c r="S38" s="99">
        <v>84500</v>
      </c>
      <c r="T38" s="197">
        <v>31577</v>
      </c>
      <c r="U38" s="220">
        <f t="shared" si="2"/>
        <v>37.369230769230768</v>
      </c>
      <c r="V38" s="239">
        <v>85471</v>
      </c>
      <c r="W38" s="47"/>
      <c r="X38" s="63" t="s">
        <v>399</v>
      </c>
      <c r="Y38" s="61" t="s">
        <v>400</v>
      </c>
      <c r="Z38" s="61" t="s">
        <v>412</v>
      </c>
      <c r="AA38" s="61" t="s">
        <v>413</v>
      </c>
      <c r="AB38" s="64">
        <v>7617</v>
      </c>
      <c r="AC38" s="61" t="s">
        <v>414</v>
      </c>
      <c r="AD38" s="61" t="s">
        <v>415</v>
      </c>
      <c r="AE38" s="123">
        <v>6539962724</v>
      </c>
      <c r="AF38" s="47">
        <v>1</v>
      </c>
      <c r="AG38" s="111">
        <v>6294032162</v>
      </c>
      <c r="AH38" s="301">
        <v>6837528582</v>
      </c>
      <c r="AI38" s="178"/>
      <c r="AJ38" s="255" t="s">
        <v>416</v>
      </c>
      <c r="AK38" s="280" t="s">
        <v>417</v>
      </c>
      <c r="AL38" s="358" t="s">
        <v>1090</v>
      </c>
      <c r="AM38" s="358" t="s">
        <v>1098</v>
      </c>
    </row>
    <row r="39" spans="1:39" s="25" customFormat="1" ht="318.75" hidden="1" customHeight="1" x14ac:dyDescent="0.3">
      <c r="A39" s="152">
        <v>31</v>
      </c>
      <c r="B39" s="153" t="s">
        <v>418</v>
      </c>
      <c r="C39" s="3" t="s">
        <v>54</v>
      </c>
      <c r="D39" s="3" t="s">
        <v>390</v>
      </c>
      <c r="E39" s="3" t="s">
        <v>56</v>
      </c>
      <c r="F39" s="3" t="s">
        <v>353</v>
      </c>
      <c r="G39" s="65" t="s">
        <v>419</v>
      </c>
      <c r="H39" s="130">
        <f t="shared" si="0"/>
        <v>1.0638297872340425</v>
      </c>
      <c r="I39" s="3" t="s">
        <v>392</v>
      </c>
      <c r="J39" s="3" t="s">
        <v>420</v>
      </c>
      <c r="K39" s="3" t="s">
        <v>61</v>
      </c>
      <c r="L39" s="3" t="s">
        <v>421</v>
      </c>
      <c r="M39" s="3" t="s">
        <v>422</v>
      </c>
      <c r="N39" s="91" t="s">
        <v>423</v>
      </c>
      <c r="O39" s="90">
        <v>44197</v>
      </c>
      <c r="P39" s="90">
        <v>44561</v>
      </c>
      <c r="Q39" s="66" t="s">
        <v>424</v>
      </c>
      <c r="R39" s="66" t="s">
        <v>425</v>
      </c>
      <c r="S39" s="66">
        <v>37020</v>
      </c>
      <c r="T39" s="198">
        <v>34051</v>
      </c>
      <c r="U39" s="220">
        <f t="shared" si="2"/>
        <v>91.980010804970291</v>
      </c>
      <c r="V39" s="348">
        <v>39044</v>
      </c>
      <c r="W39" s="67"/>
      <c r="X39" s="36" t="s">
        <v>426</v>
      </c>
      <c r="Y39" s="3" t="s">
        <v>427</v>
      </c>
      <c r="Z39" s="3" t="s">
        <v>428</v>
      </c>
      <c r="AA39" s="3" t="s">
        <v>429</v>
      </c>
      <c r="AB39" s="3">
        <v>7854</v>
      </c>
      <c r="AC39" s="3" t="s">
        <v>430</v>
      </c>
      <c r="AD39" s="3" t="s">
        <v>431</v>
      </c>
      <c r="AE39" s="123">
        <v>13950294000</v>
      </c>
      <c r="AF39" s="47">
        <v>0.92</v>
      </c>
      <c r="AG39" s="123">
        <v>10682654434.390123</v>
      </c>
      <c r="AH39" s="302">
        <v>11461261971</v>
      </c>
      <c r="AI39" s="178"/>
      <c r="AJ39" s="255" t="s">
        <v>432</v>
      </c>
      <c r="AK39" s="280"/>
      <c r="AL39" s="358" t="s">
        <v>1091</v>
      </c>
      <c r="AM39" s="359"/>
    </row>
    <row r="40" spans="1:39" s="25" customFormat="1" ht="351.75" hidden="1" customHeight="1" x14ac:dyDescent="0.3">
      <c r="A40" s="152">
        <v>32</v>
      </c>
      <c r="B40" s="153" t="s">
        <v>433</v>
      </c>
      <c r="C40" s="3" t="s">
        <v>54</v>
      </c>
      <c r="D40" s="3" t="s">
        <v>390</v>
      </c>
      <c r="E40" s="3" t="s">
        <v>56</v>
      </c>
      <c r="F40" s="3" t="s">
        <v>353</v>
      </c>
      <c r="G40" s="5" t="s">
        <v>434</v>
      </c>
      <c r="H40" s="130">
        <f t="shared" si="0"/>
        <v>1.0638297872340425</v>
      </c>
      <c r="I40" s="3" t="s">
        <v>392</v>
      </c>
      <c r="J40" s="3" t="s">
        <v>435</v>
      </c>
      <c r="K40" s="3" t="s">
        <v>61</v>
      </c>
      <c r="L40" s="3" t="s">
        <v>436</v>
      </c>
      <c r="M40" s="3" t="s">
        <v>437</v>
      </c>
      <c r="N40" s="89" t="s">
        <v>438</v>
      </c>
      <c r="O40" s="92">
        <v>44197</v>
      </c>
      <c r="P40" s="92">
        <v>44561</v>
      </c>
      <c r="Q40" s="11" t="s">
        <v>439</v>
      </c>
      <c r="R40" s="3" t="s">
        <v>440</v>
      </c>
      <c r="S40" s="68">
        <v>800</v>
      </c>
      <c r="T40" s="199">
        <v>442</v>
      </c>
      <c r="U40" s="220">
        <f t="shared" si="2"/>
        <v>55.25</v>
      </c>
      <c r="V40" s="349">
        <v>863</v>
      </c>
      <c r="W40" s="5"/>
      <c r="X40" s="69" t="s">
        <v>441</v>
      </c>
      <c r="Y40" s="70" t="s">
        <v>442</v>
      </c>
      <c r="Z40" s="70" t="s">
        <v>443</v>
      </c>
      <c r="AA40" s="70" t="s">
        <v>444</v>
      </c>
      <c r="AB40" s="70" t="s">
        <v>445</v>
      </c>
      <c r="AC40" s="70" t="s">
        <v>443</v>
      </c>
      <c r="AD40" s="70" t="s">
        <v>446</v>
      </c>
      <c r="AE40" s="123">
        <v>572000000</v>
      </c>
      <c r="AF40" s="47">
        <v>0.5</v>
      </c>
      <c r="AG40" s="123">
        <v>1271420722.5238097</v>
      </c>
      <c r="AH40" s="302">
        <v>573777267</v>
      </c>
      <c r="AJ40" s="255" t="s">
        <v>447</v>
      </c>
      <c r="AK40" s="281" t="s">
        <v>448</v>
      </c>
      <c r="AL40" s="358" t="s">
        <v>1092</v>
      </c>
      <c r="AM40" s="358" t="s">
        <v>1099</v>
      </c>
    </row>
    <row r="41" spans="1:39" s="25" customFormat="1" ht="70.5" hidden="1" customHeight="1" x14ac:dyDescent="0.3">
      <c r="A41" s="152">
        <v>33</v>
      </c>
      <c r="B41" s="153" t="s">
        <v>449</v>
      </c>
      <c r="C41" s="3" t="s">
        <v>54</v>
      </c>
      <c r="D41" s="3" t="s">
        <v>390</v>
      </c>
      <c r="E41" s="3" t="s">
        <v>56</v>
      </c>
      <c r="F41" s="3" t="s">
        <v>353</v>
      </c>
      <c r="G41" s="4" t="s">
        <v>450</v>
      </c>
      <c r="H41" s="130">
        <f t="shared" si="0"/>
        <v>1.0638297872340425</v>
      </c>
      <c r="I41" s="3" t="s">
        <v>392</v>
      </c>
      <c r="J41" s="3" t="s">
        <v>451</v>
      </c>
      <c r="K41" s="3" t="s">
        <v>61</v>
      </c>
      <c r="L41" s="3" t="s">
        <v>452</v>
      </c>
      <c r="M41" s="3">
        <v>3153490259</v>
      </c>
      <c r="N41" s="89" t="s">
        <v>453</v>
      </c>
      <c r="O41" s="90">
        <v>44197</v>
      </c>
      <c r="P41" s="90">
        <v>44561</v>
      </c>
      <c r="Q41" s="5" t="s">
        <v>454</v>
      </c>
      <c r="R41" s="5" t="s">
        <v>455</v>
      </c>
      <c r="S41" s="71">
        <v>24562</v>
      </c>
      <c r="T41" s="199">
        <v>20998</v>
      </c>
      <c r="U41" s="220">
        <f t="shared" si="2"/>
        <v>85.489780962462333</v>
      </c>
      <c r="V41" s="239">
        <v>24916</v>
      </c>
      <c r="W41" s="47"/>
      <c r="X41" s="72" t="s">
        <v>441</v>
      </c>
      <c r="Y41" s="73" t="s">
        <v>456</v>
      </c>
      <c r="Z41" s="73" t="s">
        <v>457</v>
      </c>
      <c r="AA41" s="73" t="s">
        <v>458</v>
      </c>
      <c r="AB41" s="74">
        <v>7663</v>
      </c>
      <c r="AC41" s="73" t="s">
        <v>459</v>
      </c>
      <c r="AD41" s="74" t="s">
        <v>460</v>
      </c>
      <c r="AE41" s="123">
        <v>15619707000</v>
      </c>
      <c r="AF41" s="47">
        <v>1</v>
      </c>
      <c r="AG41" s="123">
        <v>542421562.60438514</v>
      </c>
      <c r="AH41" s="302">
        <v>16754066552</v>
      </c>
      <c r="AJ41" s="255" t="s">
        <v>461</v>
      </c>
      <c r="AK41" s="282"/>
      <c r="AL41" s="358" t="s">
        <v>1093</v>
      </c>
      <c r="AM41" s="359"/>
    </row>
    <row r="42" spans="1:39" s="329" customFormat="1" ht="147.75" customHeight="1" x14ac:dyDescent="0.3">
      <c r="A42" s="153">
        <v>34</v>
      </c>
      <c r="B42" s="153" t="s">
        <v>462</v>
      </c>
      <c r="C42" s="3" t="s">
        <v>54</v>
      </c>
      <c r="D42" s="3" t="s">
        <v>138</v>
      </c>
      <c r="E42" s="3" t="s">
        <v>56</v>
      </c>
      <c r="F42" s="3" t="s">
        <v>353</v>
      </c>
      <c r="G42" s="340" t="s">
        <v>463</v>
      </c>
      <c r="H42" s="130">
        <f t="shared" si="0"/>
        <v>1.0638297872340425</v>
      </c>
      <c r="I42" s="3" t="s">
        <v>307</v>
      </c>
      <c r="J42" s="3" t="s">
        <v>464</v>
      </c>
      <c r="K42" s="3" t="s">
        <v>61</v>
      </c>
      <c r="L42" s="3" t="s">
        <v>465</v>
      </c>
      <c r="M42" s="3">
        <v>3164730996</v>
      </c>
      <c r="N42" s="122" t="s">
        <v>466</v>
      </c>
      <c r="O42" s="32">
        <v>44197</v>
      </c>
      <c r="P42" s="32">
        <v>44561</v>
      </c>
      <c r="Q42" s="5" t="s">
        <v>467</v>
      </c>
      <c r="R42" s="5" t="s">
        <v>468</v>
      </c>
      <c r="S42" s="13">
        <v>1</v>
      </c>
      <c r="T42" s="200">
        <v>1</v>
      </c>
      <c r="U42" s="194">
        <f>+T42/S42</f>
        <v>1</v>
      </c>
      <c r="V42" s="235">
        <v>1</v>
      </c>
      <c r="W42" s="47"/>
      <c r="X42" s="36" t="s">
        <v>469</v>
      </c>
      <c r="Y42" s="3" t="s">
        <v>470</v>
      </c>
      <c r="Z42" s="3" t="s">
        <v>471</v>
      </c>
      <c r="AA42" s="3" t="s">
        <v>472</v>
      </c>
      <c r="AB42" s="3">
        <v>7744</v>
      </c>
      <c r="AC42" s="3" t="s">
        <v>473</v>
      </c>
      <c r="AD42" s="6" t="s">
        <v>474</v>
      </c>
      <c r="AE42" s="123">
        <v>323010000</v>
      </c>
      <c r="AF42" s="47">
        <v>1</v>
      </c>
      <c r="AG42" s="126">
        <v>323010000</v>
      </c>
      <c r="AH42" s="303">
        <v>323010000</v>
      </c>
      <c r="AI42" s="3"/>
      <c r="AJ42" s="247" t="s">
        <v>475</v>
      </c>
      <c r="AK42" s="49" t="s">
        <v>476</v>
      </c>
      <c r="AL42" s="358" t="s">
        <v>1203</v>
      </c>
      <c r="AM42" s="358"/>
    </row>
    <row r="43" spans="1:39" s="329" customFormat="1" ht="173.25" customHeight="1" x14ac:dyDescent="0.3">
      <c r="A43" s="153">
        <v>35</v>
      </c>
      <c r="B43" s="153" t="s">
        <v>477</v>
      </c>
      <c r="C43" s="3" t="s">
        <v>54</v>
      </c>
      <c r="D43" s="3" t="s">
        <v>203</v>
      </c>
      <c r="E43" s="3" t="s">
        <v>56</v>
      </c>
      <c r="F43" s="3" t="s">
        <v>353</v>
      </c>
      <c r="G43" s="128" t="s">
        <v>478</v>
      </c>
      <c r="H43" s="130">
        <f t="shared" si="0"/>
        <v>1.0638297872340425</v>
      </c>
      <c r="I43" s="3" t="s">
        <v>307</v>
      </c>
      <c r="J43" s="3" t="s">
        <v>464</v>
      </c>
      <c r="K43" s="3" t="s">
        <v>61</v>
      </c>
      <c r="L43" s="3" t="s">
        <v>479</v>
      </c>
      <c r="M43" s="91" t="s">
        <v>480</v>
      </c>
      <c r="N43" s="89" t="s">
        <v>481</v>
      </c>
      <c r="O43" s="32">
        <v>44197</v>
      </c>
      <c r="P43" s="32">
        <v>44561</v>
      </c>
      <c r="Q43" s="3" t="s">
        <v>482</v>
      </c>
      <c r="R43" s="3" t="s">
        <v>483</v>
      </c>
      <c r="S43" s="125">
        <v>54585</v>
      </c>
      <c r="T43" s="201">
        <v>39382</v>
      </c>
      <c r="U43" s="194">
        <f t="shared" ref="U43:U45" si="3">+T43/S43</f>
        <v>0.72148026014472844</v>
      </c>
      <c r="V43" s="317">
        <f>53033+390+1293</f>
        <v>54716</v>
      </c>
      <c r="W43" s="320"/>
      <c r="X43" s="36" t="s">
        <v>469</v>
      </c>
      <c r="Y43" s="3" t="s">
        <v>470</v>
      </c>
      <c r="Z43" s="3" t="s">
        <v>471</v>
      </c>
      <c r="AA43" s="3" t="s">
        <v>472</v>
      </c>
      <c r="AB43" s="3">
        <v>7744</v>
      </c>
      <c r="AC43" s="3" t="s">
        <v>473</v>
      </c>
      <c r="AD43" s="3" t="s">
        <v>484</v>
      </c>
      <c r="AE43" s="123">
        <v>209265261587</v>
      </c>
      <c r="AF43" s="47">
        <v>0.73</v>
      </c>
      <c r="AG43" s="126" t="s">
        <v>485</v>
      </c>
      <c r="AH43" s="303">
        <v>151290417532.25</v>
      </c>
      <c r="AI43" s="3" t="s">
        <v>1062</v>
      </c>
      <c r="AJ43" s="260" t="s">
        <v>486</v>
      </c>
      <c r="AK43" s="49"/>
      <c r="AL43" s="358" t="s">
        <v>1204</v>
      </c>
      <c r="AM43" s="358"/>
    </row>
    <row r="44" spans="1:39" s="329" customFormat="1" ht="180.75" customHeight="1" x14ac:dyDescent="0.3">
      <c r="A44" s="153">
        <v>36</v>
      </c>
      <c r="B44" s="153" t="s">
        <v>487</v>
      </c>
      <c r="C44" s="3" t="s">
        <v>54</v>
      </c>
      <c r="D44" s="3" t="s">
        <v>352</v>
      </c>
      <c r="E44" s="3" t="s">
        <v>56</v>
      </c>
      <c r="F44" s="3" t="s">
        <v>353</v>
      </c>
      <c r="G44" s="128" t="s">
        <v>488</v>
      </c>
      <c r="H44" s="130">
        <f t="shared" si="0"/>
        <v>1.0638297872340425</v>
      </c>
      <c r="I44" s="3" t="s">
        <v>307</v>
      </c>
      <c r="J44" s="3" t="s">
        <v>464</v>
      </c>
      <c r="K44" s="3" t="s">
        <v>61</v>
      </c>
      <c r="L44" s="3" t="s">
        <v>1175</v>
      </c>
      <c r="M44" s="91" t="s">
        <v>489</v>
      </c>
      <c r="N44" s="89" t="s">
        <v>1176</v>
      </c>
      <c r="O44" s="32">
        <v>44197</v>
      </c>
      <c r="P44" s="32">
        <v>44561</v>
      </c>
      <c r="Q44" s="3" t="s">
        <v>490</v>
      </c>
      <c r="R44" s="3" t="s">
        <v>491</v>
      </c>
      <c r="S44" s="99">
        <v>15800</v>
      </c>
      <c r="T44" s="202">
        <v>14073</v>
      </c>
      <c r="U44" s="194">
        <f t="shared" si="3"/>
        <v>0.89069620253164561</v>
      </c>
      <c r="V44" s="319">
        <v>18782</v>
      </c>
      <c r="W44" s="320"/>
      <c r="X44" s="36" t="s">
        <v>469</v>
      </c>
      <c r="Y44" s="3" t="s">
        <v>470</v>
      </c>
      <c r="Z44" s="3" t="s">
        <v>471</v>
      </c>
      <c r="AA44" s="3" t="s">
        <v>472</v>
      </c>
      <c r="AB44" s="3">
        <v>7744</v>
      </c>
      <c r="AC44" s="3" t="s">
        <v>473</v>
      </c>
      <c r="AD44" s="3" t="s">
        <v>484</v>
      </c>
      <c r="AE44" s="123">
        <v>209265261587</v>
      </c>
      <c r="AF44" s="47">
        <v>0.05</v>
      </c>
      <c r="AG44" s="126">
        <v>8553669900</v>
      </c>
      <c r="AH44" s="303">
        <v>10673963900</v>
      </c>
      <c r="AI44" s="3" t="s">
        <v>1062</v>
      </c>
      <c r="AJ44" s="260" t="s">
        <v>492</v>
      </c>
      <c r="AK44" s="49"/>
      <c r="AL44" s="358" t="s">
        <v>1205</v>
      </c>
      <c r="AM44" s="358"/>
    </row>
    <row r="45" spans="1:39" s="329" customFormat="1" ht="303.75" customHeight="1" x14ac:dyDescent="0.3">
      <c r="A45" s="153">
        <v>37</v>
      </c>
      <c r="B45" s="153" t="s">
        <v>493</v>
      </c>
      <c r="C45" s="3" t="s">
        <v>54</v>
      </c>
      <c r="D45" s="3" t="s">
        <v>55</v>
      </c>
      <c r="E45" s="3" t="s">
        <v>56</v>
      </c>
      <c r="F45" s="3" t="s">
        <v>494</v>
      </c>
      <c r="G45" s="128" t="s">
        <v>495</v>
      </c>
      <c r="H45" s="130">
        <f t="shared" si="0"/>
        <v>1.0638297872340425</v>
      </c>
      <c r="I45" s="3" t="s">
        <v>307</v>
      </c>
      <c r="J45" s="3" t="s">
        <v>464</v>
      </c>
      <c r="K45" s="3" t="s">
        <v>61</v>
      </c>
      <c r="L45" s="3" t="s">
        <v>496</v>
      </c>
      <c r="M45" s="3" t="s">
        <v>497</v>
      </c>
      <c r="N45" s="89" t="s">
        <v>1177</v>
      </c>
      <c r="O45" s="32">
        <v>44197</v>
      </c>
      <c r="P45" s="32">
        <v>44561</v>
      </c>
      <c r="Q45" s="3" t="s">
        <v>498</v>
      </c>
      <c r="R45" s="3" t="s">
        <v>499</v>
      </c>
      <c r="S45" s="99">
        <v>7700</v>
      </c>
      <c r="T45" s="202">
        <v>7010</v>
      </c>
      <c r="U45" s="194">
        <f t="shared" si="3"/>
        <v>0.91038961038961042</v>
      </c>
      <c r="V45" s="319">
        <f>1927+7143</f>
        <v>9070</v>
      </c>
      <c r="W45" s="320"/>
      <c r="X45" s="36" t="s">
        <v>469</v>
      </c>
      <c r="Y45" s="3" t="s">
        <v>470</v>
      </c>
      <c r="Z45" s="3" t="s">
        <v>471</v>
      </c>
      <c r="AA45" s="3" t="s">
        <v>500</v>
      </c>
      <c r="AB45" s="3">
        <v>7744</v>
      </c>
      <c r="AC45" s="3" t="s">
        <v>473</v>
      </c>
      <c r="AD45" s="3" t="s">
        <v>501</v>
      </c>
      <c r="AE45" s="123">
        <v>12476980969</v>
      </c>
      <c r="AF45" s="47">
        <v>0.8</v>
      </c>
      <c r="AG45" s="126">
        <v>8376861933</v>
      </c>
      <c r="AH45" s="303">
        <v>9912623788.75</v>
      </c>
      <c r="AI45" s="3" t="s">
        <v>1063</v>
      </c>
      <c r="AJ45" s="247" t="s">
        <v>502</v>
      </c>
      <c r="AK45" s="49"/>
      <c r="AL45" s="358" t="s">
        <v>1206</v>
      </c>
      <c r="AM45" s="358"/>
    </row>
    <row r="46" spans="1:39" s="329" customFormat="1" ht="136.19999999999999" customHeight="1" x14ac:dyDescent="0.3">
      <c r="A46" s="153">
        <v>38</v>
      </c>
      <c r="B46" s="153" t="s">
        <v>503</v>
      </c>
      <c r="C46" s="3" t="s">
        <v>54</v>
      </c>
      <c r="D46" s="3" t="s">
        <v>55</v>
      </c>
      <c r="E46" s="3" t="s">
        <v>56</v>
      </c>
      <c r="F46" s="3" t="s">
        <v>353</v>
      </c>
      <c r="G46" s="128" t="s">
        <v>504</v>
      </c>
      <c r="H46" s="130">
        <f t="shared" si="0"/>
        <v>1.0638297872340425</v>
      </c>
      <c r="I46" s="3" t="s">
        <v>307</v>
      </c>
      <c r="J46" s="3" t="s">
        <v>464</v>
      </c>
      <c r="K46" s="3" t="s">
        <v>61</v>
      </c>
      <c r="L46" s="3" t="s">
        <v>1178</v>
      </c>
      <c r="M46" s="3" t="s">
        <v>505</v>
      </c>
      <c r="N46" s="89" t="s">
        <v>506</v>
      </c>
      <c r="O46" s="32">
        <v>44378</v>
      </c>
      <c r="P46" s="32">
        <v>44561</v>
      </c>
      <c r="Q46" s="3" t="s">
        <v>507</v>
      </c>
      <c r="R46" s="3" t="s">
        <v>508</v>
      </c>
      <c r="S46" s="49">
        <v>4</v>
      </c>
      <c r="T46" s="203" t="s">
        <v>509</v>
      </c>
      <c r="U46" s="194">
        <v>0</v>
      </c>
      <c r="V46" s="319">
        <v>4</v>
      </c>
      <c r="W46" s="320"/>
      <c r="X46" s="36" t="s">
        <v>469</v>
      </c>
      <c r="Y46" s="3" t="s">
        <v>470</v>
      </c>
      <c r="Z46" s="3" t="s">
        <v>471</v>
      </c>
      <c r="AA46" s="3" t="s">
        <v>500</v>
      </c>
      <c r="AB46" s="3">
        <v>7744</v>
      </c>
      <c r="AC46" s="3" t="s">
        <v>473</v>
      </c>
      <c r="AD46" s="3" t="s">
        <v>501</v>
      </c>
      <c r="AE46" s="123">
        <v>12476980969</v>
      </c>
      <c r="AF46" s="47">
        <v>0</v>
      </c>
      <c r="AG46" s="126" t="s">
        <v>207</v>
      </c>
      <c r="AH46" s="303" t="s">
        <v>207</v>
      </c>
      <c r="AI46" s="3" t="s">
        <v>1063</v>
      </c>
      <c r="AJ46" s="247" t="s">
        <v>510</v>
      </c>
      <c r="AK46" s="49"/>
      <c r="AL46" s="372" t="s">
        <v>1223</v>
      </c>
      <c r="AM46" s="372" t="s">
        <v>1224</v>
      </c>
    </row>
    <row r="47" spans="1:39" s="115" customFormat="1" ht="284.25" customHeight="1" x14ac:dyDescent="0.3">
      <c r="A47" s="152">
        <v>39</v>
      </c>
      <c r="B47" s="153" t="s">
        <v>511</v>
      </c>
      <c r="C47" s="3" t="s">
        <v>54</v>
      </c>
      <c r="D47" s="3" t="s">
        <v>55</v>
      </c>
      <c r="E47" s="3" t="s">
        <v>56</v>
      </c>
      <c r="F47" s="3" t="s">
        <v>353</v>
      </c>
      <c r="G47" s="128" t="s">
        <v>512</v>
      </c>
      <c r="H47" s="130">
        <f t="shared" si="0"/>
        <v>1.0638297872340425</v>
      </c>
      <c r="I47" s="3" t="s">
        <v>307</v>
      </c>
      <c r="J47" s="3" t="s">
        <v>464</v>
      </c>
      <c r="K47" s="3" t="s">
        <v>61</v>
      </c>
      <c r="L47" s="3" t="s">
        <v>513</v>
      </c>
      <c r="M47" s="3">
        <v>3208313101</v>
      </c>
      <c r="N47" s="89" t="s">
        <v>514</v>
      </c>
      <c r="O47" s="32">
        <v>44197</v>
      </c>
      <c r="P47" s="32">
        <v>44561</v>
      </c>
      <c r="Q47" s="3" t="s">
        <v>515</v>
      </c>
      <c r="R47" s="127" t="s">
        <v>516</v>
      </c>
      <c r="S47" s="13">
        <v>1</v>
      </c>
      <c r="T47" s="200">
        <v>1</v>
      </c>
      <c r="U47" s="203">
        <f t="shared" ref="U47:U65" si="4">T47/S47*100</f>
        <v>100</v>
      </c>
      <c r="V47" s="338">
        <v>1</v>
      </c>
      <c r="W47" s="5"/>
      <c r="X47" s="36" t="s">
        <v>469</v>
      </c>
      <c r="Y47" s="3" t="s">
        <v>470</v>
      </c>
      <c r="Z47" s="3" t="s">
        <v>517</v>
      </c>
      <c r="AA47" s="128" t="s">
        <v>518</v>
      </c>
      <c r="AB47" s="3">
        <v>7740</v>
      </c>
      <c r="AC47" s="3" t="s">
        <v>519</v>
      </c>
      <c r="AD47" s="3" t="s">
        <v>520</v>
      </c>
      <c r="AE47" s="123">
        <v>2108482600</v>
      </c>
      <c r="AF47" s="47">
        <v>1</v>
      </c>
      <c r="AG47" s="124">
        <v>1767365500</v>
      </c>
      <c r="AH47" s="303">
        <v>2215000000</v>
      </c>
      <c r="AI47" s="30"/>
      <c r="AJ47" s="247" t="s">
        <v>521</v>
      </c>
      <c r="AK47" s="49" t="s">
        <v>522</v>
      </c>
      <c r="AL47" s="358" t="s">
        <v>1207</v>
      </c>
      <c r="AM47" s="359"/>
    </row>
    <row r="48" spans="1:39" s="329" customFormat="1" ht="267" customHeight="1" x14ac:dyDescent="0.3">
      <c r="A48" s="153">
        <v>40</v>
      </c>
      <c r="B48" s="153" t="s">
        <v>523</v>
      </c>
      <c r="C48" s="3" t="s">
        <v>54</v>
      </c>
      <c r="D48" s="3" t="s">
        <v>55</v>
      </c>
      <c r="E48" s="3" t="s">
        <v>56</v>
      </c>
      <c r="F48" s="3" t="s">
        <v>353</v>
      </c>
      <c r="G48" s="341" t="s">
        <v>524</v>
      </c>
      <c r="H48" s="130">
        <f t="shared" si="0"/>
        <v>1.0638297872340425</v>
      </c>
      <c r="I48" s="3" t="s">
        <v>307</v>
      </c>
      <c r="J48" s="3" t="s">
        <v>464</v>
      </c>
      <c r="K48" s="3" t="s">
        <v>61</v>
      </c>
      <c r="L48" s="3" t="s">
        <v>525</v>
      </c>
      <c r="M48" s="3" t="s">
        <v>526</v>
      </c>
      <c r="N48" s="122" t="s">
        <v>1179</v>
      </c>
      <c r="O48" s="32">
        <v>44197</v>
      </c>
      <c r="P48" s="32">
        <v>44561</v>
      </c>
      <c r="Q48" s="129" t="s">
        <v>527</v>
      </c>
      <c r="R48" s="129" t="s">
        <v>528</v>
      </c>
      <c r="S48" s="80">
        <v>2000</v>
      </c>
      <c r="T48" s="203">
        <v>1360</v>
      </c>
      <c r="U48" s="194">
        <f t="shared" ref="U48:U54" si="5">+T48/S48</f>
        <v>0.68</v>
      </c>
      <c r="V48" s="319">
        <v>2923</v>
      </c>
      <c r="W48" s="320"/>
      <c r="X48" s="36" t="s">
        <v>469</v>
      </c>
      <c r="Y48" s="3" t="s">
        <v>470</v>
      </c>
      <c r="Z48" s="3" t="s">
        <v>471</v>
      </c>
      <c r="AA48" s="3" t="s">
        <v>529</v>
      </c>
      <c r="AB48" s="3">
        <v>7744</v>
      </c>
      <c r="AC48" s="3" t="s">
        <v>473</v>
      </c>
      <c r="AD48" s="3" t="s">
        <v>530</v>
      </c>
      <c r="AE48" s="123">
        <v>2362904900</v>
      </c>
      <c r="AF48" s="47">
        <v>1</v>
      </c>
      <c r="AG48" s="126">
        <v>2312334900</v>
      </c>
      <c r="AH48" s="303">
        <v>2362904900</v>
      </c>
      <c r="AI48" s="3"/>
      <c r="AJ48" s="247" t="s">
        <v>531</v>
      </c>
      <c r="AK48" s="49"/>
      <c r="AL48" s="358" t="s">
        <v>1208</v>
      </c>
      <c r="AM48" s="358"/>
    </row>
    <row r="49" spans="1:39" s="329" customFormat="1" ht="279" customHeight="1" x14ac:dyDescent="0.3">
      <c r="A49" s="153">
        <v>41</v>
      </c>
      <c r="B49" s="153" t="s">
        <v>532</v>
      </c>
      <c r="C49" s="3" t="s">
        <v>54</v>
      </c>
      <c r="D49" s="3" t="s">
        <v>533</v>
      </c>
      <c r="E49" s="3" t="s">
        <v>56</v>
      </c>
      <c r="F49" s="3" t="s">
        <v>353</v>
      </c>
      <c r="G49" s="128" t="s">
        <v>534</v>
      </c>
      <c r="H49" s="130">
        <f t="shared" si="0"/>
        <v>1.0638297872340425</v>
      </c>
      <c r="I49" s="3" t="s">
        <v>307</v>
      </c>
      <c r="J49" s="3" t="s">
        <v>464</v>
      </c>
      <c r="K49" s="3" t="s">
        <v>61</v>
      </c>
      <c r="L49" s="3" t="s">
        <v>1181</v>
      </c>
      <c r="M49" s="3">
        <v>3192585159</v>
      </c>
      <c r="N49" s="122" t="s">
        <v>1180</v>
      </c>
      <c r="O49" s="32">
        <v>44197</v>
      </c>
      <c r="P49" s="32">
        <v>44561</v>
      </c>
      <c r="Q49" s="3" t="s">
        <v>535</v>
      </c>
      <c r="R49" s="3" t="s">
        <v>536</v>
      </c>
      <c r="S49" s="49">
        <v>480</v>
      </c>
      <c r="T49" s="203">
        <v>155</v>
      </c>
      <c r="U49" s="194">
        <f t="shared" si="5"/>
        <v>0.32291666666666669</v>
      </c>
      <c r="V49" s="319">
        <v>264</v>
      </c>
      <c r="W49" s="320"/>
      <c r="X49" s="36" t="s">
        <v>469</v>
      </c>
      <c r="Y49" s="3" t="s">
        <v>470</v>
      </c>
      <c r="Z49" s="3" t="s">
        <v>471</v>
      </c>
      <c r="AA49" s="3" t="s">
        <v>537</v>
      </c>
      <c r="AB49" s="3">
        <v>7744</v>
      </c>
      <c r="AC49" s="3" t="s">
        <v>473</v>
      </c>
      <c r="AD49" s="3" t="s">
        <v>538</v>
      </c>
      <c r="AE49" s="123">
        <v>1689958915</v>
      </c>
      <c r="AF49" s="47">
        <v>0.158</v>
      </c>
      <c r="AG49" s="126">
        <v>266500400</v>
      </c>
      <c r="AH49" s="303">
        <v>266500400</v>
      </c>
      <c r="AI49" s="3"/>
      <c r="AJ49" s="247" t="s">
        <v>539</v>
      </c>
      <c r="AK49" s="49"/>
      <c r="AL49" s="358" t="s">
        <v>1209</v>
      </c>
      <c r="AM49" s="358" t="s">
        <v>1080</v>
      </c>
    </row>
    <row r="50" spans="1:39" s="329" customFormat="1" ht="264.75" customHeight="1" x14ac:dyDescent="0.3">
      <c r="A50" s="153">
        <v>42</v>
      </c>
      <c r="B50" s="153" t="s">
        <v>540</v>
      </c>
      <c r="C50" s="3" t="s">
        <v>54</v>
      </c>
      <c r="D50" s="3" t="s">
        <v>352</v>
      </c>
      <c r="E50" s="3" t="s">
        <v>56</v>
      </c>
      <c r="F50" s="3" t="s">
        <v>353</v>
      </c>
      <c r="G50" s="341" t="s">
        <v>541</v>
      </c>
      <c r="H50" s="130">
        <f t="shared" si="0"/>
        <v>1.0638297872340425</v>
      </c>
      <c r="I50" s="3" t="s">
        <v>307</v>
      </c>
      <c r="J50" s="3" t="s">
        <v>464</v>
      </c>
      <c r="K50" s="3" t="s">
        <v>61</v>
      </c>
      <c r="L50" s="3" t="s">
        <v>542</v>
      </c>
      <c r="M50" s="91" t="s">
        <v>543</v>
      </c>
      <c r="N50" s="89" t="s">
        <v>544</v>
      </c>
      <c r="O50" s="32">
        <v>44256</v>
      </c>
      <c r="P50" s="32">
        <v>44561</v>
      </c>
      <c r="Q50" s="3" t="s">
        <v>545</v>
      </c>
      <c r="R50" s="3" t="s">
        <v>546</v>
      </c>
      <c r="S50" s="26">
        <v>1</v>
      </c>
      <c r="T50" s="204">
        <v>0.97</v>
      </c>
      <c r="U50" s="194">
        <f t="shared" si="5"/>
        <v>0.97</v>
      </c>
      <c r="V50" s="233">
        <v>0.99</v>
      </c>
      <c r="W50" s="320"/>
      <c r="X50" s="36" t="s">
        <v>469</v>
      </c>
      <c r="Y50" s="3" t="s">
        <v>470</v>
      </c>
      <c r="Z50" s="3" t="s">
        <v>471</v>
      </c>
      <c r="AA50" s="3" t="s">
        <v>472</v>
      </c>
      <c r="AB50" s="3">
        <v>7744</v>
      </c>
      <c r="AC50" s="3" t="s">
        <v>473</v>
      </c>
      <c r="AD50" s="3" t="s">
        <v>484</v>
      </c>
      <c r="AE50" s="123">
        <v>209265261587</v>
      </c>
      <c r="AF50" s="47">
        <v>1.4E-2</v>
      </c>
      <c r="AG50" s="126" t="s">
        <v>547</v>
      </c>
      <c r="AH50" s="303">
        <v>2927787200</v>
      </c>
      <c r="AI50" s="3"/>
      <c r="AJ50" s="260" t="s">
        <v>548</v>
      </c>
      <c r="AK50" s="49"/>
      <c r="AL50" s="358" t="s">
        <v>1210</v>
      </c>
      <c r="AM50" s="358" t="s">
        <v>1088</v>
      </c>
    </row>
    <row r="51" spans="1:39" s="329" customFormat="1" ht="126.75" customHeight="1" x14ac:dyDescent="0.3">
      <c r="A51" s="153">
        <v>43</v>
      </c>
      <c r="B51" s="153" t="s">
        <v>549</v>
      </c>
      <c r="C51" s="3" t="s">
        <v>54</v>
      </c>
      <c r="D51" s="3" t="s">
        <v>550</v>
      </c>
      <c r="E51" s="3" t="s">
        <v>56</v>
      </c>
      <c r="F51" s="3" t="s">
        <v>353</v>
      </c>
      <c r="G51" s="341" t="s">
        <v>551</v>
      </c>
      <c r="H51" s="130">
        <f t="shared" si="0"/>
        <v>1.0638297872340425</v>
      </c>
      <c r="I51" s="3" t="s">
        <v>307</v>
      </c>
      <c r="J51" s="3" t="s">
        <v>464</v>
      </c>
      <c r="K51" s="3" t="s">
        <v>61</v>
      </c>
      <c r="L51" s="3" t="s">
        <v>552</v>
      </c>
      <c r="M51" s="3">
        <v>3156200538</v>
      </c>
      <c r="N51" s="122" t="s">
        <v>553</v>
      </c>
      <c r="O51" s="32">
        <v>44256</v>
      </c>
      <c r="P51" s="32">
        <v>44561</v>
      </c>
      <c r="Q51" s="129" t="s">
        <v>554</v>
      </c>
      <c r="R51" s="3" t="s">
        <v>555</v>
      </c>
      <c r="S51" s="49">
        <v>615</v>
      </c>
      <c r="T51" s="203">
        <v>552</v>
      </c>
      <c r="U51" s="194">
        <f t="shared" si="5"/>
        <v>0.89756097560975612</v>
      </c>
      <c r="V51" s="319">
        <v>765</v>
      </c>
      <c r="W51" s="320"/>
      <c r="X51" s="36" t="s">
        <v>469</v>
      </c>
      <c r="Y51" s="3" t="s">
        <v>470</v>
      </c>
      <c r="Z51" s="3" t="s">
        <v>471</v>
      </c>
      <c r="AA51" s="3" t="s">
        <v>472</v>
      </c>
      <c r="AB51" s="3">
        <v>7744</v>
      </c>
      <c r="AC51" s="3" t="s">
        <v>473</v>
      </c>
      <c r="AD51" s="3" t="s">
        <v>484</v>
      </c>
      <c r="AE51" s="123">
        <v>209265261587</v>
      </c>
      <c r="AF51" s="47">
        <v>0.01</v>
      </c>
      <c r="AG51" s="126">
        <v>1471385466</v>
      </c>
      <c r="AH51" s="303">
        <v>2063201466</v>
      </c>
      <c r="AI51" s="3" t="s">
        <v>1062</v>
      </c>
      <c r="AJ51" s="247" t="s">
        <v>556</v>
      </c>
      <c r="AK51" s="49"/>
      <c r="AL51" s="358" t="s">
        <v>1211</v>
      </c>
      <c r="AM51" s="358"/>
    </row>
    <row r="52" spans="1:39" s="329" customFormat="1" ht="159.75" customHeight="1" x14ac:dyDescent="0.3">
      <c r="A52" s="153">
        <v>44</v>
      </c>
      <c r="B52" s="153" t="s">
        <v>557</v>
      </c>
      <c r="C52" s="3" t="s">
        <v>54</v>
      </c>
      <c r="D52" s="3" t="s">
        <v>550</v>
      </c>
      <c r="E52" s="3" t="s">
        <v>56</v>
      </c>
      <c r="F52" s="3" t="s">
        <v>353</v>
      </c>
      <c r="G52" s="342" t="s">
        <v>558</v>
      </c>
      <c r="H52" s="130">
        <f t="shared" si="0"/>
        <v>1.0638297872340425</v>
      </c>
      <c r="I52" s="3" t="s">
        <v>307</v>
      </c>
      <c r="J52" s="3" t="s">
        <v>464</v>
      </c>
      <c r="K52" s="3" t="s">
        <v>61</v>
      </c>
      <c r="L52" s="3" t="s">
        <v>559</v>
      </c>
      <c r="M52" s="3">
        <v>3115364040</v>
      </c>
      <c r="N52" s="122" t="s">
        <v>560</v>
      </c>
      <c r="O52" s="32">
        <v>44256</v>
      </c>
      <c r="P52" s="32">
        <v>44561</v>
      </c>
      <c r="Q52" s="130" t="s">
        <v>561</v>
      </c>
      <c r="R52" s="130" t="s">
        <v>562</v>
      </c>
      <c r="S52" s="49">
        <v>2024</v>
      </c>
      <c r="T52" s="203">
        <v>1442</v>
      </c>
      <c r="U52" s="194">
        <f t="shared" si="5"/>
        <v>0.71245059288537549</v>
      </c>
      <c r="V52" s="318">
        <v>1904</v>
      </c>
      <c r="W52" s="75"/>
      <c r="X52" s="36" t="s">
        <v>469</v>
      </c>
      <c r="Y52" s="3" t="s">
        <v>470</v>
      </c>
      <c r="Z52" s="3" t="s">
        <v>471</v>
      </c>
      <c r="AA52" s="3" t="s">
        <v>472</v>
      </c>
      <c r="AB52" s="3">
        <v>7744</v>
      </c>
      <c r="AC52" s="3" t="s">
        <v>473</v>
      </c>
      <c r="AD52" s="3" t="s">
        <v>563</v>
      </c>
      <c r="AE52" s="123">
        <v>7574629301</v>
      </c>
      <c r="AF52" s="47">
        <v>0.61699999999999999</v>
      </c>
      <c r="AG52" s="126">
        <v>3741322234</v>
      </c>
      <c r="AH52" s="303">
        <v>4652876034</v>
      </c>
      <c r="AI52" s="3" t="s">
        <v>1063</v>
      </c>
      <c r="AJ52" s="247" t="s">
        <v>564</v>
      </c>
      <c r="AK52" s="49"/>
      <c r="AL52" s="358" t="s">
        <v>1212</v>
      </c>
      <c r="AM52" s="358"/>
    </row>
    <row r="53" spans="1:39" s="329" customFormat="1" ht="251.25" customHeight="1" x14ac:dyDescent="0.3">
      <c r="A53" s="153">
        <v>45</v>
      </c>
      <c r="B53" s="153" t="s">
        <v>565</v>
      </c>
      <c r="C53" s="3" t="s">
        <v>54</v>
      </c>
      <c r="D53" s="3" t="s">
        <v>550</v>
      </c>
      <c r="E53" s="3" t="s">
        <v>56</v>
      </c>
      <c r="F53" s="3" t="s">
        <v>353</v>
      </c>
      <c r="G53" s="341" t="s">
        <v>566</v>
      </c>
      <c r="H53" s="130">
        <f t="shared" si="0"/>
        <v>1.0638297872340425</v>
      </c>
      <c r="I53" s="3" t="s">
        <v>307</v>
      </c>
      <c r="J53" s="3" t="s">
        <v>464</v>
      </c>
      <c r="K53" s="3" t="s">
        <v>61</v>
      </c>
      <c r="L53" s="3" t="s">
        <v>567</v>
      </c>
      <c r="M53" s="3">
        <v>3203163483</v>
      </c>
      <c r="N53" s="122" t="s">
        <v>568</v>
      </c>
      <c r="O53" s="32">
        <v>44256</v>
      </c>
      <c r="P53" s="32">
        <v>44561</v>
      </c>
      <c r="Q53" s="129" t="s">
        <v>569</v>
      </c>
      <c r="R53" s="129" t="s">
        <v>570</v>
      </c>
      <c r="S53" s="49">
        <v>2112</v>
      </c>
      <c r="T53" s="203">
        <v>1605</v>
      </c>
      <c r="U53" s="194">
        <f t="shared" si="5"/>
        <v>0.75994318181818177</v>
      </c>
      <c r="V53" s="223">
        <v>2280</v>
      </c>
      <c r="W53" s="75"/>
      <c r="X53" s="36" t="s">
        <v>469</v>
      </c>
      <c r="Y53" s="3" t="s">
        <v>470</v>
      </c>
      <c r="Z53" s="3" t="s">
        <v>471</v>
      </c>
      <c r="AA53" s="3" t="s">
        <v>472</v>
      </c>
      <c r="AB53" s="3">
        <v>7744</v>
      </c>
      <c r="AC53" s="3" t="s">
        <v>473</v>
      </c>
      <c r="AD53" s="3" t="s">
        <v>563</v>
      </c>
      <c r="AE53" s="123">
        <v>7574629301</v>
      </c>
      <c r="AF53" s="47">
        <v>0.34200000000000003</v>
      </c>
      <c r="AG53" s="126">
        <v>2300041567</v>
      </c>
      <c r="AH53" s="303">
        <v>2580110567</v>
      </c>
      <c r="AI53" s="3" t="s">
        <v>1063</v>
      </c>
      <c r="AJ53" s="247" t="s">
        <v>571</v>
      </c>
      <c r="AK53" s="49"/>
      <c r="AL53" s="358" t="s">
        <v>1213</v>
      </c>
      <c r="AM53" s="358"/>
    </row>
    <row r="54" spans="1:39" s="329" customFormat="1" ht="338.25" customHeight="1" x14ac:dyDescent="0.3">
      <c r="A54" s="153">
        <v>46</v>
      </c>
      <c r="B54" s="153" t="s">
        <v>572</v>
      </c>
      <c r="C54" s="3" t="s">
        <v>54</v>
      </c>
      <c r="D54" s="3" t="s">
        <v>550</v>
      </c>
      <c r="E54" s="3" t="s">
        <v>56</v>
      </c>
      <c r="F54" s="3" t="s">
        <v>353</v>
      </c>
      <c r="G54" s="143" t="s">
        <v>573</v>
      </c>
      <c r="H54" s="130">
        <f t="shared" si="0"/>
        <v>1.0638297872340425</v>
      </c>
      <c r="I54" s="3" t="s">
        <v>307</v>
      </c>
      <c r="J54" s="3" t="s">
        <v>464</v>
      </c>
      <c r="K54" s="3" t="s">
        <v>61</v>
      </c>
      <c r="L54" s="3" t="s">
        <v>525</v>
      </c>
      <c r="M54" s="3" t="s">
        <v>526</v>
      </c>
      <c r="N54" s="369" t="s">
        <v>1182</v>
      </c>
      <c r="O54" s="32">
        <v>44256</v>
      </c>
      <c r="P54" s="32">
        <v>44561</v>
      </c>
      <c r="Q54" s="5" t="s">
        <v>574</v>
      </c>
      <c r="R54" s="5" t="s">
        <v>575</v>
      </c>
      <c r="S54" s="49">
        <v>4664</v>
      </c>
      <c r="T54" s="203">
        <v>5153</v>
      </c>
      <c r="U54" s="194">
        <f t="shared" si="5"/>
        <v>1.1048456260720412</v>
      </c>
      <c r="V54" s="223">
        <v>6349</v>
      </c>
      <c r="W54" s="75"/>
      <c r="X54" s="36" t="s">
        <v>469</v>
      </c>
      <c r="Y54" s="3" t="s">
        <v>470</v>
      </c>
      <c r="Z54" s="3" t="s">
        <v>471</v>
      </c>
      <c r="AA54" s="3" t="s">
        <v>472</v>
      </c>
      <c r="AB54" s="3">
        <v>7744</v>
      </c>
      <c r="AC54" s="3" t="s">
        <v>473</v>
      </c>
      <c r="AD54" s="127" t="s">
        <v>563</v>
      </c>
      <c r="AE54" s="123">
        <v>7574629301</v>
      </c>
      <c r="AF54" s="47">
        <v>4.1000000000000002E-2</v>
      </c>
      <c r="AG54" s="330">
        <v>312514500</v>
      </c>
      <c r="AH54" s="331">
        <v>312514500</v>
      </c>
      <c r="AI54" s="3" t="s">
        <v>1063</v>
      </c>
      <c r="AJ54" s="261" t="s">
        <v>576</v>
      </c>
      <c r="AK54" s="49"/>
      <c r="AL54" s="358" t="s">
        <v>1214</v>
      </c>
      <c r="AM54" s="358"/>
    </row>
    <row r="55" spans="1:39" s="115" customFormat="1" ht="192" customHeight="1" x14ac:dyDescent="0.3">
      <c r="A55" s="152">
        <v>47</v>
      </c>
      <c r="B55" s="153" t="s">
        <v>577</v>
      </c>
      <c r="C55" s="3" t="s">
        <v>54</v>
      </c>
      <c r="D55" s="3" t="s">
        <v>55</v>
      </c>
      <c r="E55" s="3" t="s">
        <v>56</v>
      </c>
      <c r="F55" s="3" t="s">
        <v>353</v>
      </c>
      <c r="G55" s="128" t="s">
        <v>578</v>
      </c>
      <c r="H55" s="130">
        <f t="shared" si="0"/>
        <v>1.0638297872340425</v>
      </c>
      <c r="I55" s="3" t="s">
        <v>307</v>
      </c>
      <c r="J55" s="3" t="s">
        <v>464</v>
      </c>
      <c r="K55" s="3" t="s">
        <v>61</v>
      </c>
      <c r="L55" s="3" t="s">
        <v>579</v>
      </c>
      <c r="M55" s="3">
        <v>3105538263</v>
      </c>
      <c r="N55" s="89" t="s">
        <v>580</v>
      </c>
      <c r="O55" s="32">
        <v>44197</v>
      </c>
      <c r="P55" s="32">
        <v>44561</v>
      </c>
      <c r="Q55" s="5" t="s">
        <v>581</v>
      </c>
      <c r="R55" s="3" t="s">
        <v>582</v>
      </c>
      <c r="S55" s="13">
        <v>1</v>
      </c>
      <c r="T55" s="200">
        <v>1</v>
      </c>
      <c r="U55" s="203">
        <f t="shared" si="4"/>
        <v>100</v>
      </c>
      <c r="V55" s="235">
        <v>1</v>
      </c>
      <c r="W55" s="5"/>
      <c r="X55" s="36" t="s">
        <v>469</v>
      </c>
      <c r="Y55" s="5" t="s">
        <v>583</v>
      </c>
      <c r="Z55" s="5" t="s">
        <v>584</v>
      </c>
      <c r="AA55" s="5" t="s">
        <v>585</v>
      </c>
      <c r="AB55" s="3">
        <v>7752</v>
      </c>
      <c r="AC55" s="5" t="s">
        <v>586</v>
      </c>
      <c r="AD55" s="3" t="s">
        <v>587</v>
      </c>
      <c r="AE55" s="123">
        <v>4555487040</v>
      </c>
      <c r="AF55" s="47">
        <v>1</v>
      </c>
      <c r="AG55" s="131">
        <v>786753629</v>
      </c>
      <c r="AH55" s="304">
        <v>4550331302</v>
      </c>
      <c r="AI55" s="30"/>
      <c r="AJ55" s="247" t="s">
        <v>588</v>
      </c>
      <c r="AK55" s="49" t="s">
        <v>589</v>
      </c>
      <c r="AL55" s="358" t="s">
        <v>1085</v>
      </c>
      <c r="AM55" s="358" t="s">
        <v>1086</v>
      </c>
    </row>
    <row r="56" spans="1:39" s="115" customFormat="1" ht="183" customHeight="1" x14ac:dyDescent="0.3">
      <c r="A56" s="152">
        <v>48</v>
      </c>
      <c r="B56" s="153" t="s">
        <v>590</v>
      </c>
      <c r="C56" s="3" t="s">
        <v>54</v>
      </c>
      <c r="D56" s="3" t="s">
        <v>78</v>
      </c>
      <c r="E56" s="3" t="s">
        <v>56</v>
      </c>
      <c r="F56" s="3" t="s">
        <v>353</v>
      </c>
      <c r="G56" s="128" t="s">
        <v>591</v>
      </c>
      <c r="H56" s="130">
        <f t="shared" si="0"/>
        <v>1.0638297872340425</v>
      </c>
      <c r="I56" s="3" t="s">
        <v>307</v>
      </c>
      <c r="J56" s="3" t="s">
        <v>464</v>
      </c>
      <c r="K56" s="3" t="s">
        <v>61</v>
      </c>
      <c r="L56" s="3" t="s">
        <v>1183</v>
      </c>
      <c r="M56" s="3" t="s">
        <v>592</v>
      </c>
      <c r="N56" s="89" t="s">
        <v>593</v>
      </c>
      <c r="O56" s="32">
        <v>44256</v>
      </c>
      <c r="P56" s="32">
        <v>44561</v>
      </c>
      <c r="Q56" s="47" t="s">
        <v>594</v>
      </c>
      <c r="R56" s="5" t="s">
        <v>595</v>
      </c>
      <c r="S56" s="13">
        <v>1</v>
      </c>
      <c r="T56" s="205">
        <v>0.93500000000000005</v>
      </c>
      <c r="U56" s="203">
        <f t="shared" si="4"/>
        <v>93.5</v>
      </c>
      <c r="V56" s="236">
        <v>0.96020000000000005</v>
      </c>
      <c r="W56" s="75"/>
      <c r="X56" s="36" t="s">
        <v>441</v>
      </c>
      <c r="Y56" s="3" t="s">
        <v>596</v>
      </c>
      <c r="Z56" s="3" t="s">
        <v>597</v>
      </c>
      <c r="AA56" s="128"/>
      <c r="AB56" s="3">
        <v>7745</v>
      </c>
      <c r="AC56" s="3" t="s">
        <v>598</v>
      </c>
      <c r="AD56" s="132" t="s">
        <v>599</v>
      </c>
      <c r="AE56" s="133">
        <v>93593086512</v>
      </c>
      <c r="AF56" s="47">
        <v>0.27500000000000002</v>
      </c>
      <c r="AG56" s="131" t="s">
        <v>600</v>
      </c>
      <c r="AH56" s="304">
        <v>101764434561.064</v>
      </c>
      <c r="AI56" s="30"/>
      <c r="AJ56" s="262" t="s">
        <v>601</v>
      </c>
      <c r="AK56" s="283"/>
      <c r="AL56" s="358" t="s">
        <v>1064</v>
      </c>
      <c r="AM56" s="358" t="s">
        <v>1219</v>
      </c>
    </row>
    <row r="57" spans="1:39" s="115" customFormat="1" ht="131.25" customHeight="1" x14ac:dyDescent="0.3">
      <c r="A57" s="152">
        <v>49</v>
      </c>
      <c r="B57" s="153" t="s">
        <v>602</v>
      </c>
      <c r="C57" s="3" t="s">
        <v>54</v>
      </c>
      <c r="D57" s="3" t="s">
        <v>550</v>
      </c>
      <c r="E57" s="3" t="s">
        <v>56</v>
      </c>
      <c r="F57" s="3" t="s">
        <v>353</v>
      </c>
      <c r="G57" s="343" t="s">
        <v>603</v>
      </c>
      <c r="H57" s="130">
        <f t="shared" si="0"/>
        <v>1.0638297872340425</v>
      </c>
      <c r="I57" s="11" t="s">
        <v>307</v>
      </c>
      <c r="J57" s="11" t="s">
        <v>464</v>
      </c>
      <c r="K57" s="11" t="s">
        <v>61</v>
      </c>
      <c r="L57" s="11" t="s">
        <v>1184</v>
      </c>
      <c r="M57" s="11">
        <v>3105612240</v>
      </c>
      <c r="N57" s="134" t="s">
        <v>604</v>
      </c>
      <c r="O57" s="135">
        <v>44228</v>
      </c>
      <c r="P57" s="135">
        <v>44561</v>
      </c>
      <c r="Q57" s="11" t="s">
        <v>605</v>
      </c>
      <c r="R57" s="47" t="s">
        <v>606</v>
      </c>
      <c r="S57" s="136">
        <v>0.7</v>
      </c>
      <c r="T57" s="206">
        <v>0.98</v>
      </c>
      <c r="U57" s="203">
        <f t="shared" si="4"/>
        <v>140</v>
      </c>
      <c r="V57" s="234">
        <v>1</v>
      </c>
      <c r="W57" s="58"/>
      <c r="X57" s="137" t="s">
        <v>441</v>
      </c>
      <c r="Y57" s="11" t="s">
        <v>596</v>
      </c>
      <c r="Z57" s="11" t="s">
        <v>607</v>
      </c>
      <c r="AA57" s="11" t="s">
        <v>608</v>
      </c>
      <c r="AB57" s="11">
        <v>7771</v>
      </c>
      <c r="AC57" s="11" t="s">
        <v>609</v>
      </c>
      <c r="AD57" s="11" t="s">
        <v>610</v>
      </c>
      <c r="AE57" s="123" t="s">
        <v>611</v>
      </c>
      <c r="AF57" s="47" t="s">
        <v>611</v>
      </c>
      <c r="AG57" s="138" t="s">
        <v>612</v>
      </c>
      <c r="AH57" s="297">
        <v>58451848001</v>
      </c>
      <c r="AI57" s="30"/>
      <c r="AJ57" s="262" t="s">
        <v>613</v>
      </c>
      <c r="AK57" s="284" t="s">
        <v>614</v>
      </c>
      <c r="AL57" s="364" t="s">
        <v>1225</v>
      </c>
      <c r="AM57" s="359"/>
    </row>
    <row r="58" spans="1:39" s="115" customFormat="1" ht="344.25" customHeight="1" x14ac:dyDescent="0.3">
      <c r="A58" s="152">
        <v>50</v>
      </c>
      <c r="B58" s="153" t="s">
        <v>615</v>
      </c>
      <c r="C58" s="3" t="s">
        <v>54</v>
      </c>
      <c r="D58" s="3" t="s">
        <v>550</v>
      </c>
      <c r="E58" s="3" t="s">
        <v>56</v>
      </c>
      <c r="F58" s="3" t="s">
        <v>353</v>
      </c>
      <c r="G58" s="343" t="s">
        <v>616</v>
      </c>
      <c r="H58" s="130">
        <f t="shared" si="0"/>
        <v>1.0638297872340425</v>
      </c>
      <c r="I58" s="11" t="s">
        <v>307</v>
      </c>
      <c r="J58" s="11" t="s">
        <v>464</v>
      </c>
      <c r="K58" s="11" t="s">
        <v>61</v>
      </c>
      <c r="L58" s="11" t="s">
        <v>1184</v>
      </c>
      <c r="M58" s="11">
        <v>3105612240</v>
      </c>
      <c r="N58" s="134" t="s">
        <v>604</v>
      </c>
      <c r="O58" s="135">
        <v>44197</v>
      </c>
      <c r="P58" s="135">
        <v>44561</v>
      </c>
      <c r="Q58" s="11" t="s">
        <v>617</v>
      </c>
      <c r="R58" s="47" t="s">
        <v>618</v>
      </c>
      <c r="S58" s="136">
        <v>1</v>
      </c>
      <c r="T58" s="206">
        <v>0.93500000000000005</v>
      </c>
      <c r="U58" s="203">
        <f t="shared" si="4"/>
        <v>93.5</v>
      </c>
      <c r="V58" s="234">
        <v>1</v>
      </c>
      <c r="W58" s="58"/>
      <c r="X58" s="137" t="s">
        <v>441</v>
      </c>
      <c r="Y58" s="11" t="s">
        <v>596</v>
      </c>
      <c r="Z58" s="11" t="s">
        <v>607</v>
      </c>
      <c r="AA58" s="11" t="s">
        <v>619</v>
      </c>
      <c r="AB58" s="11">
        <v>7771</v>
      </c>
      <c r="AC58" s="11" t="s">
        <v>609</v>
      </c>
      <c r="AD58" s="11" t="s">
        <v>620</v>
      </c>
      <c r="AE58" s="123" t="s">
        <v>611</v>
      </c>
      <c r="AF58" s="47" t="s">
        <v>611</v>
      </c>
      <c r="AG58" s="138" t="s">
        <v>612</v>
      </c>
      <c r="AH58" s="297">
        <v>258356250</v>
      </c>
      <c r="AI58" s="30"/>
      <c r="AJ58" s="247" t="s">
        <v>621</v>
      </c>
      <c r="AK58" s="284"/>
      <c r="AL58" s="364" t="s">
        <v>1226</v>
      </c>
      <c r="AM58" s="359"/>
    </row>
    <row r="59" spans="1:39" s="115" customFormat="1" ht="143.25" customHeight="1" x14ac:dyDescent="0.3">
      <c r="A59" s="152">
        <v>51</v>
      </c>
      <c r="B59" s="153" t="s">
        <v>622</v>
      </c>
      <c r="C59" s="3" t="s">
        <v>54</v>
      </c>
      <c r="D59" s="3" t="s">
        <v>352</v>
      </c>
      <c r="E59" s="3" t="s">
        <v>56</v>
      </c>
      <c r="F59" s="3" t="s">
        <v>353</v>
      </c>
      <c r="G59" s="128" t="s">
        <v>623</v>
      </c>
      <c r="H59" s="130">
        <f t="shared" si="0"/>
        <v>1.0638297872340425</v>
      </c>
      <c r="I59" s="3" t="s">
        <v>307</v>
      </c>
      <c r="J59" s="3" t="s">
        <v>464</v>
      </c>
      <c r="K59" s="3" t="s">
        <v>61</v>
      </c>
      <c r="L59" s="3" t="s">
        <v>624</v>
      </c>
      <c r="M59" s="3" t="s">
        <v>625</v>
      </c>
      <c r="N59" s="89" t="s">
        <v>626</v>
      </c>
      <c r="O59" s="93">
        <v>44197</v>
      </c>
      <c r="P59" s="93">
        <v>44377</v>
      </c>
      <c r="Q59" s="3" t="s">
        <v>627</v>
      </c>
      <c r="R59" s="5" t="s">
        <v>628</v>
      </c>
      <c r="S59" s="49">
        <v>1</v>
      </c>
      <c r="T59" s="203">
        <v>1</v>
      </c>
      <c r="U59" s="203">
        <f t="shared" si="4"/>
        <v>100</v>
      </c>
      <c r="V59" s="223">
        <v>1</v>
      </c>
      <c r="W59" s="5"/>
      <c r="X59" s="36" t="s">
        <v>629</v>
      </c>
      <c r="Y59" s="3" t="s">
        <v>596</v>
      </c>
      <c r="Z59" s="3" t="s">
        <v>630</v>
      </c>
      <c r="AA59" s="3" t="s">
        <v>631</v>
      </c>
      <c r="AB59" s="3">
        <v>7565</v>
      </c>
      <c r="AC59" s="3" t="s">
        <v>632</v>
      </c>
      <c r="AD59" s="3" t="s">
        <v>633</v>
      </c>
      <c r="AE59" s="123">
        <v>1083246769</v>
      </c>
      <c r="AF59" s="47">
        <v>1</v>
      </c>
      <c r="AG59" s="139">
        <v>528359758</v>
      </c>
      <c r="AH59" s="305">
        <v>1654255737</v>
      </c>
      <c r="AI59" s="3" t="s">
        <v>634</v>
      </c>
      <c r="AJ59" s="263" t="s">
        <v>635</v>
      </c>
      <c r="AK59" s="49"/>
      <c r="AL59" s="358" t="s">
        <v>1081</v>
      </c>
      <c r="AM59" s="358" t="s">
        <v>1082</v>
      </c>
    </row>
    <row r="60" spans="1:39" s="115" customFormat="1" ht="133.5" customHeight="1" x14ac:dyDescent="0.3">
      <c r="A60" s="152">
        <v>52</v>
      </c>
      <c r="B60" s="153" t="s">
        <v>636</v>
      </c>
      <c r="C60" s="3" t="s">
        <v>54</v>
      </c>
      <c r="D60" s="3" t="s">
        <v>352</v>
      </c>
      <c r="E60" s="3" t="s">
        <v>56</v>
      </c>
      <c r="F60" s="3" t="s">
        <v>353</v>
      </c>
      <c r="G60" s="140" t="s">
        <v>637</v>
      </c>
      <c r="H60" s="130">
        <f t="shared" si="0"/>
        <v>1.0638297872340425</v>
      </c>
      <c r="I60" s="3" t="s">
        <v>307</v>
      </c>
      <c r="J60" s="3" t="s">
        <v>464</v>
      </c>
      <c r="K60" s="3" t="s">
        <v>61</v>
      </c>
      <c r="L60" s="3" t="s">
        <v>1185</v>
      </c>
      <c r="M60" s="3">
        <v>3115402902</v>
      </c>
      <c r="N60" s="122" t="s">
        <v>638</v>
      </c>
      <c r="O60" s="93">
        <v>44287</v>
      </c>
      <c r="P60" s="93">
        <v>44561</v>
      </c>
      <c r="Q60" s="3" t="s">
        <v>639</v>
      </c>
      <c r="R60" s="5" t="s">
        <v>640</v>
      </c>
      <c r="S60" s="26">
        <v>1</v>
      </c>
      <c r="T60" s="207">
        <v>5.6000000000000001E-2</v>
      </c>
      <c r="U60" s="203">
        <f t="shared" si="4"/>
        <v>5.6000000000000005</v>
      </c>
      <c r="V60" s="347">
        <f>+(397/1123)*1</f>
        <v>0.3535173642030276</v>
      </c>
      <c r="W60" s="5"/>
      <c r="X60" s="36" t="s">
        <v>441</v>
      </c>
      <c r="Y60" s="3" t="s">
        <v>641</v>
      </c>
      <c r="Z60" s="3" t="s">
        <v>642</v>
      </c>
      <c r="AA60" s="3" t="s">
        <v>643</v>
      </c>
      <c r="AB60" s="30">
        <v>7733</v>
      </c>
      <c r="AC60" s="3" t="s">
        <v>644</v>
      </c>
      <c r="AD60" s="3" t="s">
        <v>643</v>
      </c>
      <c r="AE60" s="123">
        <v>1212178432</v>
      </c>
      <c r="AF60" s="47">
        <v>1</v>
      </c>
      <c r="AG60" s="139">
        <v>1183343596</v>
      </c>
      <c r="AH60" s="305">
        <v>1570250663</v>
      </c>
      <c r="AI60" s="30"/>
      <c r="AJ60" s="263" t="s">
        <v>645</v>
      </c>
      <c r="AK60" s="283"/>
      <c r="AL60" s="358" t="s">
        <v>1220</v>
      </c>
      <c r="AM60" s="359"/>
    </row>
    <row r="61" spans="1:39" s="116" customFormat="1" ht="376.5" customHeight="1" x14ac:dyDescent="0.3">
      <c r="A61" s="159">
        <v>53</v>
      </c>
      <c r="B61" s="160" t="s">
        <v>646</v>
      </c>
      <c r="C61" s="128" t="s">
        <v>54</v>
      </c>
      <c r="D61" s="128" t="s">
        <v>138</v>
      </c>
      <c r="E61" s="128" t="s">
        <v>56</v>
      </c>
      <c r="F61" s="128" t="s">
        <v>353</v>
      </c>
      <c r="G61" s="140" t="s">
        <v>647</v>
      </c>
      <c r="H61" s="130">
        <f t="shared" si="0"/>
        <v>1.0638297872340425</v>
      </c>
      <c r="I61" s="128" t="s">
        <v>307</v>
      </c>
      <c r="J61" s="128" t="s">
        <v>464</v>
      </c>
      <c r="K61" s="128" t="s">
        <v>61</v>
      </c>
      <c r="L61" s="370" t="s">
        <v>1186</v>
      </c>
      <c r="M61" s="128">
        <v>3002288481</v>
      </c>
      <c r="N61" s="141" t="s">
        <v>648</v>
      </c>
      <c r="O61" s="142">
        <v>44197</v>
      </c>
      <c r="P61" s="142">
        <v>44561</v>
      </c>
      <c r="Q61" s="128" t="s">
        <v>649</v>
      </c>
      <c r="R61" s="143" t="s">
        <v>650</v>
      </c>
      <c r="S61" s="117">
        <v>9982</v>
      </c>
      <c r="T61" s="203">
        <v>1718</v>
      </c>
      <c r="U61" s="203">
        <f t="shared" si="4"/>
        <v>17.210979763574432</v>
      </c>
      <c r="V61" s="223">
        <v>18616</v>
      </c>
      <c r="W61" s="144"/>
      <c r="X61" s="145" t="s">
        <v>441</v>
      </c>
      <c r="Y61" s="128" t="s">
        <v>441</v>
      </c>
      <c r="Z61" s="128" t="s">
        <v>597</v>
      </c>
      <c r="AA61" s="128" t="s">
        <v>651</v>
      </c>
      <c r="AB61" s="146">
        <v>7753</v>
      </c>
      <c r="AC61" s="128" t="s">
        <v>652</v>
      </c>
      <c r="AD61" s="128" t="s">
        <v>653</v>
      </c>
      <c r="AE61" s="133">
        <v>266891510</v>
      </c>
      <c r="AF61" s="147">
        <v>0.56999999999999995</v>
      </c>
      <c r="AG61" s="139">
        <v>81888000</v>
      </c>
      <c r="AH61" s="305">
        <v>252638000</v>
      </c>
      <c r="AI61" s="128" t="s">
        <v>654</v>
      </c>
      <c r="AJ61" s="264" t="s">
        <v>655</v>
      </c>
      <c r="AK61" s="285"/>
      <c r="AL61" s="358" t="s">
        <v>1222</v>
      </c>
      <c r="AM61" s="358" t="s">
        <v>1221</v>
      </c>
    </row>
    <row r="62" spans="1:39" s="2" customFormat="1" ht="69" hidden="1" customHeight="1" x14ac:dyDescent="0.3">
      <c r="A62" s="152">
        <v>54</v>
      </c>
      <c r="B62" s="153" t="s">
        <v>656</v>
      </c>
      <c r="C62" s="3" t="s">
        <v>54</v>
      </c>
      <c r="D62" s="3" t="s">
        <v>55</v>
      </c>
      <c r="E62" s="3" t="s">
        <v>56</v>
      </c>
      <c r="F62" s="3" t="s">
        <v>353</v>
      </c>
      <c r="G62" s="3" t="s">
        <v>657</v>
      </c>
      <c r="H62" s="130">
        <f t="shared" si="0"/>
        <v>1.0638297872340425</v>
      </c>
      <c r="I62" s="3" t="s">
        <v>658</v>
      </c>
      <c r="J62" s="3" t="s">
        <v>659</v>
      </c>
      <c r="K62" s="3" t="s">
        <v>207</v>
      </c>
      <c r="L62" s="3" t="s">
        <v>660</v>
      </c>
      <c r="M62" s="3">
        <v>3779595</v>
      </c>
      <c r="N62" s="89" t="s">
        <v>661</v>
      </c>
      <c r="O62" s="94">
        <v>44228</v>
      </c>
      <c r="P62" s="94">
        <v>44545</v>
      </c>
      <c r="Q62" s="3" t="s">
        <v>662</v>
      </c>
      <c r="R62" s="3" t="s">
        <v>663</v>
      </c>
      <c r="S62" s="26">
        <v>1</v>
      </c>
      <c r="T62" s="204">
        <f>40/40</f>
        <v>1</v>
      </c>
      <c r="U62" s="203">
        <f t="shared" si="4"/>
        <v>100</v>
      </c>
      <c r="V62" s="235">
        <v>1</v>
      </c>
      <c r="W62" s="12"/>
      <c r="X62" s="27" t="s">
        <v>664</v>
      </c>
      <c r="Y62" s="10" t="s">
        <v>665</v>
      </c>
      <c r="Z62" s="10" t="s">
        <v>666</v>
      </c>
      <c r="AA62" s="10" t="s">
        <v>667</v>
      </c>
      <c r="AB62" s="10" t="s">
        <v>668</v>
      </c>
      <c r="AC62" s="9" t="s">
        <v>669</v>
      </c>
      <c r="AD62" s="4" t="s">
        <v>670</v>
      </c>
      <c r="AE62" s="161">
        <v>5486438000</v>
      </c>
      <c r="AF62" s="47">
        <v>0.01</v>
      </c>
      <c r="AG62" s="24">
        <v>8736000</v>
      </c>
      <c r="AH62" s="306">
        <v>223100469.47999999</v>
      </c>
      <c r="AI62" s="107" t="s">
        <v>671</v>
      </c>
      <c r="AJ62" s="255" t="s">
        <v>672</v>
      </c>
      <c r="AK62" s="176" t="s">
        <v>673</v>
      </c>
      <c r="AL62" s="358" t="s">
        <v>1105</v>
      </c>
      <c r="AM62" s="359"/>
    </row>
    <row r="63" spans="1:39" s="2" customFormat="1" ht="42" hidden="1" customHeight="1" x14ac:dyDescent="0.3">
      <c r="A63" s="152">
        <v>55</v>
      </c>
      <c r="B63" s="153" t="s">
        <v>674</v>
      </c>
      <c r="C63" s="3" t="s">
        <v>54</v>
      </c>
      <c r="D63" s="3" t="s">
        <v>55</v>
      </c>
      <c r="E63" s="3" t="s">
        <v>56</v>
      </c>
      <c r="F63" s="3" t="s">
        <v>353</v>
      </c>
      <c r="G63" s="77" t="s">
        <v>675</v>
      </c>
      <c r="H63" s="130">
        <f t="shared" si="0"/>
        <v>1.0638297872340425</v>
      </c>
      <c r="I63" s="3" t="s">
        <v>658</v>
      </c>
      <c r="J63" s="3" t="s">
        <v>659</v>
      </c>
      <c r="K63" s="3" t="s">
        <v>207</v>
      </c>
      <c r="L63" s="3" t="s">
        <v>676</v>
      </c>
      <c r="M63" s="3" t="s">
        <v>677</v>
      </c>
      <c r="N63" s="89" t="s">
        <v>678</v>
      </c>
      <c r="O63" s="32">
        <v>44197</v>
      </c>
      <c r="P63" s="32">
        <v>44561</v>
      </c>
      <c r="Q63" s="3" t="s">
        <v>679</v>
      </c>
      <c r="R63" s="5" t="s">
        <v>680</v>
      </c>
      <c r="S63" s="49">
        <v>220</v>
      </c>
      <c r="T63" s="203">
        <v>84</v>
      </c>
      <c r="U63" s="203">
        <f t="shared" si="4"/>
        <v>38.181818181818187</v>
      </c>
      <c r="V63" s="223">
        <v>346</v>
      </c>
      <c r="W63" s="5"/>
      <c r="X63" s="27" t="s">
        <v>69</v>
      </c>
      <c r="Y63" s="7" t="s">
        <v>681</v>
      </c>
      <c r="Z63" s="7" t="s">
        <v>682</v>
      </c>
      <c r="AA63" s="7" t="s">
        <v>683</v>
      </c>
      <c r="AB63" s="45">
        <v>7640</v>
      </c>
      <c r="AC63" s="7" t="s">
        <v>684</v>
      </c>
      <c r="AD63" s="7" t="s">
        <v>685</v>
      </c>
      <c r="AE63" s="161" t="s">
        <v>686</v>
      </c>
      <c r="AF63" s="47">
        <v>1</v>
      </c>
      <c r="AG63" s="113">
        <v>1517224850</v>
      </c>
      <c r="AH63" s="306">
        <v>1532224850</v>
      </c>
      <c r="AI63" s="103"/>
      <c r="AJ63" s="255" t="s">
        <v>687</v>
      </c>
      <c r="AK63" s="176" t="s">
        <v>688</v>
      </c>
      <c r="AL63" s="358" t="s">
        <v>1106</v>
      </c>
      <c r="AM63" s="359"/>
    </row>
    <row r="64" spans="1:39" s="2" customFormat="1" ht="352.5" hidden="1" customHeight="1" x14ac:dyDescent="0.3">
      <c r="A64" s="152">
        <v>56</v>
      </c>
      <c r="B64" s="153" t="s">
        <v>689</v>
      </c>
      <c r="C64" s="3" t="s">
        <v>54</v>
      </c>
      <c r="D64" s="3" t="s">
        <v>55</v>
      </c>
      <c r="E64" s="3" t="s">
        <v>56</v>
      </c>
      <c r="F64" s="3" t="s">
        <v>353</v>
      </c>
      <c r="G64" s="7" t="s">
        <v>690</v>
      </c>
      <c r="H64" s="130">
        <f t="shared" si="0"/>
        <v>1.0638297872340425</v>
      </c>
      <c r="I64" s="3" t="s">
        <v>658</v>
      </c>
      <c r="J64" s="3" t="s">
        <v>659</v>
      </c>
      <c r="K64" s="3" t="s">
        <v>61</v>
      </c>
      <c r="L64" s="3" t="s">
        <v>676</v>
      </c>
      <c r="M64" s="3" t="s">
        <v>691</v>
      </c>
      <c r="N64" s="89" t="s">
        <v>692</v>
      </c>
      <c r="O64" s="32">
        <v>44197</v>
      </c>
      <c r="P64" s="32">
        <v>44561</v>
      </c>
      <c r="Q64" s="5" t="s">
        <v>693</v>
      </c>
      <c r="R64" s="5" t="s">
        <v>694</v>
      </c>
      <c r="S64" s="50">
        <v>400</v>
      </c>
      <c r="T64" s="208">
        <v>124</v>
      </c>
      <c r="U64" s="203">
        <f t="shared" si="4"/>
        <v>31</v>
      </c>
      <c r="V64" s="349">
        <v>456</v>
      </c>
      <c r="W64" s="5"/>
      <c r="X64" s="27" t="s">
        <v>69</v>
      </c>
      <c r="Y64" s="7" t="s">
        <v>695</v>
      </c>
      <c r="Z64" s="7" t="s">
        <v>696</v>
      </c>
      <c r="AA64" s="7" t="s">
        <v>697</v>
      </c>
      <c r="AB64" s="45">
        <v>7765</v>
      </c>
      <c r="AC64" s="7" t="s">
        <v>698</v>
      </c>
      <c r="AD64" s="7" t="s">
        <v>699</v>
      </c>
      <c r="AE64" s="161" t="s">
        <v>700</v>
      </c>
      <c r="AF64" s="47">
        <v>1</v>
      </c>
      <c r="AG64" s="113">
        <v>2509360960</v>
      </c>
      <c r="AH64" s="306">
        <v>3183275341</v>
      </c>
      <c r="AI64" s="103"/>
      <c r="AJ64" s="251" t="s">
        <v>701</v>
      </c>
      <c r="AK64" s="176" t="s">
        <v>702</v>
      </c>
      <c r="AL64" s="358" t="s">
        <v>1107</v>
      </c>
      <c r="AM64" s="359"/>
    </row>
    <row r="65" spans="1:225" s="2" customFormat="1" ht="42" hidden="1" customHeight="1" x14ac:dyDescent="0.3">
      <c r="A65" s="152">
        <v>57</v>
      </c>
      <c r="B65" s="153" t="s">
        <v>703</v>
      </c>
      <c r="C65" s="3" t="s">
        <v>54</v>
      </c>
      <c r="D65" s="3" t="s">
        <v>390</v>
      </c>
      <c r="E65" s="3" t="s">
        <v>56</v>
      </c>
      <c r="F65" s="3" t="s">
        <v>353</v>
      </c>
      <c r="G65" s="3" t="s">
        <v>704</v>
      </c>
      <c r="H65" s="130">
        <f t="shared" si="0"/>
        <v>1.0638297872340425</v>
      </c>
      <c r="I65" s="3" t="s">
        <v>705</v>
      </c>
      <c r="J65" s="3" t="s">
        <v>706</v>
      </c>
      <c r="K65" s="30" t="s">
        <v>61</v>
      </c>
      <c r="L65" s="3" t="s">
        <v>707</v>
      </c>
      <c r="M65" s="3" t="s">
        <v>708</v>
      </c>
      <c r="N65" s="89" t="s">
        <v>709</v>
      </c>
      <c r="O65" s="32">
        <v>44256</v>
      </c>
      <c r="P65" s="32">
        <v>44561</v>
      </c>
      <c r="Q65" s="3" t="s">
        <v>710</v>
      </c>
      <c r="R65" s="5" t="s">
        <v>711</v>
      </c>
      <c r="S65" s="49">
        <v>600</v>
      </c>
      <c r="T65" s="209">
        <v>300</v>
      </c>
      <c r="U65" s="203">
        <f t="shared" si="4"/>
        <v>50</v>
      </c>
      <c r="V65" s="339">
        <v>708</v>
      </c>
      <c r="W65" s="5"/>
      <c r="X65" s="78" t="s">
        <v>712</v>
      </c>
      <c r="Y65" s="76" t="s">
        <v>713</v>
      </c>
      <c r="Z65" s="42" t="s">
        <v>714</v>
      </c>
      <c r="AA65" s="42" t="s">
        <v>715</v>
      </c>
      <c r="AB65" s="79">
        <v>7705</v>
      </c>
      <c r="AC65" s="37" t="s">
        <v>716</v>
      </c>
      <c r="AD65" s="42" t="s">
        <v>717</v>
      </c>
      <c r="AE65" s="123">
        <v>1073900000</v>
      </c>
      <c r="AF65" s="47" t="s">
        <v>718</v>
      </c>
      <c r="AG65" s="148">
        <v>27900000</v>
      </c>
      <c r="AH65" s="307">
        <v>77313667</v>
      </c>
      <c r="AJ65" s="265" t="s">
        <v>719</v>
      </c>
      <c r="AK65" s="103"/>
      <c r="AL65" s="358" t="s">
        <v>1083</v>
      </c>
      <c r="AM65" s="359"/>
    </row>
    <row r="66" spans="1:225" s="2" customFormat="1" ht="72.75" hidden="1" customHeight="1" x14ac:dyDescent="0.3">
      <c r="A66" s="152">
        <v>58</v>
      </c>
      <c r="B66" s="153" t="s">
        <v>720</v>
      </c>
      <c r="C66" s="3" t="s">
        <v>54</v>
      </c>
      <c r="D66" s="3" t="s">
        <v>55</v>
      </c>
      <c r="E66" s="3" t="s">
        <v>56</v>
      </c>
      <c r="F66" s="3" t="s">
        <v>353</v>
      </c>
      <c r="G66" s="3" t="s">
        <v>721</v>
      </c>
      <c r="H66" s="130">
        <f t="shared" si="0"/>
        <v>1.0638297872340425</v>
      </c>
      <c r="I66" s="3" t="s">
        <v>61</v>
      </c>
      <c r="J66" s="3" t="s">
        <v>722</v>
      </c>
      <c r="K66" s="3" t="s">
        <v>722</v>
      </c>
      <c r="L66" s="3" t="s">
        <v>723</v>
      </c>
      <c r="M66" s="3">
        <v>3002656361</v>
      </c>
      <c r="N66" s="3" t="s">
        <v>724</v>
      </c>
      <c r="O66" s="32">
        <v>44348</v>
      </c>
      <c r="P66" s="32">
        <v>44561</v>
      </c>
      <c r="Q66" s="3" t="s">
        <v>725</v>
      </c>
      <c r="R66" s="5" t="s">
        <v>726</v>
      </c>
      <c r="S66" s="49">
        <v>1800</v>
      </c>
      <c r="T66" s="203" t="s">
        <v>727</v>
      </c>
      <c r="U66" s="203" t="s">
        <v>99</v>
      </c>
      <c r="V66" s="223">
        <v>1250</v>
      </c>
      <c r="W66" s="5"/>
      <c r="X66" s="36" t="s">
        <v>728</v>
      </c>
      <c r="Y66" s="3" t="s">
        <v>207</v>
      </c>
      <c r="Z66" s="3" t="s">
        <v>207</v>
      </c>
      <c r="AA66" s="3" t="s">
        <v>207</v>
      </c>
      <c r="AB66" s="3" t="s">
        <v>729</v>
      </c>
      <c r="AC66" s="3" t="s">
        <v>730</v>
      </c>
      <c r="AD66" s="3" t="s">
        <v>731</v>
      </c>
      <c r="AE66" s="123">
        <v>1044883800</v>
      </c>
      <c r="AF66" s="47">
        <v>1</v>
      </c>
      <c r="AG66" s="123">
        <v>543397920</v>
      </c>
      <c r="AH66" s="298">
        <v>582271250</v>
      </c>
      <c r="AI66" s="103"/>
      <c r="AJ66" s="255" t="s">
        <v>732</v>
      </c>
      <c r="AK66" s="286" t="s">
        <v>733</v>
      </c>
      <c r="AL66" s="359" t="s">
        <v>1155</v>
      </c>
      <c r="AM66" s="358" t="s">
        <v>1162</v>
      </c>
    </row>
    <row r="67" spans="1:225" s="2" customFormat="1" ht="67.5" hidden="1" customHeight="1" x14ac:dyDescent="0.3">
      <c r="A67" s="152">
        <v>59</v>
      </c>
      <c r="B67" s="153" t="s">
        <v>734</v>
      </c>
      <c r="C67" s="3" t="s">
        <v>54</v>
      </c>
      <c r="D67" s="3" t="s">
        <v>55</v>
      </c>
      <c r="E67" s="3" t="s">
        <v>56</v>
      </c>
      <c r="F67" s="3" t="s">
        <v>353</v>
      </c>
      <c r="G67" s="3" t="s">
        <v>735</v>
      </c>
      <c r="H67" s="130">
        <f t="shared" si="0"/>
        <v>1.0638297872340425</v>
      </c>
      <c r="I67" s="3" t="s">
        <v>61</v>
      </c>
      <c r="J67" s="3" t="s">
        <v>722</v>
      </c>
      <c r="K67" s="3" t="s">
        <v>722</v>
      </c>
      <c r="L67" s="3" t="s">
        <v>723</v>
      </c>
      <c r="M67" s="3">
        <v>3002656361</v>
      </c>
      <c r="N67" s="3" t="s">
        <v>724</v>
      </c>
      <c r="O67" s="32">
        <v>44348</v>
      </c>
      <c r="P67" s="32">
        <v>44561</v>
      </c>
      <c r="Q67" s="3" t="s">
        <v>736</v>
      </c>
      <c r="R67" s="5" t="s">
        <v>737</v>
      </c>
      <c r="S67" s="49">
        <v>500</v>
      </c>
      <c r="T67" s="203" t="s">
        <v>727</v>
      </c>
      <c r="U67" s="203" t="s">
        <v>99</v>
      </c>
      <c r="V67" s="223">
        <v>400</v>
      </c>
      <c r="W67" s="5"/>
      <c r="X67" s="36" t="s">
        <v>728</v>
      </c>
      <c r="Y67" s="3" t="s">
        <v>207</v>
      </c>
      <c r="Z67" s="3" t="s">
        <v>207</v>
      </c>
      <c r="AA67" s="3" t="s">
        <v>207</v>
      </c>
      <c r="AB67" s="3" t="s">
        <v>729</v>
      </c>
      <c r="AC67" s="3" t="s">
        <v>738</v>
      </c>
      <c r="AD67" s="3" t="s">
        <v>739</v>
      </c>
      <c r="AE67" s="123">
        <v>185339500</v>
      </c>
      <c r="AF67" s="47">
        <v>1</v>
      </c>
      <c r="AG67" s="123" t="s">
        <v>207</v>
      </c>
      <c r="AH67" s="298">
        <v>162317600</v>
      </c>
      <c r="AI67" s="103"/>
      <c r="AJ67" s="255" t="s">
        <v>740</v>
      </c>
      <c r="AK67" s="287" t="s">
        <v>741</v>
      </c>
      <c r="AL67" s="359" t="s">
        <v>1197</v>
      </c>
      <c r="AM67" s="359" t="s">
        <v>1163</v>
      </c>
    </row>
    <row r="68" spans="1:225" s="2" customFormat="1" ht="75" hidden="1" customHeight="1" x14ac:dyDescent="0.3">
      <c r="A68" s="152">
        <v>60</v>
      </c>
      <c r="B68" s="153" t="s">
        <v>742</v>
      </c>
      <c r="C68" s="3" t="s">
        <v>54</v>
      </c>
      <c r="D68" s="3" t="s">
        <v>55</v>
      </c>
      <c r="E68" s="3" t="s">
        <v>56</v>
      </c>
      <c r="F68" s="3" t="s">
        <v>353</v>
      </c>
      <c r="G68" s="3" t="s">
        <v>743</v>
      </c>
      <c r="H68" s="130">
        <f t="shared" si="0"/>
        <v>1.0638297872340425</v>
      </c>
      <c r="I68" s="3" t="s">
        <v>61</v>
      </c>
      <c r="J68" s="3" t="s">
        <v>722</v>
      </c>
      <c r="K68" s="3" t="s">
        <v>722</v>
      </c>
      <c r="L68" s="3" t="s">
        <v>723</v>
      </c>
      <c r="M68" s="3">
        <v>3002656361</v>
      </c>
      <c r="N68" s="3" t="s">
        <v>724</v>
      </c>
      <c r="O68" s="32">
        <v>44348</v>
      </c>
      <c r="P68" s="32">
        <v>44561</v>
      </c>
      <c r="Q68" s="3" t="s">
        <v>744</v>
      </c>
      <c r="R68" s="5" t="s">
        <v>745</v>
      </c>
      <c r="S68" s="49">
        <v>500</v>
      </c>
      <c r="T68" s="203" t="s">
        <v>727</v>
      </c>
      <c r="U68" s="203" t="s">
        <v>99</v>
      </c>
      <c r="V68" s="223">
        <v>1200</v>
      </c>
      <c r="W68" s="5"/>
      <c r="X68" s="36" t="s">
        <v>728</v>
      </c>
      <c r="Y68" s="3" t="s">
        <v>207</v>
      </c>
      <c r="Z68" s="3" t="s">
        <v>207</v>
      </c>
      <c r="AA68" s="3" t="s">
        <v>207</v>
      </c>
      <c r="AB68" s="3" t="s">
        <v>729</v>
      </c>
      <c r="AC68" s="3" t="s">
        <v>738</v>
      </c>
      <c r="AD68" s="3" t="s">
        <v>746</v>
      </c>
      <c r="AE68" s="123">
        <v>236254339</v>
      </c>
      <c r="AF68" s="47" t="s">
        <v>747</v>
      </c>
      <c r="AG68" s="123">
        <v>66972240</v>
      </c>
      <c r="AH68" s="298">
        <v>757130400</v>
      </c>
      <c r="AI68" s="103"/>
      <c r="AJ68" s="248" t="s">
        <v>748</v>
      </c>
      <c r="AK68" s="286" t="s">
        <v>749</v>
      </c>
      <c r="AL68" s="359" t="s">
        <v>1198</v>
      </c>
      <c r="AM68" s="359" t="s">
        <v>1164</v>
      </c>
    </row>
    <row r="69" spans="1:225" s="2" customFormat="1" ht="57" hidden="1" customHeight="1" x14ac:dyDescent="0.3">
      <c r="A69" s="152">
        <v>61</v>
      </c>
      <c r="B69" s="153" t="s">
        <v>750</v>
      </c>
      <c r="C69" s="3" t="s">
        <v>54</v>
      </c>
      <c r="D69" s="3" t="s">
        <v>55</v>
      </c>
      <c r="E69" s="3" t="s">
        <v>56</v>
      </c>
      <c r="F69" s="3" t="s">
        <v>353</v>
      </c>
      <c r="G69" s="3" t="s">
        <v>751</v>
      </c>
      <c r="H69" s="130">
        <f t="shared" si="0"/>
        <v>1.0638297872340425</v>
      </c>
      <c r="I69" s="3" t="s">
        <v>61</v>
      </c>
      <c r="J69" s="3" t="s">
        <v>722</v>
      </c>
      <c r="K69" s="3" t="s">
        <v>722</v>
      </c>
      <c r="L69" s="3" t="s">
        <v>752</v>
      </c>
      <c r="M69" s="3">
        <v>3204089481</v>
      </c>
      <c r="N69" s="3" t="s">
        <v>753</v>
      </c>
      <c r="O69" s="32">
        <v>44197</v>
      </c>
      <c r="P69" s="32">
        <v>44561</v>
      </c>
      <c r="Q69" s="3" t="s">
        <v>754</v>
      </c>
      <c r="R69" s="5" t="s">
        <v>755</v>
      </c>
      <c r="S69" s="13">
        <v>1</v>
      </c>
      <c r="T69" s="200">
        <v>0.38</v>
      </c>
      <c r="U69" s="203">
        <f>T69/S69*100</f>
        <v>38</v>
      </c>
      <c r="V69" s="236">
        <v>1</v>
      </c>
      <c r="W69" s="3"/>
      <c r="X69" s="36" t="s">
        <v>728</v>
      </c>
      <c r="Y69" s="3" t="s">
        <v>207</v>
      </c>
      <c r="Z69" s="3" t="s">
        <v>207</v>
      </c>
      <c r="AA69" s="3" t="s">
        <v>207</v>
      </c>
      <c r="AB69" s="3" t="s">
        <v>756</v>
      </c>
      <c r="AC69" s="162" t="s">
        <v>757</v>
      </c>
      <c r="AD69" s="3" t="s">
        <v>758</v>
      </c>
      <c r="AE69" s="161">
        <v>1480638656</v>
      </c>
      <c r="AF69" s="47">
        <v>1</v>
      </c>
      <c r="AG69" s="123">
        <v>3701596640</v>
      </c>
      <c r="AH69" s="298">
        <v>300251840</v>
      </c>
      <c r="AI69" s="103"/>
      <c r="AJ69" s="255" t="s">
        <v>759</v>
      </c>
      <c r="AK69" s="288" t="s">
        <v>760</v>
      </c>
      <c r="AL69" s="359" t="s">
        <v>1156</v>
      </c>
      <c r="AM69" s="359" t="s">
        <v>1165</v>
      </c>
    </row>
    <row r="70" spans="1:225" s="2" customFormat="1" ht="48.75" hidden="1" customHeight="1" x14ac:dyDescent="0.3">
      <c r="A70" s="152">
        <v>62</v>
      </c>
      <c r="B70" s="153" t="s">
        <v>761</v>
      </c>
      <c r="C70" s="3" t="s">
        <v>54</v>
      </c>
      <c r="D70" s="3" t="s">
        <v>55</v>
      </c>
      <c r="E70" s="3" t="s">
        <v>56</v>
      </c>
      <c r="F70" s="3" t="s">
        <v>353</v>
      </c>
      <c r="G70" s="3" t="s">
        <v>762</v>
      </c>
      <c r="H70" s="130">
        <f t="shared" si="0"/>
        <v>1.0638297872340425</v>
      </c>
      <c r="I70" s="3" t="s">
        <v>61</v>
      </c>
      <c r="J70" s="3" t="s">
        <v>722</v>
      </c>
      <c r="K70" s="3" t="s">
        <v>722</v>
      </c>
      <c r="L70" s="3" t="s">
        <v>752</v>
      </c>
      <c r="M70" s="3">
        <v>3204089481</v>
      </c>
      <c r="N70" s="3" t="s">
        <v>753</v>
      </c>
      <c r="O70" s="32">
        <v>44197</v>
      </c>
      <c r="P70" s="32">
        <v>44561</v>
      </c>
      <c r="Q70" s="3" t="s">
        <v>763</v>
      </c>
      <c r="R70" s="5" t="s">
        <v>764</v>
      </c>
      <c r="S70" s="13">
        <v>1</v>
      </c>
      <c r="T70" s="200">
        <v>0.5</v>
      </c>
      <c r="U70" s="203">
        <f>T70/S70*100</f>
        <v>50</v>
      </c>
      <c r="V70" s="235">
        <v>1</v>
      </c>
      <c r="W70" s="5"/>
      <c r="X70" s="36" t="s">
        <v>728</v>
      </c>
      <c r="Y70" s="3" t="s">
        <v>207</v>
      </c>
      <c r="Z70" s="3" t="s">
        <v>207</v>
      </c>
      <c r="AA70" s="3" t="s">
        <v>207</v>
      </c>
      <c r="AB70" s="3" t="s">
        <v>765</v>
      </c>
      <c r="AC70" s="162" t="s">
        <v>757</v>
      </c>
      <c r="AD70" s="3" t="s">
        <v>766</v>
      </c>
      <c r="AE70" s="161">
        <v>491342670</v>
      </c>
      <c r="AF70" s="47">
        <v>1</v>
      </c>
      <c r="AG70" s="123">
        <v>24351410</v>
      </c>
      <c r="AH70" s="298">
        <v>5519433119</v>
      </c>
      <c r="AI70" s="103"/>
      <c r="AJ70" s="255" t="s">
        <v>767</v>
      </c>
      <c r="AK70" s="288" t="s">
        <v>768</v>
      </c>
      <c r="AL70" s="359" t="s">
        <v>1157</v>
      </c>
      <c r="AM70" s="359" t="s">
        <v>1165</v>
      </c>
    </row>
    <row r="71" spans="1:225" s="2" customFormat="1" ht="42" hidden="1" customHeight="1" x14ac:dyDescent="0.3">
      <c r="A71" s="152">
        <v>63</v>
      </c>
      <c r="B71" s="153" t="s">
        <v>769</v>
      </c>
      <c r="C71" s="3" t="s">
        <v>54</v>
      </c>
      <c r="D71" s="3" t="s">
        <v>55</v>
      </c>
      <c r="E71" s="3" t="s">
        <v>56</v>
      </c>
      <c r="F71" s="3" t="s">
        <v>353</v>
      </c>
      <c r="G71" s="3" t="s">
        <v>770</v>
      </c>
      <c r="H71" s="130">
        <f t="shared" si="0"/>
        <v>1.0638297872340425</v>
      </c>
      <c r="I71" s="3" t="s">
        <v>61</v>
      </c>
      <c r="J71" s="3" t="s">
        <v>722</v>
      </c>
      <c r="K71" s="3" t="s">
        <v>722</v>
      </c>
      <c r="L71" s="3" t="s">
        <v>723</v>
      </c>
      <c r="M71" s="3">
        <v>3002656361</v>
      </c>
      <c r="N71" s="3" t="s">
        <v>724</v>
      </c>
      <c r="O71" s="32">
        <v>44197</v>
      </c>
      <c r="P71" s="32">
        <v>44561</v>
      </c>
      <c r="Q71" s="3" t="s">
        <v>771</v>
      </c>
      <c r="R71" s="5" t="s">
        <v>772</v>
      </c>
      <c r="S71" s="80">
        <v>54793</v>
      </c>
      <c r="T71" s="210">
        <v>54748</v>
      </c>
      <c r="U71" s="203">
        <f>T71/S71*100</f>
        <v>99.917872720968006</v>
      </c>
      <c r="V71" s="223">
        <v>60229</v>
      </c>
      <c r="W71" s="75"/>
      <c r="X71" s="36" t="s">
        <v>728</v>
      </c>
      <c r="Y71" s="3" t="s">
        <v>207</v>
      </c>
      <c r="Z71" s="3" t="s">
        <v>207</v>
      </c>
      <c r="AA71" s="3" t="s">
        <v>207</v>
      </c>
      <c r="AB71" s="3" t="s">
        <v>773</v>
      </c>
      <c r="AC71" s="3" t="s">
        <v>774</v>
      </c>
      <c r="AD71" s="3" t="s">
        <v>775</v>
      </c>
      <c r="AE71" s="123">
        <v>164727011522</v>
      </c>
      <c r="AF71" s="47">
        <v>1</v>
      </c>
      <c r="AG71" s="112" t="s">
        <v>776</v>
      </c>
      <c r="AH71" s="308">
        <v>332515644010</v>
      </c>
      <c r="AI71" s="103"/>
      <c r="AJ71" s="266" t="s">
        <v>777</v>
      </c>
      <c r="AK71" s="289" t="s">
        <v>778</v>
      </c>
      <c r="AL71" s="359" t="s">
        <v>1158</v>
      </c>
      <c r="AM71" s="359" t="s">
        <v>1166</v>
      </c>
    </row>
    <row r="72" spans="1:225" s="2" customFormat="1" ht="42" hidden="1" customHeight="1" x14ac:dyDescent="0.3">
      <c r="A72" s="152">
        <v>64</v>
      </c>
      <c r="B72" s="153" t="s">
        <v>779</v>
      </c>
      <c r="C72" s="3" t="s">
        <v>54</v>
      </c>
      <c r="D72" s="3" t="s">
        <v>55</v>
      </c>
      <c r="E72" s="3" t="s">
        <v>56</v>
      </c>
      <c r="F72" s="3" t="s">
        <v>353</v>
      </c>
      <c r="G72" s="3" t="s">
        <v>780</v>
      </c>
      <c r="H72" s="130">
        <f t="shared" si="0"/>
        <v>1.0638297872340425</v>
      </c>
      <c r="I72" s="3" t="s">
        <v>61</v>
      </c>
      <c r="J72" s="3" t="s">
        <v>722</v>
      </c>
      <c r="K72" s="3" t="s">
        <v>722</v>
      </c>
      <c r="L72" s="3" t="s">
        <v>723</v>
      </c>
      <c r="M72" s="3">
        <v>3002656361</v>
      </c>
      <c r="N72" s="3" t="s">
        <v>724</v>
      </c>
      <c r="O72" s="32" t="s">
        <v>747</v>
      </c>
      <c r="P72" s="32" t="s">
        <v>747</v>
      </c>
      <c r="Q72" s="3" t="s">
        <v>781</v>
      </c>
      <c r="R72" s="3" t="s">
        <v>782</v>
      </c>
      <c r="S72" s="138" t="s">
        <v>783</v>
      </c>
      <c r="T72" s="203">
        <v>45597</v>
      </c>
      <c r="U72" s="203">
        <f>0.9328*100</f>
        <v>93.28</v>
      </c>
      <c r="V72" s="223">
        <v>48869</v>
      </c>
      <c r="W72" s="75"/>
      <c r="X72" s="36" t="s">
        <v>728</v>
      </c>
      <c r="Y72" s="3" t="s">
        <v>207</v>
      </c>
      <c r="Z72" s="3" t="s">
        <v>207</v>
      </c>
      <c r="AA72" s="3" t="s">
        <v>207</v>
      </c>
      <c r="AB72" s="3" t="s">
        <v>784</v>
      </c>
      <c r="AC72" s="3" t="s">
        <v>785</v>
      </c>
      <c r="AD72" s="3" t="s">
        <v>786</v>
      </c>
      <c r="AE72" s="123">
        <v>44299278846</v>
      </c>
      <c r="AF72" s="47">
        <v>1</v>
      </c>
      <c r="AG72" s="112" t="s">
        <v>787</v>
      </c>
      <c r="AH72" s="308">
        <v>332515644010</v>
      </c>
      <c r="AI72" s="103"/>
      <c r="AJ72" s="266" t="s">
        <v>788</v>
      </c>
      <c r="AK72" s="289" t="s">
        <v>789</v>
      </c>
      <c r="AL72" s="359" t="s">
        <v>1159</v>
      </c>
      <c r="AM72" s="359" t="s">
        <v>1167</v>
      </c>
    </row>
    <row r="73" spans="1:225" s="2" customFormat="1" ht="42" hidden="1" customHeight="1" x14ac:dyDescent="0.3">
      <c r="A73" s="152">
        <v>65</v>
      </c>
      <c r="B73" s="153" t="s">
        <v>790</v>
      </c>
      <c r="C73" s="3" t="s">
        <v>54</v>
      </c>
      <c r="D73" s="3" t="s">
        <v>55</v>
      </c>
      <c r="E73" s="3" t="s">
        <v>56</v>
      </c>
      <c r="F73" s="3" t="s">
        <v>353</v>
      </c>
      <c r="G73" s="3" t="s">
        <v>791</v>
      </c>
      <c r="H73" s="130">
        <f t="shared" si="0"/>
        <v>1.0638297872340425</v>
      </c>
      <c r="I73" s="3" t="s">
        <v>61</v>
      </c>
      <c r="J73" s="3" t="s">
        <v>722</v>
      </c>
      <c r="K73" s="3" t="s">
        <v>722</v>
      </c>
      <c r="L73" s="3" t="s">
        <v>723</v>
      </c>
      <c r="M73" s="3">
        <v>3002656361</v>
      </c>
      <c r="N73" s="3" t="s">
        <v>724</v>
      </c>
      <c r="O73" s="32">
        <v>44197</v>
      </c>
      <c r="P73" s="32">
        <v>44561</v>
      </c>
      <c r="Q73" s="3" t="s">
        <v>792</v>
      </c>
      <c r="R73" s="3" t="s">
        <v>793</v>
      </c>
      <c r="S73" s="80">
        <v>59430</v>
      </c>
      <c r="T73" s="210">
        <v>56416</v>
      </c>
      <c r="U73" s="203">
        <f>T73/S73*100</f>
        <v>94.928487295978456</v>
      </c>
      <c r="V73" s="223">
        <v>12805</v>
      </c>
      <c r="W73" s="75"/>
      <c r="X73" s="36" t="s">
        <v>728</v>
      </c>
      <c r="Y73" s="3" t="s">
        <v>207</v>
      </c>
      <c r="Z73" s="3" t="s">
        <v>207</v>
      </c>
      <c r="AA73" s="3" t="s">
        <v>207</v>
      </c>
      <c r="AB73" s="3" t="s">
        <v>794</v>
      </c>
      <c r="AC73" s="3" t="s">
        <v>795</v>
      </c>
      <c r="AD73" s="3" t="s">
        <v>796</v>
      </c>
      <c r="AE73" s="123">
        <v>130558848945</v>
      </c>
      <c r="AF73" s="47">
        <v>1</v>
      </c>
      <c r="AG73" s="112" t="s">
        <v>797</v>
      </c>
      <c r="AH73" s="308">
        <v>332515644010</v>
      </c>
      <c r="AI73" s="103"/>
      <c r="AJ73" s="266" t="s">
        <v>798</v>
      </c>
      <c r="AK73" s="289" t="s">
        <v>799</v>
      </c>
      <c r="AL73" s="359" t="s">
        <v>1160</v>
      </c>
      <c r="AM73" s="359" t="s">
        <v>1168</v>
      </c>
    </row>
    <row r="74" spans="1:225" s="2" customFormat="1" ht="58.5" customHeight="1" x14ac:dyDescent="0.3">
      <c r="A74" s="152">
        <v>66</v>
      </c>
      <c r="B74" s="153" t="s">
        <v>800</v>
      </c>
      <c r="C74" s="3" t="s">
        <v>54</v>
      </c>
      <c r="D74" s="3" t="s">
        <v>55</v>
      </c>
      <c r="E74" s="3" t="s">
        <v>56</v>
      </c>
      <c r="F74" s="3" t="s">
        <v>353</v>
      </c>
      <c r="G74" s="3" t="s">
        <v>801</v>
      </c>
      <c r="H74" s="130">
        <f t="shared" ref="H74:H102" si="6">100/94</f>
        <v>1.0638297872340425</v>
      </c>
      <c r="I74" s="3" t="s">
        <v>61</v>
      </c>
      <c r="J74" s="3" t="s">
        <v>722</v>
      </c>
      <c r="K74" s="3" t="s">
        <v>722</v>
      </c>
      <c r="L74" s="3" t="s">
        <v>723</v>
      </c>
      <c r="M74" s="3">
        <v>3002656361</v>
      </c>
      <c r="N74" s="3" t="s">
        <v>724</v>
      </c>
      <c r="O74" s="32">
        <v>44197</v>
      </c>
      <c r="P74" s="32">
        <v>44561</v>
      </c>
      <c r="Q74" s="3" t="s">
        <v>802</v>
      </c>
      <c r="R74" s="3" t="s">
        <v>803</v>
      </c>
      <c r="S74" s="49">
        <v>234</v>
      </c>
      <c r="T74" s="203">
        <v>221</v>
      </c>
      <c r="U74" s="203">
        <f>T74/S74*100</f>
        <v>94.444444444444443</v>
      </c>
      <c r="V74" s="223">
        <v>223</v>
      </c>
      <c r="W74" s="75"/>
      <c r="X74" s="36" t="s">
        <v>728</v>
      </c>
      <c r="Y74" s="3" t="s">
        <v>207</v>
      </c>
      <c r="Z74" s="3" t="s">
        <v>207</v>
      </c>
      <c r="AA74" s="3" t="s">
        <v>207</v>
      </c>
      <c r="AB74" s="3" t="s">
        <v>794</v>
      </c>
      <c r="AC74" s="3" t="s">
        <v>795</v>
      </c>
      <c r="AD74" s="3" t="s">
        <v>804</v>
      </c>
      <c r="AE74" s="123">
        <v>432289638</v>
      </c>
      <c r="AF74" s="47">
        <v>1</v>
      </c>
      <c r="AG74" s="163" t="s">
        <v>805</v>
      </c>
      <c r="AH74" s="308">
        <v>451818342</v>
      </c>
      <c r="AJ74" s="255" t="s">
        <v>806</v>
      </c>
      <c r="AK74" s="290"/>
      <c r="AL74" s="359" t="s">
        <v>1161</v>
      </c>
      <c r="AM74" s="359" t="s">
        <v>1169</v>
      </c>
    </row>
    <row r="75" spans="1:225" s="115" customFormat="1" ht="124.5" customHeight="1" x14ac:dyDescent="0.3">
      <c r="A75" s="152">
        <v>67</v>
      </c>
      <c r="B75" s="153" t="s">
        <v>807</v>
      </c>
      <c r="C75" s="3" t="s">
        <v>54</v>
      </c>
      <c r="D75" s="3" t="s">
        <v>78</v>
      </c>
      <c r="E75" s="3" t="s">
        <v>56</v>
      </c>
      <c r="F75" s="3" t="s">
        <v>353</v>
      </c>
      <c r="G75" s="128" t="s">
        <v>808</v>
      </c>
      <c r="H75" s="130">
        <f t="shared" si="6"/>
        <v>1.0638297872340425</v>
      </c>
      <c r="I75" s="3" t="s">
        <v>307</v>
      </c>
      <c r="J75" s="3" t="s">
        <v>464</v>
      </c>
      <c r="K75" s="3" t="s">
        <v>61</v>
      </c>
      <c r="L75" s="3" t="s">
        <v>809</v>
      </c>
      <c r="M75" s="3" t="s">
        <v>592</v>
      </c>
      <c r="N75" s="89" t="s">
        <v>593</v>
      </c>
      <c r="O75" s="32">
        <v>44256</v>
      </c>
      <c r="P75" s="32">
        <v>44561</v>
      </c>
      <c r="Q75" s="3" t="s">
        <v>810</v>
      </c>
      <c r="R75" s="3" t="s">
        <v>811</v>
      </c>
      <c r="S75" s="49">
        <v>15000</v>
      </c>
      <c r="T75" s="203">
        <v>15512</v>
      </c>
      <c r="U75" s="203">
        <f>T75/S75*100</f>
        <v>103.41333333333334</v>
      </c>
      <c r="V75" s="337">
        <v>19621</v>
      </c>
      <c r="W75" s="5"/>
      <c r="X75" s="36" t="s">
        <v>441</v>
      </c>
      <c r="Y75" s="3" t="s">
        <v>596</v>
      </c>
      <c r="Z75" s="3" t="s">
        <v>597</v>
      </c>
      <c r="AA75" s="3"/>
      <c r="AB75" s="3">
        <v>7745</v>
      </c>
      <c r="AC75" s="3" t="s">
        <v>598</v>
      </c>
      <c r="AD75" s="3" t="s">
        <v>812</v>
      </c>
      <c r="AE75" s="123">
        <v>19104634950</v>
      </c>
      <c r="AF75" s="47">
        <v>0.99</v>
      </c>
      <c r="AG75" s="139">
        <v>14943925607</v>
      </c>
      <c r="AH75" s="305">
        <v>18241435916.82</v>
      </c>
      <c r="AI75" s="30"/>
      <c r="AJ75" s="247" t="s">
        <v>813</v>
      </c>
      <c r="AK75" s="283"/>
      <c r="AL75" s="358" t="s">
        <v>1065</v>
      </c>
      <c r="AM75" s="358" t="s">
        <v>1066</v>
      </c>
    </row>
    <row r="76" spans="1:225" s="2" customFormat="1" ht="185.25" hidden="1" customHeight="1" x14ac:dyDescent="0.3">
      <c r="A76" s="152">
        <v>68</v>
      </c>
      <c r="B76" s="153" t="s">
        <v>814</v>
      </c>
      <c r="C76" s="3" t="s">
        <v>815</v>
      </c>
      <c r="D76" s="3" t="s">
        <v>816</v>
      </c>
      <c r="E76" s="3" t="s">
        <v>817</v>
      </c>
      <c r="F76" s="3" t="s">
        <v>818</v>
      </c>
      <c r="G76" s="3" t="s">
        <v>819</v>
      </c>
      <c r="H76" s="130">
        <f t="shared" si="6"/>
        <v>1.0638297872340425</v>
      </c>
      <c r="I76" s="3" t="s">
        <v>820</v>
      </c>
      <c r="J76" s="3" t="s">
        <v>821</v>
      </c>
      <c r="K76" s="3" t="s">
        <v>61</v>
      </c>
      <c r="L76" s="3" t="s">
        <v>822</v>
      </c>
      <c r="M76" s="3">
        <v>3114697806</v>
      </c>
      <c r="N76" s="89" t="s">
        <v>823</v>
      </c>
      <c r="O76" s="32">
        <v>44378</v>
      </c>
      <c r="P76" s="32">
        <v>44561</v>
      </c>
      <c r="Q76" s="3" t="s">
        <v>824</v>
      </c>
      <c r="R76" s="3" t="s">
        <v>825</v>
      </c>
      <c r="S76" s="13">
        <v>1</v>
      </c>
      <c r="T76" s="200" t="s">
        <v>826</v>
      </c>
      <c r="U76" s="203" t="s">
        <v>99</v>
      </c>
      <c r="V76" s="235">
        <v>1</v>
      </c>
      <c r="W76" s="12"/>
      <c r="X76" s="27" t="s">
        <v>827</v>
      </c>
      <c r="Y76" s="7" t="s">
        <v>828</v>
      </c>
      <c r="Z76" s="30" t="s">
        <v>829</v>
      </c>
      <c r="AA76" s="3" t="s">
        <v>830</v>
      </c>
      <c r="AB76" s="30">
        <v>7688</v>
      </c>
      <c r="AC76" s="3" t="s">
        <v>831</v>
      </c>
      <c r="AD76" s="3" t="s">
        <v>832</v>
      </c>
      <c r="AE76" s="123">
        <v>2500000000</v>
      </c>
      <c r="AF76" s="47">
        <v>2.0000000000000002E-5</v>
      </c>
      <c r="AG76" s="28" t="s">
        <v>833</v>
      </c>
      <c r="AH76" s="309">
        <v>2620800</v>
      </c>
      <c r="AI76" s="164" t="s">
        <v>834</v>
      </c>
      <c r="AJ76" s="255" t="s">
        <v>835</v>
      </c>
      <c r="AK76" s="103"/>
      <c r="AL76" s="358" t="s">
        <v>1108</v>
      </c>
      <c r="AM76" s="358" t="s">
        <v>1110</v>
      </c>
    </row>
    <row r="77" spans="1:225" s="2" customFormat="1" ht="244.2" hidden="1" customHeight="1" x14ac:dyDescent="0.3">
      <c r="A77" s="152">
        <v>69</v>
      </c>
      <c r="B77" s="153" t="s">
        <v>836</v>
      </c>
      <c r="C77" s="3" t="s">
        <v>815</v>
      </c>
      <c r="D77" s="3" t="s">
        <v>816</v>
      </c>
      <c r="E77" s="3" t="s">
        <v>817</v>
      </c>
      <c r="F77" s="3" t="s">
        <v>837</v>
      </c>
      <c r="G77" s="32" t="s">
        <v>838</v>
      </c>
      <c r="H77" s="130">
        <f t="shared" si="6"/>
        <v>1.0638297872340425</v>
      </c>
      <c r="I77" s="3" t="s">
        <v>820</v>
      </c>
      <c r="J77" s="3" t="s">
        <v>821</v>
      </c>
      <c r="K77" s="3" t="s">
        <v>61</v>
      </c>
      <c r="L77" s="3" t="s">
        <v>822</v>
      </c>
      <c r="M77" s="3">
        <v>3114697806</v>
      </c>
      <c r="N77" s="89" t="s">
        <v>823</v>
      </c>
      <c r="O77" s="32">
        <v>44197</v>
      </c>
      <c r="P77" s="32">
        <v>44561</v>
      </c>
      <c r="Q77" s="3" t="s">
        <v>839</v>
      </c>
      <c r="R77" s="3" t="s">
        <v>840</v>
      </c>
      <c r="S77" s="54">
        <v>10</v>
      </c>
      <c r="T77" s="203">
        <v>7</v>
      </c>
      <c r="U77" s="203">
        <f>T77/S77*100</f>
        <v>70</v>
      </c>
      <c r="V77" s="228">
        <v>10</v>
      </c>
      <c r="W77" s="5"/>
      <c r="X77" s="27" t="s">
        <v>827</v>
      </c>
      <c r="Y77" s="7" t="s">
        <v>828</v>
      </c>
      <c r="Z77" s="30" t="s">
        <v>829</v>
      </c>
      <c r="AA77" s="3" t="s">
        <v>841</v>
      </c>
      <c r="AB77" s="30">
        <v>7687</v>
      </c>
      <c r="AC77" s="3" t="s">
        <v>842</v>
      </c>
      <c r="AD77" s="3" t="s">
        <v>843</v>
      </c>
      <c r="AE77" s="123">
        <v>2994980000</v>
      </c>
      <c r="AF77" s="47">
        <v>6.6E-3</v>
      </c>
      <c r="AG77" s="110">
        <v>16000000</v>
      </c>
      <c r="AH77" s="310">
        <v>46000000</v>
      </c>
      <c r="AJ77" s="247" t="s">
        <v>844</v>
      </c>
      <c r="AK77" s="291" t="s">
        <v>845</v>
      </c>
      <c r="AL77" s="358" t="s">
        <v>1109</v>
      </c>
      <c r="AM77" s="358" t="s">
        <v>1111</v>
      </c>
    </row>
    <row r="78" spans="1:225" s="329" customFormat="1" ht="116.4" customHeight="1" x14ac:dyDescent="0.3">
      <c r="A78" s="153">
        <v>70</v>
      </c>
      <c r="B78" s="153" t="s">
        <v>846</v>
      </c>
      <c r="C78" s="3" t="s">
        <v>847</v>
      </c>
      <c r="D78" s="3" t="s">
        <v>848</v>
      </c>
      <c r="E78" s="3" t="s">
        <v>849</v>
      </c>
      <c r="F78" s="3" t="s">
        <v>850</v>
      </c>
      <c r="G78" s="128" t="s">
        <v>851</v>
      </c>
      <c r="H78" s="130">
        <f t="shared" si="6"/>
        <v>1.0638297872340425</v>
      </c>
      <c r="I78" s="3" t="s">
        <v>307</v>
      </c>
      <c r="J78" s="3" t="s">
        <v>464</v>
      </c>
      <c r="K78" s="3" t="s">
        <v>61</v>
      </c>
      <c r="L78" s="3" t="s">
        <v>465</v>
      </c>
      <c r="M78" s="3">
        <v>3164730996</v>
      </c>
      <c r="N78" s="122" t="s">
        <v>466</v>
      </c>
      <c r="O78" s="32">
        <v>44197</v>
      </c>
      <c r="P78" s="32">
        <v>44561</v>
      </c>
      <c r="Q78" s="3" t="s">
        <v>852</v>
      </c>
      <c r="R78" s="3" t="s">
        <v>853</v>
      </c>
      <c r="S78" s="13">
        <v>1</v>
      </c>
      <c r="T78" s="200">
        <v>1</v>
      </c>
      <c r="U78" s="194">
        <f>+T78/S78</f>
        <v>1</v>
      </c>
      <c r="V78" s="222">
        <v>1</v>
      </c>
      <c r="W78" s="75"/>
      <c r="X78" s="36" t="s">
        <v>469</v>
      </c>
      <c r="Y78" s="3" t="s">
        <v>470</v>
      </c>
      <c r="Z78" s="3" t="s">
        <v>471</v>
      </c>
      <c r="AA78" s="3" t="s">
        <v>472</v>
      </c>
      <c r="AB78" s="3">
        <v>7744</v>
      </c>
      <c r="AC78" s="3" t="s">
        <v>473</v>
      </c>
      <c r="AD78" s="3" t="s">
        <v>474</v>
      </c>
      <c r="AE78" s="123" t="s">
        <v>854</v>
      </c>
      <c r="AF78" s="47" t="s">
        <v>612</v>
      </c>
      <c r="AG78" s="332" t="s">
        <v>207</v>
      </c>
      <c r="AH78" s="333" t="s">
        <v>854</v>
      </c>
      <c r="AI78" s="3"/>
      <c r="AJ78" s="247" t="s">
        <v>855</v>
      </c>
      <c r="AK78" s="49"/>
      <c r="AL78" s="358" t="s">
        <v>1215</v>
      </c>
      <c r="AM78" s="358"/>
    </row>
    <row r="79" spans="1:225" s="178" customFormat="1" ht="298.2" hidden="1" customHeight="1" x14ac:dyDescent="0.3">
      <c r="A79" s="152">
        <v>71</v>
      </c>
      <c r="B79" s="153" t="s">
        <v>856</v>
      </c>
      <c r="C79" s="3" t="s">
        <v>54</v>
      </c>
      <c r="D79" s="3" t="s">
        <v>55</v>
      </c>
      <c r="E79" s="3" t="s">
        <v>56</v>
      </c>
      <c r="F79" s="3" t="s">
        <v>57</v>
      </c>
      <c r="G79" s="52" t="s">
        <v>857</v>
      </c>
      <c r="H79" s="130">
        <f t="shared" si="6"/>
        <v>1.0638297872340425</v>
      </c>
      <c r="I79" s="3" t="s">
        <v>59</v>
      </c>
      <c r="J79" s="3" t="s">
        <v>60</v>
      </c>
      <c r="K79" s="3" t="s">
        <v>61</v>
      </c>
      <c r="L79" s="3" t="s">
        <v>858</v>
      </c>
      <c r="M79" s="3">
        <v>3203087842</v>
      </c>
      <c r="N79" s="89" t="s">
        <v>859</v>
      </c>
      <c r="O79" s="32" t="s">
        <v>64</v>
      </c>
      <c r="P79" s="32" t="s">
        <v>65</v>
      </c>
      <c r="Q79" s="3" t="s">
        <v>860</v>
      </c>
      <c r="R79" s="3" t="s">
        <v>861</v>
      </c>
      <c r="S79" s="54">
        <v>75351</v>
      </c>
      <c r="T79" s="211">
        <v>30675</v>
      </c>
      <c r="U79" s="203">
        <f>T79/S79*100</f>
        <v>40.709479635306764</v>
      </c>
      <c r="V79" s="228">
        <v>76636</v>
      </c>
      <c r="W79" s="20"/>
      <c r="X79" s="36" t="s">
        <v>84</v>
      </c>
      <c r="Y79" s="3" t="s">
        <v>85</v>
      </c>
      <c r="Z79" s="3" t="s">
        <v>86</v>
      </c>
      <c r="AA79" s="7" t="s">
        <v>862</v>
      </c>
      <c r="AB79" s="30">
        <v>7828</v>
      </c>
      <c r="AC79" s="3" t="s">
        <v>863</v>
      </c>
      <c r="AD79" s="7" t="s">
        <v>864</v>
      </c>
      <c r="AE79" s="123">
        <v>11958583432</v>
      </c>
      <c r="AF79" s="47">
        <v>1</v>
      </c>
      <c r="AG79" s="154">
        <v>4388802112</v>
      </c>
      <c r="AH79" s="296">
        <v>8639923865</v>
      </c>
      <c r="AI79" s="176"/>
      <c r="AJ79" s="267" t="s">
        <v>865</v>
      </c>
      <c r="AK79" s="176" t="s">
        <v>866</v>
      </c>
      <c r="AL79" s="358" t="s">
        <v>1136</v>
      </c>
      <c r="AM79" s="358" t="s">
        <v>1147</v>
      </c>
      <c r="AN79" s="177"/>
      <c r="AO79" s="177"/>
      <c r="AP79" s="177"/>
      <c r="AQ79" s="177"/>
      <c r="AR79" s="177"/>
      <c r="AS79" s="177"/>
      <c r="AT79" s="177"/>
      <c r="AU79" s="177"/>
      <c r="AV79" s="177"/>
      <c r="AW79" s="177"/>
      <c r="AX79" s="177"/>
      <c r="AY79" s="177"/>
      <c r="AZ79" s="177"/>
      <c r="BA79" s="177"/>
      <c r="BB79" s="177"/>
      <c r="BC79" s="177"/>
      <c r="BD79" s="177"/>
      <c r="BE79" s="177"/>
      <c r="BF79" s="177"/>
      <c r="BG79" s="177"/>
      <c r="BH79" s="177"/>
      <c r="BI79" s="177"/>
      <c r="BJ79" s="177"/>
      <c r="BK79" s="177"/>
      <c r="BL79" s="177"/>
      <c r="BM79" s="177"/>
      <c r="BN79" s="177"/>
      <c r="BO79" s="177"/>
      <c r="BP79" s="177"/>
      <c r="BQ79" s="177"/>
      <c r="BR79" s="177"/>
      <c r="BS79" s="177"/>
      <c r="BT79" s="177"/>
      <c r="BU79" s="177"/>
      <c r="BV79" s="177"/>
      <c r="BW79" s="177"/>
      <c r="BX79" s="177"/>
      <c r="BY79" s="177"/>
      <c r="BZ79" s="177"/>
      <c r="CA79" s="177"/>
      <c r="CB79" s="177"/>
      <c r="CC79" s="177"/>
      <c r="CD79" s="177"/>
      <c r="CE79" s="177"/>
      <c r="CF79" s="177"/>
      <c r="CG79" s="177"/>
      <c r="CH79" s="177"/>
      <c r="CI79" s="177"/>
      <c r="CJ79" s="177"/>
      <c r="CK79" s="177"/>
      <c r="CL79" s="177"/>
      <c r="CM79" s="177"/>
      <c r="CN79" s="177"/>
      <c r="CO79" s="177"/>
      <c r="CP79" s="177"/>
      <c r="CQ79" s="177"/>
      <c r="CR79" s="177"/>
      <c r="CS79" s="177"/>
      <c r="CT79" s="177"/>
      <c r="CU79" s="177"/>
      <c r="CV79" s="177"/>
      <c r="CW79" s="177"/>
      <c r="CX79" s="177"/>
      <c r="CY79" s="177"/>
      <c r="CZ79" s="177"/>
      <c r="DA79" s="177"/>
      <c r="DB79" s="177"/>
      <c r="DC79" s="177"/>
      <c r="DD79" s="177"/>
      <c r="DE79" s="177"/>
      <c r="DF79" s="177"/>
      <c r="DG79" s="177"/>
      <c r="DH79" s="177"/>
      <c r="DI79" s="177"/>
      <c r="DJ79" s="177"/>
      <c r="DK79" s="177"/>
      <c r="DL79" s="177"/>
      <c r="DM79" s="177"/>
      <c r="DN79" s="177"/>
      <c r="DO79" s="177"/>
      <c r="DP79" s="177"/>
      <c r="DQ79" s="177"/>
      <c r="DR79" s="177"/>
      <c r="DS79" s="177"/>
      <c r="DT79" s="177"/>
      <c r="DU79" s="177"/>
      <c r="DV79" s="177"/>
      <c r="DW79" s="177"/>
      <c r="DX79" s="177"/>
      <c r="DY79" s="177"/>
      <c r="DZ79" s="177"/>
      <c r="EA79" s="177"/>
      <c r="EB79" s="177"/>
      <c r="EC79" s="177"/>
      <c r="ED79" s="177"/>
      <c r="EE79" s="177"/>
      <c r="EF79" s="177"/>
      <c r="EG79" s="177"/>
      <c r="EH79" s="177"/>
      <c r="EI79" s="177"/>
      <c r="EJ79" s="177"/>
      <c r="EK79" s="177"/>
      <c r="EL79" s="177"/>
      <c r="EM79" s="177"/>
      <c r="EN79" s="177"/>
      <c r="EO79" s="177"/>
      <c r="EP79" s="177"/>
      <c r="EQ79" s="177"/>
      <c r="ER79" s="177"/>
      <c r="ES79" s="177"/>
      <c r="ET79" s="177"/>
      <c r="EU79" s="177"/>
      <c r="EV79" s="177"/>
      <c r="EW79" s="177"/>
      <c r="EX79" s="177"/>
      <c r="EY79" s="177"/>
      <c r="EZ79" s="177"/>
      <c r="FA79" s="177"/>
      <c r="FB79" s="177"/>
      <c r="FC79" s="177"/>
      <c r="FD79" s="177"/>
      <c r="FE79" s="177"/>
      <c r="FF79" s="177"/>
      <c r="FG79" s="177"/>
      <c r="FH79" s="177"/>
      <c r="FI79" s="177"/>
      <c r="FJ79" s="177"/>
      <c r="FK79" s="177"/>
      <c r="FL79" s="177"/>
      <c r="FM79" s="177"/>
      <c r="FN79" s="177"/>
      <c r="FO79" s="177"/>
      <c r="FP79" s="177"/>
      <c r="FQ79" s="177"/>
      <c r="FR79" s="177"/>
      <c r="FS79" s="177"/>
      <c r="FT79" s="177"/>
      <c r="FU79" s="177"/>
      <c r="FV79" s="177"/>
      <c r="FW79" s="177"/>
      <c r="FX79" s="177"/>
      <c r="FY79" s="177"/>
      <c r="FZ79" s="177"/>
      <c r="GA79" s="177"/>
      <c r="GB79" s="177"/>
      <c r="GC79" s="177"/>
      <c r="GD79" s="177"/>
      <c r="GE79" s="177"/>
      <c r="GF79" s="177"/>
      <c r="GG79" s="177"/>
      <c r="GH79" s="177"/>
      <c r="GI79" s="177"/>
      <c r="GJ79" s="177"/>
      <c r="GK79" s="177"/>
      <c r="GL79" s="177"/>
      <c r="GM79" s="177"/>
      <c r="GN79" s="177"/>
      <c r="GO79" s="177"/>
      <c r="GP79" s="177"/>
      <c r="GQ79" s="177"/>
      <c r="GR79" s="177"/>
      <c r="GS79" s="177"/>
      <c r="GT79" s="177"/>
      <c r="GU79" s="177"/>
      <c r="GV79" s="177"/>
      <c r="GW79" s="177"/>
      <c r="GX79" s="177"/>
      <c r="GY79" s="177"/>
      <c r="GZ79" s="177"/>
      <c r="HA79" s="177"/>
      <c r="HB79" s="177"/>
      <c r="HC79" s="177"/>
      <c r="HD79" s="177"/>
      <c r="HE79" s="177"/>
      <c r="HF79" s="177"/>
      <c r="HG79" s="177"/>
      <c r="HH79" s="177"/>
      <c r="HI79" s="177"/>
      <c r="HJ79" s="177"/>
      <c r="HK79" s="177"/>
      <c r="HL79" s="177"/>
      <c r="HM79" s="177"/>
      <c r="HN79" s="177"/>
      <c r="HO79" s="177"/>
      <c r="HP79" s="177"/>
      <c r="HQ79" s="177"/>
    </row>
    <row r="80" spans="1:225" s="178" customFormat="1" ht="186.6" hidden="1" customHeight="1" x14ac:dyDescent="0.3">
      <c r="A80" s="152">
        <v>72</v>
      </c>
      <c r="B80" s="153" t="s">
        <v>867</v>
      </c>
      <c r="C80" s="3" t="s">
        <v>54</v>
      </c>
      <c r="D80" s="3" t="s">
        <v>78</v>
      </c>
      <c r="E80" s="3" t="s">
        <v>56</v>
      </c>
      <c r="F80" s="3" t="s">
        <v>57</v>
      </c>
      <c r="G80" s="52" t="s">
        <v>868</v>
      </c>
      <c r="H80" s="130">
        <f t="shared" si="6"/>
        <v>1.0638297872340425</v>
      </c>
      <c r="I80" s="3" t="s">
        <v>59</v>
      </c>
      <c r="J80" s="3" t="s">
        <v>60</v>
      </c>
      <c r="K80" s="3" t="s">
        <v>61</v>
      </c>
      <c r="L80" s="30" t="s">
        <v>95</v>
      </c>
      <c r="M80" s="3">
        <v>3107825657</v>
      </c>
      <c r="N80" s="89" t="s">
        <v>96</v>
      </c>
      <c r="O80" s="32" t="s">
        <v>64</v>
      </c>
      <c r="P80" s="32" t="s">
        <v>65</v>
      </c>
      <c r="Q80" s="3" t="s">
        <v>869</v>
      </c>
      <c r="R80" s="3" t="s">
        <v>870</v>
      </c>
      <c r="S80" s="100">
        <v>0.14069999999999999</v>
      </c>
      <c r="T80" s="212">
        <v>7.3300000000000004E-2</v>
      </c>
      <c r="U80" s="203">
        <f>T80/S80*100</f>
        <v>52.096659559346136</v>
      </c>
      <c r="V80" s="353">
        <v>0.14699999999999999</v>
      </c>
      <c r="W80" s="31"/>
      <c r="X80" s="36" t="s">
        <v>84</v>
      </c>
      <c r="Y80" s="3" t="s">
        <v>85</v>
      </c>
      <c r="Z80" s="3" t="s">
        <v>100</v>
      </c>
      <c r="AA80" s="7" t="s">
        <v>101</v>
      </c>
      <c r="AB80" s="30">
        <v>7830</v>
      </c>
      <c r="AC80" s="30" t="s">
        <v>102</v>
      </c>
      <c r="AD80" s="31" t="s">
        <v>871</v>
      </c>
      <c r="AE80" s="123">
        <v>1000000000</v>
      </c>
      <c r="AF80" s="47">
        <v>1</v>
      </c>
      <c r="AG80" s="154">
        <v>191449600</v>
      </c>
      <c r="AH80" s="296">
        <v>287173760</v>
      </c>
      <c r="AI80" s="179"/>
      <c r="AJ80" s="267" t="s">
        <v>111</v>
      </c>
      <c r="AK80" s="121" t="s">
        <v>872</v>
      </c>
      <c r="AL80" s="358" t="s">
        <v>1137</v>
      </c>
      <c r="AM80" s="359"/>
    </row>
    <row r="81" spans="1:39" s="178" customFormat="1" ht="241.95" hidden="1" customHeight="1" x14ac:dyDescent="0.3">
      <c r="A81" s="152">
        <v>73</v>
      </c>
      <c r="B81" s="153" t="s">
        <v>867</v>
      </c>
      <c r="C81" s="3" t="s">
        <v>54</v>
      </c>
      <c r="D81" s="3" t="s">
        <v>78</v>
      </c>
      <c r="E81" s="3" t="s">
        <v>56</v>
      </c>
      <c r="F81" s="3" t="s">
        <v>57</v>
      </c>
      <c r="G81" s="52" t="s">
        <v>873</v>
      </c>
      <c r="H81" s="130">
        <f t="shared" si="6"/>
        <v>1.0638297872340425</v>
      </c>
      <c r="I81" s="3" t="s">
        <v>59</v>
      </c>
      <c r="J81" s="3" t="s">
        <v>60</v>
      </c>
      <c r="K81" s="3"/>
      <c r="L81" s="30" t="s">
        <v>95</v>
      </c>
      <c r="M81" s="3">
        <v>3107825657</v>
      </c>
      <c r="N81" s="89" t="s">
        <v>96</v>
      </c>
      <c r="O81" s="32" t="s">
        <v>64</v>
      </c>
      <c r="P81" s="32" t="s">
        <v>65</v>
      </c>
      <c r="Q81" s="3" t="s">
        <v>874</v>
      </c>
      <c r="R81" s="3" t="s">
        <v>875</v>
      </c>
      <c r="S81" s="100">
        <v>0.14069999999999999</v>
      </c>
      <c r="T81" s="212">
        <v>7.3300000000000004E-2</v>
      </c>
      <c r="U81" s="203">
        <f>T81/S81*100</f>
        <v>52.096659559346136</v>
      </c>
      <c r="V81" s="353">
        <v>0.14699999999999999</v>
      </c>
      <c r="W81" s="6"/>
      <c r="X81" s="36" t="s">
        <v>84</v>
      </c>
      <c r="Y81" s="3" t="s">
        <v>85</v>
      </c>
      <c r="Z81" s="3" t="s">
        <v>100</v>
      </c>
      <c r="AA81" s="7" t="s">
        <v>101</v>
      </c>
      <c r="AB81" s="30">
        <v>7830</v>
      </c>
      <c r="AC81" s="30" t="s">
        <v>102</v>
      </c>
      <c r="AD81" s="31" t="s">
        <v>871</v>
      </c>
      <c r="AE81" s="123">
        <v>800000000</v>
      </c>
      <c r="AF81" s="47">
        <v>1</v>
      </c>
      <c r="AG81" s="154">
        <v>470285280</v>
      </c>
      <c r="AH81" s="296">
        <v>813326776</v>
      </c>
      <c r="AI81" s="179"/>
      <c r="AJ81" s="247" t="s">
        <v>876</v>
      </c>
      <c r="AK81" s="121" t="s">
        <v>877</v>
      </c>
      <c r="AL81" s="358" t="s">
        <v>1138</v>
      </c>
      <c r="AM81" s="359"/>
    </row>
    <row r="82" spans="1:39" s="178" customFormat="1" ht="203.25" hidden="1" customHeight="1" x14ac:dyDescent="0.3">
      <c r="A82" s="152">
        <v>74</v>
      </c>
      <c r="B82" s="153" t="s">
        <v>867</v>
      </c>
      <c r="C82" s="3" t="s">
        <v>54</v>
      </c>
      <c r="D82" s="3" t="s">
        <v>138</v>
      </c>
      <c r="E82" s="3" t="s">
        <v>56</v>
      </c>
      <c r="F82" s="3" t="s">
        <v>57</v>
      </c>
      <c r="G82" s="52" t="s">
        <v>878</v>
      </c>
      <c r="H82" s="130">
        <f t="shared" si="6"/>
        <v>1.0638297872340425</v>
      </c>
      <c r="I82" s="3" t="s">
        <v>59</v>
      </c>
      <c r="J82" s="3" t="s">
        <v>60</v>
      </c>
      <c r="K82" s="3" t="s">
        <v>61</v>
      </c>
      <c r="L82" s="30" t="s">
        <v>879</v>
      </c>
      <c r="M82" s="3">
        <v>3115855438</v>
      </c>
      <c r="N82" s="89" t="s">
        <v>141</v>
      </c>
      <c r="O82" s="32">
        <v>44197</v>
      </c>
      <c r="P82" s="32">
        <v>44561</v>
      </c>
      <c r="Q82" s="3" t="s">
        <v>880</v>
      </c>
      <c r="R82" s="3" t="s">
        <v>881</v>
      </c>
      <c r="S82" s="38" t="s">
        <v>882</v>
      </c>
      <c r="T82" s="213" t="s">
        <v>883</v>
      </c>
      <c r="U82" s="203" t="s">
        <v>99</v>
      </c>
      <c r="V82" s="237" t="s">
        <v>1125</v>
      </c>
      <c r="W82" s="33"/>
      <c r="X82" s="39" t="s">
        <v>84</v>
      </c>
      <c r="Y82" s="31" t="s">
        <v>85</v>
      </c>
      <c r="Z82" s="31" t="s">
        <v>122</v>
      </c>
      <c r="AA82" s="31" t="s">
        <v>123</v>
      </c>
      <c r="AB82" s="30">
        <v>7829</v>
      </c>
      <c r="AC82" s="31" t="s">
        <v>124</v>
      </c>
      <c r="AD82" s="31" t="s">
        <v>884</v>
      </c>
      <c r="AE82" s="123">
        <v>1490000000</v>
      </c>
      <c r="AF82" s="47">
        <v>1</v>
      </c>
      <c r="AG82" s="154">
        <v>566281896</v>
      </c>
      <c r="AH82" s="296">
        <v>1126266323</v>
      </c>
      <c r="AI82" s="176" t="s">
        <v>125</v>
      </c>
      <c r="AJ82" s="247" t="s">
        <v>885</v>
      </c>
      <c r="AK82" s="121" t="s">
        <v>886</v>
      </c>
      <c r="AL82" s="358" t="s">
        <v>1139</v>
      </c>
      <c r="AM82" s="359"/>
    </row>
    <row r="83" spans="1:39" s="178" customFormat="1" ht="120.75" hidden="1" customHeight="1" x14ac:dyDescent="0.3">
      <c r="A83" s="152">
        <v>75</v>
      </c>
      <c r="B83" s="153" t="s">
        <v>867</v>
      </c>
      <c r="C83" s="3" t="s">
        <v>54</v>
      </c>
      <c r="D83" s="3" t="s">
        <v>138</v>
      </c>
      <c r="E83" s="3" t="s">
        <v>56</v>
      </c>
      <c r="F83" s="3" t="s">
        <v>57</v>
      </c>
      <c r="G83" s="52" t="s">
        <v>887</v>
      </c>
      <c r="H83" s="130">
        <f t="shared" si="6"/>
        <v>1.0638297872340425</v>
      </c>
      <c r="I83" s="3" t="s">
        <v>59</v>
      </c>
      <c r="J83" s="3" t="s">
        <v>60</v>
      </c>
      <c r="K83" s="3" t="s">
        <v>61</v>
      </c>
      <c r="L83" s="30" t="s">
        <v>140</v>
      </c>
      <c r="M83" s="3">
        <v>3115855438</v>
      </c>
      <c r="N83" s="89" t="s">
        <v>141</v>
      </c>
      <c r="O83" s="32">
        <v>44197</v>
      </c>
      <c r="P83" s="32">
        <v>44561</v>
      </c>
      <c r="Q83" s="3" t="s">
        <v>888</v>
      </c>
      <c r="R83" s="3" t="s">
        <v>889</v>
      </c>
      <c r="S83" s="38" t="s">
        <v>890</v>
      </c>
      <c r="T83" s="213" t="s">
        <v>891</v>
      </c>
      <c r="U83" s="243" t="s">
        <v>99</v>
      </c>
      <c r="V83" s="354" t="s">
        <v>1126</v>
      </c>
      <c r="W83" s="33"/>
      <c r="X83" s="39" t="s">
        <v>84</v>
      </c>
      <c r="Y83" s="31" t="s">
        <v>85</v>
      </c>
      <c r="Z83" s="31" t="s">
        <v>122</v>
      </c>
      <c r="AA83" s="31" t="s">
        <v>123</v>
      </c>
      <c r="AB83" s="30">
        <v>7829</v>
      </c>
      <c r="AC83" s="31" t="s">
        <v>124</v>
      </c>
      <c r="AD83" s="7" t="s">
        <v>892</v>
      </c>
      <c r="AE83" s="123">
        <v>2024000000</v>
      </c>
      <c r="AF83" s="47">
        <v>1</v>
      </c>
      <c r="AG83" s="154">
        <v>393423904</v>
      </c>
      <c r="AH83" s="296">
        <v>778240395</v>
      </c>
      <c r="AI83" s="176" t="s">
        <v>125</v>
      </c>
      <c r="AJ83" s="247" t="s">
        <v>893</v>
      </c>
      <c r="AK83" s="121" t="s">
        <v>894</v>
      </c>
      <c r="AL83" s="358" t="s">
        <v>1140</v>
      </c>
      <c r="AM83" s="359"/>
    </row>
    <row r="84" spans="1:39" s="178" customFormat="1" ht="333" hidden="1" customHeight="1" x14ac:dyDescent="0.3">
      <c r="A84" s="152">
        <v>76</v>
      </c>
      <c r="B84" s="153" t="s">
        <v>867</v>
      </c>
      <c r="C84" s="3" t="s">
        <v>54</v>
      </c>
      <c r="D84" s="3" t="s">
        <v>114</v>
      </c>
      <c r="E84" s="3" t="s">
        <v>56</v>
      </c>
      <c r="F84" s="3" t="s">
        <v>57</v>
      </c>
      <c r="G84" s="52" t="s">
        <v>895</v>
      </c>
      <c r="H84" s="130">
        <f t="shared" si="6"/>
        <v>1.0638297872340425</v>
      </c>
      <c r="I84" s="3" t="s">
        <v>59</v>
      </c>
      <c r="J84" s="3" t="s">
        <v>60</v>
      </c>
      <c r="K84" s="3" t="s">
        <v>61</v>
      </c>
      <c r="L84" s="30" t="s">
        <v>161</v>
      </c>
      <c r="M84" s="3">
        <v>3144423411</v>
      </c>
      <c r="N84" s="89" t="s">
        <v>162</v>
      </c>
      <c r="O84" s="32">
        <v>44197</v>
      </c>
      <c r="P84" s="32">
        <v>44561</v>
      </c>
      <c r="Q84" s="3" t="s">
        <v>896</v>
      </c>
      <c r="R84" s="3" t="s">
        <v>897</v>
      </c>
      <c r="S84" s="40">
        <v>0.37</v>
      </c>
      <c r="T84" s="214">
        <v>0.32800000000000001</v>
      </c>
      <c r="U84" s="244">
        <f>T84/S84*100</f>
        <v>88.64864864864866</v>
      </c>
      <c r="V84" s="226">
        <v>0.33700000000000002</v>
      </c>
      <c r="W84" s="34"/>
      <c r="X84" s="36" t="s">
        <v>84</v>
      </c>
      <c r="Y84" s="3" t="s">
        <v>85</v>
      </c>
      <c r="Z84" s="3" t="s">
        <v>100</v>
      </c>
      <c r="AA84" s="7" t="s">
        <v>167</v>
      </c>
      <c r="AB84" s="30">
        <v>7830</v>
      </c>
      <c r="AC84" s="30" t="s">
        <v>102</v>
      </c>
      <c r="AD84" s="7" t="s">
        <v>898</v>
      </c>
      <c r="AE84" s="123">
        <v>1000000000</v>
      </c>
      <c r="AF84" s="47">
        <v>1</v>
      </c>
      <c r="AG84" s="154">
        <v>242096916</v>
      </c>
      <c r="AH84" s="296">
        <v>399497008</v>
      </c>
      <c r="AI84" s="179"/>
      <c r="AJ84" s="268" t="s">
        <v>899</v>
      </c>
      <c r="AK84" s="121" t="s">
        <v>900</v>
      </c>
      <c r="AL84" s="358" t="s">
        <v>1141</v>
      </c>
      <c r="AM84" s="358" t="s">
        <v>1148</v>
      </c>
    </row>
    <row r="85" spans="1:39" s="2" customFormat="1" ht="146.25" hidden="1" customHeight="1" x14ac:dyDescent="0.3">
      <c r="A85" s="152">
        <v>77</v>
      </c>
      <c r="B85" s="153" t="s">
        <v>867</v>
      </c>
      <c r="C85" s="3" t="s">
        <v>54</v>
      </c>
      <c r="D85" s="3" t="s">
        <v>55</v>
      </c>
      <c r="E85" s="3" t="s">
        <v>56</v>
      </c>
      <c r="F85" s="3" t="s">
        <v>57</v>
      </c>
      <c r="G85" s="3" t="s">
        <v>901</v>
      </c>
      <c r="H85" s="130">
        <f t="shared" si="6"/>
        <v>1.0638297872340425</v>
      </c>
      <c r="I85" s="3" t="s">
        <v>307</v>
      </c>
      <c r="J85" s="3" t="s">
        <v>308</v>
      </c>
      <c r="K85" s="3" t="s">
        <v>61</v>
      </c>
      <c r="L85" s="3" t="s">
        <v>309</v>
      </c>
      <c r="M85" s="3">
        <v>3165313365</v>
      </c>
      <c r="N85" s="157" t="s">
        <v>310</v>
      </c>
      <c r="O85" s="32">
        <v>44197</v>
      </c>
      <c r="P85" s="32">
        <v>44561</v>
      </c>
      <c r="Q85" s="3" t="s">
        <v>902</v>
      </c>
      <c r="R85" s="3" t="s">
        <v>903</v>
      </c>
      <c r="S85" s="3" t="s">
        <v>904</v>
      </c>
      <c r="T85" s="200">
        <v>0.25</v>
      </c>
      <c r="U85" s="245">
        <f>25/100*100</f>
        <v>25</v>
      </c>
      <c r="V85" s="371" t="s">
        <v>1201</v>
      </c>
      <c r="W85" s="5"/>
      <c r="X85" s="27" t="s">
        <v>84</v>
      </c>
      <c r="Y85" s="37" t="s">
        <v>313</v>
      </c>
      <c r="Z85" s="7" t="s">
        <v>314</v>
      </c>
      <c r="AA85" s="7" t="s">
        <v>905</v>
      </c>
      <c r="AB85" s="45">
        <v>7720</v>
      </c>
      <c r="AC85" s="7" t="s">
        <v>316</v>
      </c>
      <c r="AD85" s="7" t="s">
        <v>906</v>
      </c>
      <c r="AE85" s="123">
        <v>3265293331</v>
      </c>
      <c r="AF85" s="47">
        <v>1</v>
      </c>
      <c r="AG85" s="48">
        <v>1408785596</v>
      </c>
      <c r="AH85" s="311">
        <v>3197256676</v>
      </c>
      <c r="AI85" s="103"/>
      <c r="AJ85" s="255" t="s">
        <v>907</v>
      </c>
      <c r="AK85" s="103"/>
      <c r="AL85" s="358" t="s">
        <v>1174</v>
      </c>
      <c r="AM85" s="359"/>
    </row>
    <row r="86" spans="1:39" s="2" customFormat="1" ht="180.6" hidden="1" customHeight="1" x14ac:dyDescent="0.3">
      <c r="A86" s="152">
        <v>78</v>
      </c>
      <c r="B86" s="153" t="s">
        <v>867</v>
      </c>
      <c r="C86" s="3" t="s">
        <v>54</v>
      </c>
      <c r="D86" s="3" t="s">
        <v>352</v>
      </c>
      <c r="E86" s="3" t="s">
        <v>56</v>
      </c>
      <c r="F86" s="3" t="s">
        <v>353</v>
      </c>
      <c r="G86" s="3" t="s">
        <v>908</v>
      </c>
      <c r="H86" s="130">
        <f t="shared" si="6"/>
        <v>1.0638297872340425</v>
      </c>
      <c r="I86" s="3" t="s">
        <v>355</v>
      </c>
      <c r="J86" s="3" t="s">
        <v>356</v>
      </c>
      <c r="K86" s="3" t="s">
        <v>61</v>
      </c>
      <c r="L86" s="3" t="s">
        <v>909</v>
      </c>
      <c r="M86" s="3" t="s">
        <v>910</v>
      </c>
      <c r="N86" s="3" t="s">
        <v>911</v>
      </c>
      <c r="O86" s="32">
        <v>44228</v>
      </c>
      <c r="P86" s="32">
        <v>44545</v>
      </c>
      <c r="Q86" s="3" t="s">
        <v>912</v>
      </c>
      <c r="R86" s="3" t="s">
        <v>913</v>
      </c>
      <c r="S86" s="101">
        <v>40000</v>
      </c>
      <c r="T86" s="215">
        <v>14618</v>
      </c>
      <c r="U86" s="242">
        <f t="shared" ref="U86:U90" si="7">T86/S86*100</f>
        <v>36.545000000000002</v>
      </c>
      <c r="V86" s="238">
        <v>54717</v>
      </c>
      <c r="W86" s="49"/>
      <c r="X86" s="7" t="s">
        <v>914</v>
      </c>
      <c r="Y86" s="7" t="s">
        <v>915</v>
      </c>
      <c r="Z86" s="7" t="s">
        <v>381</v>
      </c>
      <c r="AA86" s="7" t="s">
        <v>365</v>
      </c>
      <c r="AB86" s="7">
        <v>7576</v>
      </c>
      <c r="AC86" s="7" t="s">
        <v>366</v>
      </c>
      <c r="AD86" s="7" t="s">
        <v>916</v>
      </c>
      <c r="AE86" s="165">
        <f>1510598518</f>
        <v>1510598518</v>
      </c>
      <c r="AF86" s="47">
        <v>1</v>
      </c>
      <c r="AG86" s="149">
        <v>1334315960</v>
      </c>
      <c r="AH86" s="312">
        <v>3067549524</v>
      </c>
      <c r="AI86" s="21" t="s">
        <v>917</v>
      </c>
      <c r="AJ86" s="269" t="s">
        <v>918</v>
      </c>
      <c r="AK86" s="292" t="s">
        <v>919</v>
      </c>
      <c r="AL86" s="358" t="s">
        <v>1202</v>
      </c>
      <c r="AM86" s="359"/>
    </row>
    <row r="87" spans="1:39" s="25" customFormat="1" ht="409.2" hidden="1" customHeight="1" x14ac:dyDescent="0.3">
      <c r="A87" s="152">
        <v>79</v>
      </c>
      <c r="B87" s="153" t="s">
        <v>867</v>
      </c>
      <c r="C87" s="3" t="s">
        <v>54</v>
      </c>
      <c r="D87" s="3" t="s">
        <v>390</v>
      </c>
      <c r="E87" s="3" t="s">
        <v>56</v>
      </c>
      <c r="F87" s="3" t="s">
        <v>353</v>
      </c>
      <c r="G87" s="65" t="s">
        <v>920</v>
      </c>
      <c r="H87" s="130">
        <f t="shared" si="6"/>
        <v>1.0638297872340425</v>
      </c>
      <c r="I87" s="3" t="s">
        <v>392</v>
      </c>
      <c r="J87" s="3" t="s">
        <v>420</v>
      </c>
      <c r="K87" s="3" t="s">
        <v>61</v>
      </c>
      <c r="L87" s="3" t="s">
        <v>921</v>
      </c>
      <c r="M87" s="3" t="s">
        <v>422</v>
      </c>
      <c r="N87" s="91" t="s">
        <v>922</v>
      </c>
      <c r="O87" s="90">
        <v>44197</v>
      </c>
      <c r="P87" s="90">
        <v>44561</v>
      </c>
      <c r="Q87" s="3" t="s">
        <v>923</v>
      </c>
      <c r="R87" s="3" t="s">
        <v>924</v>
      </c>
      <c r="S87" s="101">
        <v>2100</v>
      </c>
      <c r="T87" s="198">
        <v>2035</v>
      </c>
      <c r="U87" s="244">
        <f t="shared" si="7"/>
        <v>96.904761904761898</v>
      </c>
      <c r="V87" s="348">
        <v>4584</v>
      </c>
      <c r="W87" s="81"/>
      <c r="X87" s="3" t="s">
        <v>426</v>
      </c>
      <c r="Y87" s="3" t="s">
        <v>427</v>
      </c>
      <c r="Z87" s="3" t="s">
        <v>428</v>
      </c>
      <c r="AA87" s="3" t="s">
        <v>925</v>
      </c>
      <c r="AB87" s="3">
        <v>7851</v>
      </c>
      <c r="AC87" s="3" t="s">
        <v>926</v>
      </c>
      <c r="AD87" s="3" t="s">
        <v>927</v>
      </c>
      <c r="AE87" s="123">
        <v>6456921000</v>
      </c>
      <c r="AF87" s="47">
        <v>0.51</v>
      </c>
      <c r="AG87" s="123">
        <v>1271420722.5238097</v>
      </c>
      <c r="AH87" s="302">
        <v>1053954293.31408</v>
      </c>
      <c r="AJ87" s="255" t="s">
        <v>928</v>
      </c>
      <c r="AK87" s="282"/>
      <c r="AL87" s="358" t="s">
        <v>1199</v>
      </c>
      <c r="AM87" s="359"/>
    </row>
    <row r="88" spans="1:39" s="25" customFormat="1" ht="117" hidden="1" customHeight="1" x14ac:dyDescent="0.3">
      <c r="A88" s="152">
        <v>80</v>
      </c>
      <c r="B88" s="153" t="s">
        <v>867</v>
      </c>
      <c r="C88" s="3" t="s">
        <v>54</v>
      </c>
      <c r="D88" s="3" t="s">
        <v>390</v>
      </c>
      <c r="E88" s="3" t="s">
        <v>56</v>
      </c>
      <c r="F88" s="3" t="s">
        <v>353</v>
      </c>
      <c r="G88" s="82" t="s">
        <v>929</v>
      </c>
      <c r="H88" s="130">
        <f t="shared" si="6"/>
        <v>1.0638297872340425</v>
      </c>
      <c r="I88" s="3" t="s">
        <v>392</v>
      </c>
      <c r="J88" s="3" t="s">
        <v>420</v>
      </c>
      <c r="K88" s="3" t="s">
        <v>61</v>
      </c>
      <c r="L88" s="3" t="s">
        <v>921</v>
      </c>
      <c r="M88" s="3" t="s">
        <v>422</v>
      </c>
      <c r="N88" s="91" t="s">
        <v>922</v>
      </c>
      <c r="O88" s="90">
        <v>44197</v>
      </c>
      <c r="P88" s="90">
        <v>44561</v>
      </c>
      <c r="Q88" s="3" t="s">
        <v>930</v>
      </c>
      <c r="R88" s="3" t="s">
        <v>931</v>
      </c>
      <c r="S88" s="101">
        <v>2100</v>
      </c>
      <c r="T88" s="198">
        <v>759</v>
      </c>
      <c r="U88" s="244">
        <f t="shared" si="7"/>
        <v>36.142857142857146</v>
      </c>
      <c r="V88" s="348">
        <v>2238</v>
      </c>
      <c r="W88" s="81"/>
      <c r="X88" s="3" t="s">
        <v>426</v>
      </c>
      <c r="Y88" s="3" t="s">
        <v>427</v>
      </c>
      <c r="Z88" s="3" t="s">
        <v>428</v>
      </c>
      <c r="AA88" s="3" t="s">
        <v>925</v>
      </c>
      <c r="AB88" s="3">
        <v>7851</v>
      </c>
      <c r="AC88" s="3" t="s">
        <v>926</v>
      </c>
      <c r="AD88" s="3" t="s">
        <v>927</v>
      </c>
      <c r="AE88" s="123">
        <v>6456921000</v>
      </c>
      <c r="AF88" s="47">
        <v>0.15</v>
      </c>
      <c r="AG88" s="123">
        <v>542421562.60438514</v>
      </c>
      <c r="AH88" s="302">
        <v>542817495.33521903</v>
      </c>
      <c r="AJ88" s="255" t="s">
        <v>932</v>
      </c>
      <c r="AK88" s="282"/>
      <c r="AL88" s="358" t="s">
        <v>1094</v>
      </c>
      <c r="AM88" s="359"/>
    </row>
    <row r="89" spans="1:39" s="25" customFormat="1" ht="361.5" hidden="1" customHeight="1" x14ac:dyDescent="0.3">
      <c r="A89" s="152">
        <v>81</v>
      </c>
      <c r="B89" s="153" t="s">
        <v>867</v>
      </c>
      <c r="C89" s="3" t="s">
        <v>54</v>
      </c>
      <c r="D89" s="3" t="s">
        <v>390</v>
      </c>
      <c r="E89" s="3" t="s">
        <v>56</v>
      </c>
      <c r="F89" s="3" t="s">
        <v>353</v>
      </c>
      <c r="G89" s="82" t="s">
        <v>933</v>
      </c>
      <c r="H89" s="130">
        <f t="shared" si="6"/>
        <v>1.0638297872340425</v>
      </c>
      <c r="I89" s="3" t="s">
        <v>392</v>
      </c>
      <c r="J89" s="3" t="s">
        <v>420</v>
      </c>
      <c r="K89" s="3" t="s">
        <v>61</v>
      </c>
      <c r="L89" s="3" t="s">
        <v>921</v>
      </c>
      <c r="M89" s="3" t="s">
        <v>422</v>
      </c>
      <c r="N89" s="91" t="s">
        <v>922</v>
      </c>
      <c r="O89" s="90">
        <v>44197</v>
      </c>
      <c r="P89" s="90">
        <v>44561</v>
      </c>
      <c r="Q89" s="3" t="s">
        <v>934</v>
      </c>
      <c r="R89" s="3" t="s">
        <v>935</v>
      </c>
      <c r="S89" s="101">
        <v>720</v>
      </c>
      <c r="T89" s="198">
        <v>281</v>
      </c>
      <c r="U89" s="244">
        <f t="shared" si="7"/>
        <v>39.027777777777779</v>
      </c>
      <c r="V89" s="348">
        <v>1660</v>
      </c>
      <c r="W89" s="81"/>
      <c r="X89" s="3" t="s">
        <v>426</v>
      </c>
      <c r="Y89" s="3" t="s">
        <v>427</v>
      </c>
      <c r="Z89" s="3" t="s">
        <v>428</v>
      </c>
      <c r="AA89" s="66" t="s">
        <v>925</v>
      </c>
      <c r="AB89" s="30">
        <v>7851</v>
      </c>
      <c r="AC89" s="3" t="s">
        <v>926</v>
      </c>
      <c r="AD89" s="66" t="s">
        <v>927</v>
      </c>
      <c r="AE89" s="123">
        <v>6456921000</v>
      </c>
      <c r="AF89" s="47">
        <v>0.03</v>
      </c>
      <c r="AG89" s="123">
        <v>163070420</v>
      </c>
      <c r="AH89" s="302">
        <v>253464409</v>
      </c>
      <c r="AJ89" s="255" t="s">
        <v>936</v>
      </c>
      <c r="AK89" s="282"/>
      <c r="AL89" s="358" t="s">
        <v>1095</v>
      </c>
      <c r="AM89" s="359"/>
    </row>
    <row r="90" spans="1:39" s="25" customFormat="1" ht="99.75" hidden="1" customHeight="1" x14ac:dyDescent="0.3">
      <c r="A90" s="152">
        <v>82</v>
      </c>
      <c r="B90" s="153" t="s">
        <v>867</v>
      </c>
      <c r="C90" s="3" t="s">
        <v>54</v>
      </c>
      <c r="D90" s="3" t="s">
        <v>390</v>
      </c>
      <c r="E90" s="3" t="s">
        <v>56</v>
      </c>
      <c r="F90" s="3" t="s">
        <v>353</v>
      </c>
      <c r="G90" s="83" t="s">
        <v>937</v>
      </c>
      <c r="H90" s="130">
        <f t="shared" si="6"/>
        <v>1.0638297872340425</v>
      </c>
      <c r="I90" s="3" t="s">
        <v>392</v>
      </c>
      <c r="J90" s="3" t="s">
        <v>938</v>
      </c>
      <c r="K90" s="3" t="s">
        <v>61</v>
      </c>
      <c r="L90" s="3" t="s">
        <v>939</v>
      </c>
      <c r="M90" s="3">
        <v>4320410</v>
      </c>
      <c r="N90" s="89" t="s">
        <v>940</v>
      </c>
      <c r="O90" s="90">
        <v>44197</v>
      </c>
      <c r="P90" s="90">
        <v>44561</v>
      </c>
      <c r="Q90" s="3" t="s">
        <v>941</v>
      </c>
      <c r="R90" s="3" t="s">
        <v>942</v>
      </c>
      <c r="S90" s="102">
        <v>400</v>
      </c>
      <c r="T90" s="198">
        <v>388</v>
      </c>
      <c r="U90" s="244">
        <f t="shared" si="7"/>
        <v>97</v>
      </c>
      <c r="V90" s="349">
        <v>1320</v>
      </c>
      <c r="W90" s="5"/>
      <c r="X90" s="84" t="s">
        <v>84</v>
      </c>
      <c r="Y90" s="5" t="s">
        <v>943</v>
      </c>
      <c r="Z90" s="3" t="s">
        <v>428</v>
      </c>
      <c r="AA90" s="85" t="s">
        <v>944</v>
      </c>
      <c r="AB90" s="86">
        <v>7682</v>
      </c>
      <c r="AC90" s="3" t="s">
        <v>945</v>
      </c>
      <c r="AD90" s="5" t="s">
        <v>946</v>
      </c>
      <c r="AE90" s="123">
        <v>955000000</v>
      </c>
      <c r="AF90" s="47">
        <v>0.14000000000000001</v>
      </c>
      <c r="AG90" s="123">
        <v>132300000</v>
      </c>
      <c r="AH90" s="302">
        <v>207000000</v>
      </c>
      <c r="AJ90" s="255" t="s">
        <v>947</v>
      </c>
      <c r="AK90" s="280" t="s">
        <v>948</v>
      </c>
      <c r="AL90" s="358" t="s">
        <v>1096</v>
      </c>
      <c r="AM90" s="358" t="s">
        <v>1100</v>
      </c>
    </row>
    <row r="91" spans="1:39" s="329" customFormat="1" ht="148.5" customHeight="1" x14ac:dyDescent="0.3">
      <c r="A91" s="153">
        <v>83</v>
      </c>
      <c r="B91" s="153" t="s">
        <v>867</v>
      </c>
      <c r="C91" s="3" t="s">
        <v>54</v>
      </c>
      <c r="D91" s="3" t="s">
        <v>78</v>
      </c>
      <c r="E91" s="3" t="s">
        <v>56</v>
      </c>
      <c r="F91" s="3" t="s">
        <v>57</v>
      </c>
      <c r="G91" s="344" t="s">
        <v>949</v>
      </c>
      <c r="H91" s="130">
        <f t="shared" si="6"/>
        <v>1.0638297872340425</v>
      </c>
      <c r="I91" s="3" t="s">
        <v>307</v>
      </c>
      <c r="J91" s="3" t="s">
        <v>464</v>
      </c>
      <c r="K91" s="3" t="s">
        <v>61</v>
      </c>
      <c r="L91" s="3" t="s">
        <v>950</v>
      </c>
      <c r="M91" s="3">
        <v>3112890739</v>
      </c>
      <c r="N91" s="122" t="s">
        <v>951</v>
      </c>
      <c r="O91" s="32">
        <v>44197</v>
      </c>
      <c r="P91" s="32">
        <v>44561</v>
      </c>
      <c r="Q91" s="3" t="s">
        <v>952</v>
      </c>
      <c r="R91" s="3" t="s">
        <v>953</v>
      </c>
      <c r="S91" s="13">
        <v>1</v>
      </c>
      <c r="T91" s="186">
        <v>0.15</v>
      </c>
      <c r="U91" s="194">
        <f>+T91/S91</f>
        <v>0.15</v>
      </c>
      <c r="V91" s="222">
        <v>0.75</v>
      </c>
      <c r="W91" s="75"/>
      <c r="X91" s="36" t="s">
        <v>469</v>
      </c>
      <c r="Y91" s="3" t="s">
        <v>470</v>
      </c>
      <c r="Z91" s="3" t="s">
        <v>471</v>
      </c>
      <c r="AA91" s="3" t="s">
        <v>472</v>
      </c>
      <c r="AB91" s="3">
        <v>7744</v>
      </c>
      <c r="AC91" s="3" t="s">
        <v>473</v>
      </c>
      <c r="AD91" s="3" t="s">
        <v>484</v>
      </c>
      <c r="AE91" s="123">
        <v>209265261587</v>
      </c>
      <c r="AF91" s="321">
        <v>2E-3</v>
      </c>
      <c r="AG91" s="332">
        <v>190223333</v>
      </c>
      <c r="AH91" s="333">
        <v>411856800</v>
      </c>
      <c r="AI91" s="109" t="s">
        <v>1061</v>
      </c>
      <c r="AJ91" s="247" t="s">
        <v>954</v>
      </c>
      <c r="AK91" s="49"/>
      <c r="AL91" s="358" t="s">
        <v>1216</v>
      </c>
      <c r="AM91" s="358" t="s">
        <v>1067</v>
      </c>
    </row>
    <row r="92" spans="1:39" s="2" customFormat="1" ht="181.5" hidden="1" customHeight="1" x14ac:dyDescent="0.3">
      <c r="A92" s="152">
        <v>84</v>
      </c>
      <c r="B92" s="153" t="s">
        <v>867</v>
      </c>
      <c r="C92" s="3" t="s">
        <v>54</v>
      </c>
      <c r="D92" s="3" t="s">
        <v>55</v>
      </c>
      <c r="E92" s="3" t="s">
        <v>56</v>
      </c>
      <c r="F92" s="3" t="s">
        <v>353</v>
      </c>
      <c r="G92" s="3" t="s">
        <v>955</v>
      </c>
      <c r="H92" s="130">
        <f t="shared" si="6"/>
        <v>1.0638297872340425</v>
      </c>
      <c r="I92" s="3" t="s">
        <v>956</v>
      </c>
      <c r="J92" s="3" t="s">
        <v>957</v>
      </c>
      <c r="K92" s="3" t="s">
        <v>61</v>
      </c>
      <c r="L92" s="3" t="s">
        <v>958</v>
      </c>
      <c r="M92" s="3" t="s">
        <v>959</v>
      </c>
      <c r="N92" s="4" t="s">
        <v>960</v>
      </c>
      <c r="O92" s="93">
        <v>44378</v>
      </c>
      <c r="P92" s="93">
        <v>44561</v>
      </c>
      <c r="Q92" s="3" t="s">
        <v>961</v>
      </c>
      <c r="R92" s="3" t="s">
        <v>962</v>
      </c>
      <c r="S92" s="50">
        <v>90</v>
      </c>
      <c r="T92" s="200" t="s">
        <v>963</v>
      </c>
      <c r="U92" s="203" t="s">
        <v>99</v>
      </c>
      <c r="V92" s="239">
        <v>222</v>
      </c>
      <c r="W92" s="5"/>
      <c r="X92" s="84" t="s">
        <v>964</v>
      </c>
      <c r="Y92" s="5" t="s">
        <v>965</v>
      </c>
      <c r="Z92" s="3" t="s">
        <v>471</v>
      </c>
      <c r="AA92" s="3" t="s">
        <v>966</v>
      </c>
      <c r="AB92" s="4">
        <v>7671</v>
      </c>
      <c r="AC92" s="4" t="s">
        <v>967</v>
      </c>
      <c r="AD92" s="3" t="s">
        <v>968</v>
      </c>
      <c r="AE92" s="123">
        <v>130000000</v>
      </c>
      <c r="AF92" s="47">
        <v>0.61529999999999996</v>
      </c>
      <c r="AG92" s="24" t="s">
        <v>833</v>
      </c>
      <c r="AH92" s="313">
        <v>130000000</v>
      </c>
      <c r="AI92" s="108"/>
      <c r="AJ92" s="193" t="s">
        <v>969</v>
      </c>
      <c r="AK92" s="288" t="s">
        <v>970</v>
      </c>
      <c r="AL92" s="358" t="s">
        <v>1153</v>
      </c>
      <c r="AM92" s="359"/>
    </row>
    <row r="93" spans="1:39" s="2" customFormat="1" ht="147.75" hidden="1" customHeight="1" x14ac:dyDescent="0.3">
      <c r="A93" s="152">
        <v>85</v>
      </c>
      <c r="B93" s="153" t="s">
        <v>867</v>
      </c>
      <c r="C93" s="3" t="s">
        <v>54</v>
      </c>
      <c r="D93" s="3" t="s">
        <v>55</v>
      </c>
      <c r="E93" s="3" t="s">
        <v>56</v>
      </c>
      <c r="F93" s="3" t="s">
        <v>353</v>
      </c>
      <c r="G93" s="3" t="s">
        <v>971</v>
      </c>
      <c r="H93" s="130">
        <f t="shared" si="6"/>
        <v>1.0638297872340425</v>
      </c>
      <c r="I93" s="3" t="s">
        <v>956</v>
      </c>
      <c r="J93" s="3" t="s">
        <v>957</v>
      </c>
      <c r="K93" s="3" t="s">
        <v>61</v>
      </c>
      <c r="L93" s="3" t="s">
        <v>958</v>
      </c>
      <c r="M93" s="3" t="s">
        <v>959</v>
      </c>
      <c r="N93" s="4" t="s">
        <v>960</v>
      </c>
      <c r="O93" s="93">
        <v>44378</v>
      </c>
      <c r="P93" s="93">
        <v>44561</v>
      </c>
      <c r="Q93" s="5" t="s">
        <v>972</v>
      </c>
      <c r="R93" s="5" t="s">
        <v>973</v>
      </c>
      <c r="S93" s="50">
        <v>4</v>
      </c>
      <c r="T93" s="200" t="s">
        <v>963</v>
      </c>
      <c r="U93" s="203" t="s">
        <v>99</v>
      </c>
      <c r="V93" s="239">
        <v>7</v>
      </c>
      <c r="W93" s="5"/>
      <c r="X93" s="84" t="s">
        <v>974</v>
      </c>
      <c r="Y93" s="5" t="s">
        <v>975</v>
      </c>
      <c r="Z93" s="3" t="s">
        <v>471</v>
      </c>
      <c r="AA93" s="3" t="s">
        <v>976</v>
      </c>
      <c r="AB93" s="166">
        <v>7671</v>
      </c>
      <c r="AC93" s="166" t="s">
        <v>967</v>
      </c>
      <c r="AD93" s="3" t="s">
        <v>968</v>
      </c>
      <c r="AE93" s="123">
        <v>51975000</v>
      </c>
      <c r="AF93" s="47">
        <v>0.2</v>
      </c>
      <c r="AG93" s="24" t="s">
        <v>833</v>
      </c>
      <c r="AH93" s="306">
        <v>34650000</v>
      </c>
      <c r="AI93" s="103"/>
      <c r="AJ93" s="193" t="s">
        <v>977</v>
      </c>
      <c r="AK93" s="288" t="s">
        <v>978</v>
      </c>
      <c r="AL93" s="358" t="s">
        <v>1200</v>
      </c>
      <c r="AM93" s="359"/>
    </row>
    <row r="94" spans="1:39" s="2" customFormat="1" ht="60" hidden="1" customHeight="1" x14ac:dyDescent="0.3">
      <c r="A94" s="152">
        <v>86</v>
      </c>
      <c r="B94" s="153" t="s">
        <v>979</v>
      </c>
      <c r="C94" s="11" t="s">
        <v>54</v>
      </c>
      <c r="D94" s="11" t="s">
        <v>352</v>
      </c>
      <c r="E94" s="11" t="s">
        <v>56</v>
      </c>
      <c r="F94" s="11" t="s">
        <v>57</v>
      </c>
      <c r="G94" s="11" t="s">
        <v>980</v>
      </c>
      <c r="H94" s="130">
        <f t="shared" si="6"/>
        <v>1.0638297872340425</v>
      </c>
      <c r="I94" s="30" t="s">
        <v>981</v>
      </c>
      <c r="J94" s="3" t="s">
        <v>982</v>
      </c>
      <c r="K94" s="167"/>
      <c r="L94" s="11" t="s">
        <v>983</v>
      </c>
      <c r="M94" s="11">
        <v>3166234777</v>
      </c>
      <c r="N94" s="95" t="s">
        <v>984</v>
      </c>
      <c r="O94" s="93">
        <v>44197</v>
      </c>
      <c r="P94" s="93">
        <v>44561</v>
      </c>
      <c r="Q94" s="11" t="s">
        <v>985</v>
      </c>
      <c r="R94" s="11" t="s">
        <v>986</v>
      </c>
      <c r="S94" s="99">
        <v>250000</v>
      </c>
      <c r="T94" s="216">
        <v>117915</v>
      </c>
      <c r="U94" s="220">
        <f t="shared" ref="U94:U98" si="8">T94/S94*100</f>
        <v>47.166000000000004</v>
      </c>
      <c r="V94" s="357">
        <v>178357</v>
      </c>
      <c r="W94" s="22"/>
      <c r="X94" s="87" t="s">
        <v>84</v>
      </c>
      <c r="Y94" s="11" t="s">
        <v>987</v>
      </c>
      <c r="Z94" s="168" t="s">
        <v>988</v>
      </c>
      <c r="AA94" s="11" t="s">
        <v>989</v>
      </c>
      <c r="AB94" s="30">
        <v>7657</v>
      </c>
      <c r="AC94" s="168" t="s">
        <v>990</v>
      </c>
      <c r="AD94" s="7" t="s">
        <v>991</v>
      </c>
      <c r="AE94" s="123" t="s">
        <v>992</v>
      </c>
      <c r="AF94" s="47" t="s">
        <v>207</v>
      </c>
      <c r="AG94" s="169" t="s">
        <v>993</v>
      </c>
      <c r="AH94" s="367" t="s">
        <v>1170</v>
      </c>
      <c r="AI94" s="170" t="s">
        <v>994</v>
      </c>
      <c r="AJ94" s="270" t="s">
        <v>995</v>
      </c>
      <c r="AK94" s="49" t="s">
        <v>996</v>
      </c>
      <c r="AL94" s="358" t="s">
        <v>1101</v>
      </c>
      <c r="AM94" s="358" t="s">
        <v>1103</v>
      </c>
    </row>
    <row r="95" spans="1:39" s="115" customFormat="1" ht="166.95" customHeight="1" x14ac:dyDescent="0.3">
      <c r="A95" s="152">
        <v>87</v>
      </c>
      <c r="B95" s="153" t="s">
        <v>997</v>
      </c>
      <c r="C95" s="11" t="s">
        <v>54</v>
      </c>
      <c r="D95" s="11" t="s">
        <v>55</v>
      </c>
      <c r="E95" s="11" t="s">
        <v>56</v>
      </c>
      <c r="F95" s="11" t="s">
        <v>353</v>
      </c>
      <c r="G95" s="345" t="s">
        <v>998</v>
      </c>
      <c r="H95" s="130">
        <f t="shared" si="6"/>
        <v>1.0638297872340425</v>
      </c>
      <c r="I95" s="3" t="s">
        <v>307</v>
      </c>
      <c r="J95" s="3" t="s">
        <v>464</v>
      </c>
      <c r="K95" s="3" t="s">
        <v>61</v>
      </c>
      <c r="L95" s="11" t="s">
        <v>999</v>
      </c>
      <c r="M95" s="11">
        <v>3123823605</v>
      </c>
      <c r="N95" s="11" t="s">
        <v>1000</v>
      </c>
      <c r="O95" s="93">
        <v>44197</v>
      </c>
      <c r="P95" s="93">
        <v>44561</v>
      </c>
      <c r="Q95" s="11" t="s">
        <v>1001</v>
      </c>
      <c r="R95" s="11" t="s">
        <v>1002</v>
      </c>
      <c r="S95" s="12">
        <v>1</v>
      </c>
      <c r="T95" s="217">
        <v>1</v>
      </c>
      <c r="U95" s="220">
        <f t="shared" si="8"/>
        <v>100</v>
      </c>
      <c r="V95" s="346">
        <v>1</v>
      </c>
      <c r="W95" s="30"/>
      <c r="X95" s="3" t="s">
        <v>469</v>
      </c>
      <c r="Y95" s="5" t="s">
        <v>583</v>
      </c>
      <c r="Z95" s="5" t="s">
        <v>584</v>
      </c>
      <c r="AA95" s="5" t="s">
        <v>585</v>
      </c>
      <c r="AB95" s="3">
        <v>7752</v>
      </c>
      <c r="AC95" s="5" t="s">
        <v>586</v>
      </c>
      <c r="AD95" s="3" t="s">
        <v>1003</v>
      </c>
      <c r="AE95" s="123" t="s">
        <v>1004</v>
      </c>
      <c r="AF95" s="47" t="s">
        <v>1005</v>
      </c>
      <c r="AG95" s="139">
        <v>284730160</v>
      </c>
      <c r="AH95" s="305">
        <v>417967308</v>
      </c>
      <c r="AI95" s="3" t="s">
        <v>1006</v>
      </c>
      <c r="AJ95" s="247" t="s">
        <v>1007</v>
      </c>
      <c r="AK95" s="49"/>
      <c r="AL95" s="358" t="s">
        <v>1154</v>
      </c>
      <c r="AM95" s="358" t="s">
        <v>1087</v>
      </c>
    </row>
    <row r="96" spans="1:39" s="2" customFormat="1" ht="60.75" hidden="1" customHeight="1" x14ac:dyDescent="0.3">
      <c r="A96" s="152">
        <v>88</v>
      </c>
      <c r="B96" s="153" t="s">
        <v>1008</v>
      </c>
      <c r="C96" s="11" t="s">
        <v>54</v>
      </c>
      <c r="D96" s="11" t="s">
        <v>352</v>
      </c>
      <c r="E96" s="11" t="s">
        <v>56</v>
      </c>
      <c r="F96" s="11" t="s">
        <v>57</v>
      </c>
      <c r="G96" s="3" t="s">
        <v>1009</v>
      </c>
      <c r="H96" s="130">
        <f t="shared" si="6"/>
        <v>1.0638297872340425</v>
      </c>
      <c r="I96" s="30" t="s">
        <v>981</v>
      </c>
      <c r="J96" s="3" t="s">
        <v>982</v>
      </c>
      <c r="K96" s="167"/>
      <c r="L96" s="11" t="s">
        <v>983</v>
      </c>
      <c r="M96" s="11">
        <v>3166234777</v>
      </c>
      <c r="N96" s="95" t="s">
        <v>984</v>
      </c>
      <c r="O96" s="93">
        <v>44197</v>
      </c>
      <c r="P96" s="93">
        <v>44561</v>
      </c>
      <c r="Q96" s="3" t="s">
        <v>1009</v>
      </c>
      <c r="R96" s="3" t="s">
        <v>1010</v>
      </c>
      <c r="S96" s="30">
        <v>200</v>
      </c>
      <c r="T96" s="218">
        <v>336</v>
      </c>
      <c r="U96" s="220">
        <f t="shared" si="8"/>
        <v>168</v>
      </c>
      <c r="V96" s="357">
        <v>443</v>
      </c>
      <c r="W96" s="22"/>
      <c r="X96" s="87" t="s">
        <v>84</v>
      </c>
      <c r="Y96" s="11" t="s">
        <v>987</v>
      </c>
      <c r="Z96" s="168" t="s">
        <v>988</v>
      </c>
      <c r="AA96" s="11" t="s">
        <v>989</v>
      </c>
      <c r="AB96" s="30">
        <v>7657</v>
      </c>
      <c r="AC96" s="168" t="s">
        <v>1011</v>
      </c>
      <c r="AD96" s="7" t="s">
        <v>991</v>
      </c>
      <c r="AE96" s="123" t="s">
        <v>992</v>
      </c>
      <c r="AF96" s="47" t="s">
        <v>207</v>
      </c>
      <c r="AG96" s="169" t="s">
        <v>993</v>
      </c>
      <c r="AH96" s="368" t="s">
        <v>1170</v>
      </c>
      <c r="AI96" s="171" t="s">
        <v>994</v>
      </c>
      <c r="AJ96" s="271" t="s">
        <v>1012</v>
      </c>
      <c r="AK96" s="49" t="s">
        <v>996</v>
      </c>
      <c r="AL96" s="358" t="s">
        <v>1102</v>
      </c>
      <c r="AM96" s="358" t="s">
        <v>1104</v>
      </c>
    </row>
    <row r="97" spans="1:39" s="2" customFormat="1" ht="73.5" hidden="1" customHeight="1" x14ac:dyDescent="0.3">
      <c r="A97" s="152">
        <v>89</v>
      </c>
      <c r="B97" s="153" t="s">
        <v>1008</v>
      </c>
      <c r="C97" s="3" t="s">
        <v>54</v>
      </c>
      <c r="D97" s="3" t="s">
        <v>352</v>
      </c>
      <c r="E97" s="3" t="s">
        <v>56</v>
      </c>
      <c r="F97" s="3" t="s">
        <v>353</v>
      </c>
      <c r="G97" s="120" t="s">
        <v>1013</v>
      </c>
      <c r="H97" s="130">
        <f t="shared" si="6"/>
        <v>1.0638297872340425</v>
      </c>
      <c r="I97" s="3" t="s">
        <v>355</v>
      </c>
      <c r="J97" s="3" t="s">
        <v>356</v>
      </c>
      <c r="K97" s="3" t="s">
        <v>61</v>
      </c>
      <c r="L97" s="3" t="s">
        <v>1014</v>
      </c>
      <c r="M97" s="3">
        <v>3506316763</v>
      </c>
      <c r="N97" s="3" t="s">
        <v>1015</v>
      </c>
      <c r="O97" s="32">
        <v>44228</v>
      </c>
      <c r="P97" s="32">
        <v>44545</v>
      </c>
      <c r="Q97" s="120" t="s">
        <v>1016</v>
      </c>
      <c r="R97" s="120" t="s">
        <v>1017</v>
      </c>
      <c r="S97" s="101">
        <v>6034</v>
      </c>
      <c r="T97" s="219">
        <v>750</v>
      </c>
      <c r="U97" s="220">
        <f t="shared" si="8"/>
        <v>12.429565793834936</v>
      </c>
      <c r="V97" s="238">
        <v>4000</v>
      </c>
      <c r="W97" s="22"/>
      <c r="X97" s="27" t="s">
        <v>914</v>
      </c>
      <c r="Y97" s="7" t="s">
        <v>915</v>
      </c>
      <c r="Z97" s="7" t="s">
        <v>381</v>
      </c>
      <c r="AA97" s="7" t="s">
        <v>365</v>
      </c>
      <c r="AB97" s="7">
        <v>7576</v>
      </c>
      <c r="AC97" s="7" t="s">
        <v>366</v>
      </c>
      <c r="AD97" s="7" t="s">
        <v>1018</v>
      </c>
      <c r="AE97" s="165">
        <v>325082000</v>
      </c>
      <c r="AF97" s="47">
        <v>1</v>
      </c>
      <c r="AG97" s="149">
        <v>114697300</v>
      </c>
      <c r="AH97" s="314">
        <v>352379620</v>
      </c>
      <c r="AI97" s="103"/>
      <c r="AJ97" s="269" t="s">
        <v>1019</v>
      </c>
      <c r="AK97" s="293" t="s">
        <v>1020</v>
      </c>
      <c r="AL97" s="358" t="s">
        <v>1152</v>
      </c>
      <c r="AM97" s="359"/>
    </row>
    <row r="98" spans="1:39" s="178" customFormat="1" ht="318.75" hidden="1" customHeight="1" x14ac:dyDescent="0.3">
      <c r="A98" s="152">
        <v>90</v>
      </c>
      <c r="B98" s="153" t="s">
        <v>1021</v>
      </c>
      <c r="C98" s="3" t="s">
        <v>54</v>
      </c>
      <c r="D98" s="3" t="s">
        <v>78</v>
      </c>
      <c r="E98" s="3" t="s">
        <v>56</v>
      </c>
      <c r="F98" s="3" t="s">
        <v>57</v>
      </c>
      <c r="G98" s="52" t="s">
        <v>1022</v>
      </c>
      <c r="H98" s="130">
        <f t="shared" si="6"/>
        <v>1.0638297872340425</v>
      </c>
      <c r="I98" s="3" t="s">
        <v>59</v>
      </c>
      <c r="J98" s="3" t="s">
        <v>60</v>
      </c>
      <c r="K98" s="3" t="s">
        <v>61</v>
      </c>
      <c r="L98" s="30" t="s">
        <v>95</v>
      </c>
      <c r="M98" s="3">
        <v>3107825657</v>
      </c>
      <c r="N98" s="89" t="s">
        <v>96</v>
      </c>
      <c r="O98" s="32">
        <v>44197</v>
      </c>
      <c r="P98" s="32">
        <v>44561</v>
      </c>
      <c r="Q98" s="32" t="s">
        <v>1023</v>
      </c>
      <c r="R98" s="20" t="s">
        <v>1024</v>
      </c>
      <c r="S98" s="29">
        <v>0.14069999999999999</v>
      </c>
      <c r="T98" s="212">
        <v>7.3300000000000004E-2</v>
      </c>
      <c r="U98" s="220">
        <f t="shared" si="8"/>
        <v>52.096659559346136</v>
      </c>
      <c r="V98" s="222" t="s">
        <v>1127</v>
      </c>
      <c r="W98" s="31"/>
      <c r="X98" s="36" t="s">
        <v>84</v>
      </c>
      <c r="Y98" s="3" t="s">
        <v>85</v>
      </c>
      <c r="Z98" s="3" t="s">
        <v>100</v>
      </c>
      <c r="AA98" s="7" t="s">
        <v>101</v>
      </c>
      <c r="AB98" s="30">
        <v>7830</v>
      </c>
      <c r="AC98" s="30" t="s">
        <v>102</v>
      </c>
      <c r="AD98" s="31" t="s">
        <v>1025</v>
      </c>
      <c r="AE98" s="123">
        <v>3300000000</v>
      </c>
      <c r="AF98" s="47">
        <v>1</v>
      </c>
      <c r="AG98" s="154">
        <v>2845979204</v>
      </c>
      <c r="AH98" s="296">
        <v>3259298322</v>
      </c>
      <c r="AI98" s="176"/>
      <c r="AJ98" s="247" t="s">
        <v>1026</v>
      </c>
      <c r="AK98" s="121" t="s">
        <v>1027</v>
      </c>
      <c r="AL98" s="358" t="s">
        <v>1142</v>
      </c>
      <c r="AM98" s="359"/>
    </row>
    <row r="99" spans="1:39" s="329" customFormat="1" ht="265.5" customHeight="1" x14ac:dyDescent="0.3">
      <c r="A99" s="153">
        <v>91</v>
      </c>
      <c r="B99" s="153" t="s">
        <v>1008</v>
      </c>
      <c r="C99" s="3" t="s">
        <v>54</v>
      </c>
      <c r="D99" s="3" t="s">
        <v>55</v>
      </c>
      <c r="E99" s="3" t="s">
        <v>56</v>
      </c>
      <c r="F99" s="3" t="s">
        <v>494</v>
      </c>
      <c r="G99" s="128" t="s">
        <v>1028</v>
      </c>
      <c r="H99" s="130">
        <f t="shared" si="6"/>
        <v>1.0638297872340425</v>
      </c>
      <c r="I99" s="3" t="s">
        <v>307</v>
      </c>
      <c r="J99" s="3" t="s">
        <v>464</v>
      </c>
      <c r="K99" s="3"/>
      <c r="L99" s="3" t="s">
        <v>1029</v>
      </c>
      <c r="M99" s="3" t="s">
        <v>1030</v>
      </c>
      <c r="N99" s="89"/>
      <c r="O99" s="32">
        <v>44197</v>
      </c>
      <c r="P99" s="32">
        <v>44561</v>
      </c>
      <c r="Q99" s="5" t="s">
        <v>1031</v>
      </c>
      <c r="R99" s="5" t="s">
        <v>1032</v>
      </c>
      <c r="S99" s="6">
        <v>1</v>
      </c>
      <c r="T99" s="186">
        <v>1</v>
      </c>
      <c r="U99" s="194">
        <f>+T99/S99</f>
        <v>1</v>
      </c>
      <c r="V99" s="346">
        <v>1</v>
      </c>
      <c r="W99" s="75"/>
      <c r="X99" s="3" t="s">
        <v>469</v>
      </c>
      <c r="Y99" s="3" t="s">
        <v>470</v>
      </c>
      <c r="Z99" s="3" t="s">
        <v>471</v>
      </c>
      <c r="AA99" s="3" t="s">
        <v>500</v>
      </c>
      <c r="AB99" s="3">
        <v>7744</v>
      </c>
      <c r="AC99" s="3" t="s">
        <v>473</v>
      </c>
      <c r="AD99" s="3" t="s">
        <v>501</v>
      </c>
      <c r="AE99" s="123">
        <v>12476980969</v>
      </c>
      <c r="AF99" s="47">
        <v>0.16239999999999999</v>
      </c>
      <c r="AG99" s="332">
        <v>1809595853</v>
      </c>
      <c r="AH99" s="333">
        <v>2111978656</v>
      </c>
      <c r="AI99" s="3" t="s">
        <v>1063</v>
      </c>
      <c r="AJ99" s="247" t="s">
        <v>1033</v>
      </c>
      <c r="AK99" s="49"/>
      <c r="AL99" s="358" t="s">
        <v>1230</v>
      </c>
      <c r="AM99" s="358" t="s">
        <v>1218</v>
      </c>
    </row>
    <row r="100" spans="1:39" s="115" customFormat="1" ht="153" customHeight="1" x14ac:dyDescent="0.3">
      <c r="A100" s="152">
        <v>92</v>
      </c>
      <c r="B100" s="153" t="s">
        <v>1008</v>
      </c>
      <c r="C100" s="11" t="s">
        <v>54</v>
      </c>
      <c r="D100" s="11" t="s">
        <v>55</v>
      </c>
      <c r="E100" s="11" t="s">
        <v>56</v>
      </c>
      <c r="F100" s="11" t="s">
        <v>353</v>
      </c>
      <c r="G100" s="138" t="s">
        <v>1034</v>
      </c>
      <c r="H100" s="130">
        <f t="shared" si="6"/>
        <v>1.0638297872340425</v>
      </c>
      <c r="I100" s="3" t="s">
        <v>307</v>
      </c>
      <c r="J100" s="3" t="s">
        <v>464</v>
      </c>
      <c r="K100" s="3" t="s">
        <v>61</v>
      </c>
      <c r="L100" s="30" t="s">
        <v>1035</v>
      </c>
      <c r="M100" s="30">
        <v>3057106051</v>
      </c>
      <c r="N100" s="151" t="s">
        <v>1036</v>
      </c>
      <c r="O100" s="32">
        <v>44378</v>
      </c>
      <c r="P100" s="32">
        <v>44561</v>
      </c>
      <c r="Q100" s="3" t="s">
        <v>1037</v>
      </c>
      <c r="R100" s="3" t="s">
        <v>1038</v>
      </c>
      <c r="S100" s="3">
        <v>2</v>
      </c>
      <c r="T100" s="193" t="s">
        <v>1039</v>
      </c>
      <c r="U100" s="193" t="s">
        <v>99</v>
      </c>
      <c r="V100" s="223">
        <v>1</v>
      </c>
      <c r="W100" s="5"/>
      <c r="X100" s="3" t="s">
        <v>1040</v>
      </c>
      <c r="Y100" s="3" t="s">
        <v>1041</v>
      </c>
      <c r="Z100" s="3" t="s">
        <v>1042</v>
      </c>
      <c r="AA100" s="3" t="s">
        <v>1043</v>
      </c>
      <c r="AB100" s="30">
        <v>7564</v>
      </c>
      <c r="AC100" s="3" t="s">
        <v>1044</v>
      </c>
      <c r="AD100" s="3" t="s">
        <v>1045</v>
      </c>
      <c r="AE100" s="123">
        <v>14928627000</v>
      </c>
      <c r="AF100" s="47">
        <v>0.43</v>
      </c>
      <c r="AG100" s="139" t="s">
        <v>833</v>
      </c>
      <c r="AH100" s="305">
        <v>2500000</v>
      </c>
      <c r="AI100" s="30" t="s">
        <v>1046</v>
      </c>
      <c r="AJ100" s="263" t="s">
        <v>1047</v>
      </c>
      <c r="AK100" s="283"/>
      <c r="AL100" s="372" t="s">
        <v>1227</v>
      </c>
      <c r="AM100" s="372" t="s">
        <v>1228</v>
      </c>
    </row>
    <row r="101" spans="1:39" s="115" customFormat="1" ht="125.4" customHeight="1" x14ac:dyDescent="0.3">
      <c r="A101" s="152">
        <v>93</v>
      </c>
      <c r="B101" s="153" t="s">
        <v>1008</v>
      </c>
      <c r="C101" s="11" t="s">
        <v>54</v>
      </c>
      <c r="D101" s="11" t="s">
        <v>55</v>
      </c>
      <c r="E101" s="11" t="s">
        <v>56</v>
      </c>
      <c r="F101" s="11" t="s">
        <v>353</v>
      </c>
      <c r="G101" s="138" t="s">
        <v>1048</v>
      </c>
      <c r="H101" s="130">
        <f t="shared" si="6"/>
        <v>1.0638297872340425</v>
      </c>
      <c r="I101" s="3" t="s">
        <v>307</v>
      </c>
      <c r="J101" s="3" t="s">
        <v>464</v>
      </c>
      <c r="K101" s="3" t="s">
        <v>61</v>
      </c>
      <c r="L101" s="30" t="s">
        <v>1035</v>
      </c>
      <c r="M101" s="30">
        <v>3057106051</v>
      </c>
      <c r="N101" s="151" t="s">
        <v>1036</v>
      </c>
      <c r="O101" s="32">
        <v>44197</v>
      </c>
      <c r="P101" s="32">
        <v>44561</v>
      </c>
      <c r="Q101" s="3" t="s">
        <v>1049</v>
      </c>
      <c r="R101" s="3" t="s">
        <v>1050</v>
      </c>
      <c r="S101" s="150">
        <v>1</v>
      </c>
      <c r="T101" s="186">
        <v>1</v>
      </c>
      <c r="U101" s="193">
        <f>T101/S101*100</f>
        <v>100</v>
      </c>
      <c r="V101" s="223">
        <v>100</v>
      </c>
      <c r="W101" s="3"/>
      <c r="X101" s="3" t="s">
        <v>1040</v>
      </c>
      <c r="Y101" s="3" t="s">
        <v>1041</v>
      </c>
      <c r="Z101" s="3" t="s">
        <v>1042</v>
      </c>
      <c r="AA101" s="3" t="s">
        <v>1043</v>
      </c>
      <c r="AB101" s="30">
        <v>7564</v>
      </c>
      <c r="AC101" s="3" t="s">
        <v>1044</v>
      </c>
      <c r="AD101" s="3" t="s">
        <v>1045</v>
      </c>
      <c r="AE101" s="123">
        <v>14928627000</v>
      </c>
      <c r="AF101" s="47" t="s">
        <v>207</v>
      </c>
      <c r="AG101" s="139">
        <f>2902000000+2368000000</f>
        <v>5270000000</v>
      </c>
      <c r="AH101" s="305">
        <v>2500000</v>
      </c>
      <c r="AI101" s="30"/>
      <c r="AJ101" s="247" t="s">
        <v>1051</v>
      </c>
      <c r="AK101" s="49" t="s">
        <v>1052</v>
      </c>
      <c r="AL101" s="372" t="s">
        <v>1229</v>
      </c>
      <c r="AM101" s="372" t="s">
        <v>1084</v>
      </c>
    </row>
    <row r="102" spans="1:39" s="329" customFormat="1" ht="132" customHeight="1" x14ac:dyDescent="0.3">
      <c r="A102" s="153">
        <v>94</v>
      </c>
      <c r="B102" s="153" t="s">
        <v>1008</v>
      </c>
      <c r="C102" s="3" t="s">
        <v>1053</v>
      </c>
      <c r="D102" s="3" t="s">
        <v>1054</v>
      </c>
      <c r="E102" s="3" t="s">
        <v>849</v>
      </c>
      <c r="F102" s="3" t="s">
        <v>850</v>
      </c>
      <c r="G102" s="128" t="s">
        <v>1055</v>
      </c>
      <c r="H102" s="130">
        <f t="shared" si="6"/>
        <v>1.0638297872340425</v>
      </c>
      <c r="I102" s="3" t="s">
        <v>307</v>
      </c>
      <c r="J102" s="3" t="s">
        <v>464</v>
      </c>
      <c r="K102" s="3"/>
      <c r="L102" s="3" t="s">
        <v>1056</v>
      </c>
      <c r="M102" s="3">
        <v>3124346683</v>
      </c>
      <c r="N102" s="89" t="s">
        <v>1057</v>
      </c>
      <c r="O102" s="32">
        <v>44317</v>
      </c>
      <c r="P102" s="32">
        <v>44561</v>
      </c>
      <c r="Q102" s="5" t="s">
        <v>1058</v>
      </c>
      <c r="R102" s="5" t="s">
        <v>1059</v>
      </c>
      <c r="S102" s="3">
        <v>3</v>
      </c>
      <c r="T102" s="193">
        <v>1</v>
      </c>
      <c r="U102" s="194">
        <f>+T102/S102</f>
        <v>0.33333333333333331</v>
      </c>
      <c r="V102" s="223">
        <v>3</v>
      </c>
      <c r="W102" s="75"/>
      <c r="X102" s="3" t="s">
        <v>469</v>
      </c>
      <c r="Y102" s="3" t="s">
        <v>470</v>
      </c>
      <c r="Z102" s="3" t="s">
        <v>471</v>
      </c>
      <c r="AA102" s="3" t="s">
        <v>500</v>
      </c>
      <c r="AB102" s="3">
        <v>7744</v>
      </c>
      <c r="AC102" s="3" t="s">
        <v>501</v>
      </c>
      <c r="AD102" s="3" t="s">
        <v>538</v>
      </c>
      <c r="AE102" s="123">
        <v>1689958915</v>
      </c>
      <c r="AF102" s="47">
        <v>0.77700000000000002</v>
      </c>
      <c r="AG102" s="332">
        <v>885492515</v>
      </c>
      <c r="AH102" s="333">
        <v>1313286515</v>
      </c>
      <c r="AI102" s="3"/>
      <c r="AJ102" s="247" t="s">
        <v>1060</v>
      </c>
      <c r="AK102" s="49"/>
      <c r="AL102" s="358" t="s">
        <v>1217</v>
      </c>
      <c r="AM102" s="358"/>
    </row>
    <row r="103" spans="1:39" ht="42" customHeight="1" x14ac:dyDescent="0.3">
      <c r="H103" s="334"/>
    </row>
    <row r="104" spans="1:39" ht="42" customHeight="1" x14ac:dyDescent="0.3">
      <c r="H104" s="334"/>
    </row>
    <row r="105" spans="1:39" ht="42" customHeight="1" x14ac:dyDescent="0.3">
      <c r="H105" s="334"/>
    </row>
    <row r="106" spans="1:39" ht="42" customHeight="1" x14ac:dyDescent="0.3">
      <c r="H106" s="334"/>
    </row>
    <row r="107" spans="1:39" ht="42" customHeight="1" x14ac:dyDescent="0.3">
      <c r="H107" s="334"/>
    </row>
    <row r="108" spans="1:39" ht="42" customHeight="1" x14ac:dyDescent="0.3">
      <c r="H108" s="334"/>
    </row>
    <row r="109" spans="1:39" ht="42" customHeight="1" x14ac:dyDescent="0.3">
      <c r="H109" s="334"/>
    </row>
    <row r="110" spans="1:39" ht="42" customHeight="1" x14ac:dyDescent="0.3">
      <c r="H110" s="334"/>
    </row>
    <row r="111" spans="1:39" ht="42" customHeight="1" x14ac:dyDescent="0.3">
      <c r="H111" s="334"/>
    </row>
    <row r="112" spans="1:39" ht="42" customHeight="1" x14ac:dyDescent="0.3">
      <c r="H112" s="334"/>
    </row>
    <row r="113" spans="8:8" ht="42" customHeight="1" x14ac:dyDescent="0.3">
      <c r="H113" s="334"/>
    </row>
    <row r="114" spans="8:8" ht="42" customHeight="1" x14ac:dyDescent="0.3">
      <c r="H114" s="334"/>
    </row>
    <row r="115" spans="8:8" ht="42" customHeight="1" x14ac:dyDescent="0.3">
      <c r="H115" s="334"/>
    </row>
    <row r="116" spans="8:8" x14ac:dyDescent="0.3">
      <c r="H116" s="334"/>
    </row>
  </sheetData>
  <autoFilter ref="A8:HR102" xr:uid="{00000000-0009-0000-0000-000000000000}">
    <filterColumn colId="9">
      <filters>
        <filter val="Secretaría Integración Social"/>
      </filters>
    </filterColumn>
  </autoFilter>
  <mergeCells count="19">
    <mergeCell ref="E6:F6"/>
    <mergeCell ref="C7:F7"/>
    <mergeCell ref="X7:AA7"/>
    <mergeCell ref="AB7:AG7"/>
    <mergeCell ref="I7:N7"/>
    <mergeCell ref="Q7:S7"/>
    <mergeCell ref="O7:P7"/>
    <mergeCell ref="G2:AJ6"/>
    <mergeCell ref="T7:W7"/>
    <mergeCell ref="B5:D5"/>
    <mergeCell ref="E5:F5"/>
    <mergeCell ref="B6:D6"/>
    <mergeCell ref="AJ7:AM7"/>
    <mergeCell ref="E1:F1"/>
    <mergeCell ref="B3:D3"/>
    <mergeCell ref="E3:F3"/>
    <mergeCell ref="B4:D4"/>
    <mergeCell ref="E4:F4"/>
    <mergeCell ref="B2:F2"/>
  </mergeCells>
  <conditionalFormatting sqref="G37">
    <cfRule type="duplicateValues" dxfId="2" priority="2" stopIfTrue="1"/>
  </conditionalFormatting>
  <conditionalFormatting sqref="G38">
    <cfRule type="duplicateValues" dxfId="1" priority="3" stopIfTrue="1"/>
  </conditionalFormatting>
  <conditionalFormatting sqref="G90">
    <cfRule type="duplicateValues" dxfId="0" priority="1" stopIfTrue="1"/>
  </conditionalFormatting>
  <dataValidations xWindow="1246" yWindow="193" count="33">
    <dataValidation allowBlank="1" showInputMessage="1" showErrorMessage="1" prompt="Escriba el nombre completo de la persona responsable de reportar la ejecución de la acción." sqref="L8" xr:uid="{00000000-0002-0000-0000-000000000000}"/>
    <dataValidation allowBlank="1" showInputMessage="1" showErrorMessage="1" prompt="Por favor escriba el número telefónico de la persona responsable de reportar la información sobre la ejecución de la acción." sqref="M8" xr:uid="{00000000-0002-0000-0000-000001000000}"/>
    <dataValidation allowBlank="1" showInputMessage="1" showErrorMessage="1" prompt="Por favor escriba el correo electrónico de la persona responsable de reportar la información sobre la ejecución de la acción." sqref="N8" xr:uid="{00000000-0002-0000-0000-000002000000}"/>
    <dataValidation allowBlank="1" showInputMessage="1" showErrorMessage="1" prompt="Escriba la Meta que se tienen programada." sqref="V79:W79 Q79:R79 Q50:R50 R51 S48:T51 Q9:W9 V48:V51" xr:uid="{00000000-0002-0000-0000-000003000000}"/>
    <dataValidation allowBlank="1" showInputMessage="1" showErrorMessage="1" prompt="Elija de acuerdo a la categoría anterior_x000a_" sqref="D8" xr:uid="{00000000-0002-0000-0000-000004000000}"/>
    <dataValidation allowBlank="1" showInputMessage="1" showErrorMessage="1" prompt="Describa las acciones que desarrollan los componentes de la PP o Plan de Acciones Afirmativas" sqref="F8" xr:uid="{00000000-0002-0000-0000-000005000000}"/>
    <dataValidation allowBlank="1" showInputMessage="1" showErrorMessage="1" prompt="Por favor elegir de acuerdo a la categoría anterior, el objetivo o componente que desarrolla la categoría._x000a_" sqref="E8" xr:uid="{00000000-0002-0000-0000-000006000000}"/>
    <dataValidation allowBlank="1" showInputMessage="1" showErrorMessage="1" prompt="Por favor elegir la categoría que estructura la pp o el plan de acciones afirmativas_x000a_" sqref="C8" xr:uid="{00000000-0002-0000-0000-000007000000}"/>
    <dataValidation allowBlank="1" showInputMessage="1" showErrorMessage="1" prompt="Este avance se calcula en la Dirección de Equidad y Políticas Poblacionales a partir del resultado de cada indicador frente a su meta anual." sqref="W16" xr:uid="{00000000-0002-0000-0000-000008000000}"/>
    <dataValidation allowBlank="1" showInputMessage="1" showErrorMessage="1" prompt="Diligencia por favor el código o número del proyecto._x000a__x000a_" sqref="AB8" xr:uid="{00000000-0002-0000-0000-000009000000}"/>
    <dataValidation allowBlank="1" showInputMessage="1" showErrorMessage="1" prompt="Por favor seleccionar el Proyecto de acuerdo al Progama" sqref="X8:AA8" xr:uid="{00000000-0002-0000-0000-00000A000000}"/>
    <dataValidation allowBlank="1" showInputMessage="1" showErrorMessage="1" prompt="Por favor diligencie los recursos del proyecto. Si no hay un proyecto asociado, por favor incluya los recursos por funcionamiento (gestión)._x000a_" sqref="AE8 G50:G51 Q51 G48 Q48:R48" xr:uid="{00000000-0002-0000-0000-00000B000000}"/>
    <dataValidation type="decimal" allowBlank="1" showInputMessage="1" showErrorMessage="1" sqref="G76" xr:uid="{00000000-0002-0000-0000-00000C000000}">
      <formula1>0</formula1>
      <formula2>100</formula2>
    </dataValidation>
    <dataValidation type="date" operator="greaterThan" allowBlank="1" showInputMessage="1" showErrorMessage="1" sqref="O85:P85 O42:P47 O55:P55 O63:P63 O78:P78 O30:P34 O76:O77 O99:P99 O102:P102" xr:uid="{00000000-0002-0000-0000-00000D000000}">
      <formula1>42736</formula1>
    </dataValidation>
    <dataValidation type="list" allowBlank="1" showInputMessage="1" showErrorMessage="1" sqref="X92:X93" xr:uid="{00000000-0002-0000-0000-00000E000000}">
      <formula1>_Pilar_Eje</formula1>
    </dataValidation>
    <dataValidation type="list" allowBlank="1" showInputMessage="1" showErrorMessage="1" sqref="D9:D101 J9:J34 J87:J89 J42:J65 J75:J85 J91:J93 J95 J98:J102" xr:uid="{00000000-0002-0000-0000-00000F000000}">
      <formula1>INDIRECT(C9)</formula1>
    </dataValidation>
    <dataValidation type="list" allowBlank="1" showInputMessage="1" showErrorMessage="1" sqref="I95 I37:I61 I75:I78 I86:J86 I97:J97 I85 I99:I102 I65 I24:I34 I87:I93 I35:J36" xr:uid="{00000000-0002-0000-0000-000010000000}">
      <formula1>Sector</formula1>
    </dataValidation>
    <dataValidation allowBlank="1" showInputMessage="1" showErrorMessage="1" prompt="Por favor elija el Sector de la Administración Distrital que está a cargo del reporte de la información sobre el desarrollo de la acción. " sqref="I8" xr:uid="{00000000-0002-0000-0000-000011000000}"/>
    <dataValidation allowBlank="1" showInputMessage="1" showErrorMessage="1" prompt="De acuerdo al Sector elija la entidad responsable de repotar la información." sqref="J8 J90" xr:uid="{00000000-0002-0000-0000-000012000000}"/>
    <dataValidation allowBlank="1" showInputMessage="1" showErrorMessage="1" prompt="Si el reporte de la información no corresponde al Distrito por favor diligencie el nombre completo de quién debe repotar." sqref="K8" xr:uid="{00000000-0002-0000-0000-000013000000}"/>
    <dataValidation allowBlank="1" showInputMessage="1" showErrorMessage="1" prompt="Escriba la fecha de finalización de la acción. Formato DD-MM-AAAA" sqref="O79:P84 O98:P98 O9:P29" xr:uid="{00000000-0002-0000-0000-000014000000}"/>
    <dataValidation allowBlank="1" showInputMessage="1" showErrorMessage="1" prompt="Por favor indicar en recursos: presupuesto obligado/ persupuesto asignado" sqref="H80:H102 G9:H9 G79:H79 H10:H78 AG8:AH8" xr:uid="{00000000-0002-0000-0000-000015000000}"/>
    <dataValidation allowBlank="1" showInputMessage="1" showErrorMessage="1" prompt="Por favor diligencie el nombre del proyecto o las actividades de funcionamiento con las que se da cumplimiento (gestión)._x000a__x000a__x000a__x000a_" sqref="AC8" xr:uid="{00000000-0002-0000-0000-000016000000}"/>
    <dataValidation allowBlank="1" showInputMessage="1" showErrorMessage="1" prompt="Por favor diligencie la Meta del proyecto._x000a__x000a_" sqref="AD8" xr:uid="{00000000-0002-0000-0000-000017000000}"/>
    <dataValidation allowBlank="1" showInputMessage="1" showErrorMessage="1" prompt="Por favor indique el porcentaje de recursos del proyecto que corresponden a la acción referenciada de esta polìtica o programa._x000a_" sqref="AF8" xr:uid="{00000000-0002-0000-0000-000018000000}"/>
    <dataValidation allowBlank="1" showInputMessage="1" showErrorMessage="1" prompt="PRESUPUESTO EJECUTADO AL CORTE DEL INFORME: Ingrese el presupuesto ejecutado al periodo del reporte. Debe coincidir con herramienta financiera." sqref="G37:G38 G86 G90" xr:uid="{00000000-0002-0000-0000-000019000000}"/>
    <dataValidation allowBlank="1" showInputMessage="1" showErrorMessage="1" prompt="No se diligencie esta columna en este ejercicio." sqref="T7" xr:uid="{00000000-0002-0000-0000-00001A000000}"/>
    <dataValidation allowBlank="1" showErrorMessage="1" sqref="AE21:AE29" xr:uid="{00000000-0002-0000-0000-00001B000000}"/>
    <dataValidation type="list" allowBlank="1" showInputMessage="1" showErrorMessage="1" sqref="C9:C102" xr:uid="{00000000-0002-0000-0000-00001C000000}">
      <formula1>Dimensiones</formula1>
    </dataValidation>
    <dataValidation allowBlank="1" showInputMessage="1" showErrorMessage="1" prompt="Esta columna la diligencia SDP" sqref="W8 U8" xr:uid="{00000000-0002-0000-0000-00001D000000}"/>
    <dataValidation type="date" operator="greaterThan" allowBlank="1" showErrorMessage="1" sqref="O37:P41 O87:P90" xr:uid="{00000000-0002-0000-0000-00001E000000}">
      <formula1>42736</formula1>
    </dataValidation>
    <dataValidation type="list" allowBlank="1" showInputMessage="1" showErrorMessage="1" sqref="J37:J41" xr:uid="{00000000-0002-0000-0000-00001F000000}">
      <formula1>INDIRECT(H37)</formula1>
    </dataValidation>
    <dataValidation type="list" allowBlank="1" showInputMessage="1" showErrorMessage="1" sqref="I66:I74" xr:uid="{00000000-0002-0000-0000-000020000000}">
      <formula1>INDIRECT(#REF!)</formula1>
    </dataValidation>
  </dataValidations>
  <hyperlinks>
    <hyperlink ref="N22" r:id="rId1" display="iosejov@educacionbogota.gov.co" xr:uid="{00000000-0004-0000-0000-000000000000}"/>
    <hyperlink ref="N26" r:id="rId2" display="npinedab@educacionbogota.gov.c" xr:uid="{00000000-0004-0000-0000-000001000000}"/>
    <hyperlink ref="N28" r:id="rId3" display="jroldanr@educacionbogota.gov.co" xr:uid="{00000000-0004-0000-0000-000002000000}"/>
    <hyperlink ref="N24" r:id="rId4" display="vtorresm1@educacionbogota.gov.co" xr:uid="{00000000-0004-0000-0000-000003000000}"/>
    <hyperlink ref="N23" r:id="rId5" display="iosejov@educacionbogota.gov.co" xr:uid="{00000000-0004-0000-0000-000004000000}"/>
    <hyperlink ref="N27" r:id="rId6" display="npinedab@educacionbogota.gov.c" xr:uid="{00000000-0004-0000-0000-000005000000}"/>
    <hyperlink ref="N25" r:id="rId7" display="npinedab@educacionbogota.gov.c" xr:uid="{00000000-0004-0000-0000-000006000000}"/>
    <hyperlink ref="N65" r:id="rId8" display="camila.Benitez@idt.gov.co" xr:uid="{00000000-0004-0000-0000-000007000000}"/>
    <hyperlink ref="N66" r:id="rId9" xr:uid="{00000000-0004-0000-0000-000008000000}"/>
    <hyperlink ref="N67" r:id="rId10" xr:uid="{00000000-0004-0000-0000-000009000000}"/>
    <hyperlink ref="N71" r:id="rId11" xr:uid="{00000000-0004-0000-0000-00000A000000}"/>
    <hyperlink ref="N72" r:id="rId12" xr:uid="{00000000-0004-0000-0000-00000B000000}"/>
    <hyperlink ref="N73" r:id="rId13" xr:uid="{00000000-0004-0000-0000-00000C000000}"/>
    <hyperlink ref="N74" r:id="rId14" xr:uid="{00000000-0004-0000-0000-00000D000000}"/>
    <hyperlink ref="N68" r:id="rId15" xr:uid="{00000000-0004-0000-0000-00000E000000}"/>
    <hyperlink ref="N76" r:id="rId16" xr:uid="{00000000-0004-0000-0000-00000F000000}"/>
    <hyperlink ref="N77" r:id="rId17" xr:uid="{00000000-0004-0000-0000-000010000000}"/>
    <hyperlink ref="N94" r:id="rId18" xr:uid="{00000000-0004-0000-0000-000011000000}"/>
    <hyperlink ref="N96" r:id="rId19" xr:uid="{00000000-0004-0000-0000-000012000000}"/>
    <hyperlink ref="N79" r:id="rId20" xr:uid="{00000000-0004-0000-0000-000013000000}"/>
    <hyperlink ref="N80" r:id="rId21" xr:uid="{00000000-0004-0000-0000-000014000000}"/>
    <hyperlink ref="N82" r:id="rId22" xr:uid="{00000000-0004-0000-0000-000015000000}"/>
    <hyperlink ref="N83" r:id="rId23" xr:uid="{00000000-0004-0000-0000-000016000000}"/>
    <hyperlink ref="N84" r:id="rId24" xr:uid="{00000000-0004-0000-0000-000017000000}"/>
    <hyperlink ref="N81" r:id="rId25" xr:uid="{00000000-0004-0000-0000-000018000000}"/>
    <hyperlink ref="N98" r:id="rId26" xr:uid="{00000000-0004-0000-0000-000019000000}"/>
    <hyperlink ref="N9" r:id="rId27" xr:uid="{00000000-0004-0000-0000-00001A000000}"/>
    <hyperlink ref="N13" r:id="rId28" xr:uid="{00000000-0004-0000-0000-00001B000000}"/>
    <hyperlink ref="N14" r:id="rId29" xr:uid="{00000000-0004-0000-0000-00001C000000}"/>
    <hyperlink ref="N15" r:id="rId30" xr:uid="{00000000-0004-0000-0000-00001D000000}"/>
    <hyperlink ref="N16" r:id="rId31" xr:uid="{00000000-0004-0000-0000-00001E000000}"/>
    <hyperlink ref="N18" r:id="rId32" xr:uid="{00000000-0004-0000-0000-00001F000000}"/>
    <hyperlink ref="N19" r:id="rId33" xr:uid="{00000000-0004-0000-0000-000020000000}"/>
    <hyperlink ref="N20" r:id="rId34" xr:uid="{00000000-0004-0000-0000-000021000000}"/>
    <hyperlink ref="N10" r:id="rId35" xr:uid="{00000000-0004-0000-0000-000022000000}"/>
    <hyperlink ref="N12" r:id="rId36" xr:uid="{00000000-0004-0000-0000-000023000000}"/>
    <hyperlink ref="N11" r:id="rId37" xr:uid="{00000000-0004-0000-0000-000024000000}"/>
    <hyperlink ref="N17" r:id="rId38" xr:uid="{00000000-0004-0000-0000-000025000000}"/>
    <hyperlink ref="N21" r:id="rId39" display="orodriguezl@educacionbogota.gov.co" xr:uid="{00000000-0004-0000-0000-000026000000}"/>
    <hyperlink ref="N30" r:id="rId40" xr:uid="{00000000-0004-0000-0000-000027000000}"/>
    <hyperlink ref="N31" r:id="rId41" xr:uid="{00000000-0004-0000-0000-000028000000}"/>
    <hyperlink ref="N32" r:id="rId42" xr:uid="{00000000-0004-0000-0000-000029000000}"/>
    <hyperlink ref="N33" r:id="rId43" xr:uid="{00000000-0004-0000-0000-00002A000000}"/>
    <hyperlink ref="N34" r:id="rId44" xr:uid="{00000000-0004-0000-0000-00002B000000}"/>
    <hyperlink ref="N85" r:id="rId45" xr:uid="{00000000-0004-0000-0000-00002C000000}"/>
    <hyperlink ref="N41" r:id="rId46" xr:uid="{00000000-0004-0000-0000-00002D000000}"/>
    <hyperlink ref="N40" r:id="rId47" xr:uid="{00000000-0004-0000-0000-00002E000000}"/>
    <hyperlink ref="N90" r:id="rId48" xr:uid="{00000000-0004-0000-0000-00002F000000}"/>
    <hyperlink ref="N62" r:id="rId49" xr:uid="{00000000-0004-0000-0000-000030000000}"/>
    <hyperlink ref="N63" r:id="rId50" xr:uid="{00000000-0004-0000-0000-000031000000}"/>
    <hyperlink ref="N64" r:id="rId51" display="ivan.torres@scj.gov.co" xr:uid="{00000000-0004-0000-0000-000032000000}"/>
    <hyperlink ref="N46" r:id="rId52" display="cmirta@sdis.gov.co" xr:uid="{00000000-0004-0000-0000-000033000000}"/>
    <hyperlink ref="N48" r:id="rId53" display="alucumi@sdis.gov.co_x000a_@sdis.gov.co" xr:uid="{00000000-0004-0000-0000-000034000000}"/>
    <hyperlink ref="N51" r:id="rId54" xr:uid="{00000000-0004-0000-0000-000035000000}"/>
    <hyperlink ref="N52" r:id="rId55" xr:uid="{00000000-0004-0000-0000-000036000000}"/>
    <hyperlink ref="N53" r:id="rId56" xr:uid="{00000000-0004-0000-0000-000037000000}"/>
    <hyperlink ref="N42" r:id="rId57" xr:uid="{00000000-0004-0000-0000-000038000000}"/>
    <hyperlink ref="N43" r:id="rId58" display="lrestrepoa@sdis.gov.co" xr:uid="{00000000-0004-0000-0000-000039000000}"/>
    <hyperlink ref="N47" r:id="rId59" display="jegarcial@sdis.gov.co" xr:uid="{00000000-0004-0000-0000-00003A000000}"/>
    <hyperlink ref="N55" r:id="rId60" xr:uid="{00000000-0004-0000-0000-00003B000000}"/>
    <hyperlink ref="N50" r:id="rId61" display="Ilondonog@sdis.gov.colrestrepoa@sdis.gov.co _x000a_" xr:uid="{00000000-0004-0000-0000-00003C000000}"/>
    <hyperlink ref="N54" r:id="rId62" xr:uid="{00000000-0004-0000-0000-00003D000000}"/>
    <hyperlink ref="N56" r:id="rId63" xr:uid="{00000000-0004-0000-0000-00003E000000}"/>
    <hyperlink ref="N57" r:id="rId64" xr:uid="{00000000-0004-0000-0000-00003F000000}"/>
    <hyperlink ref="N58" r:id="rId65" xr:uid="{00000000-0004-0000-0000-000040000000}"/>
    <hyperlink ref="N59" r:id="rId66" xr:uid="{00000000-0004-0000-0000-000041000000}"/>
    <hyperlink ref="N60" r:id="rId67" xr:uid="{00000000-0004-0000-0000-000042000000}"/>
    <hyperlink ref="N61" r:id="rId68" xr:uid="{00000000-0004-0000-0000-000043000000}"/>
    <hyperlink ref="N75" r:id="rId69" xr:uid="{00000000-0004-0000-0000-000044000000}"/>
    <hyperlink ref="N78" r:id="rId70" xr:uid="{00000000-0004-0000-0000-000045000000}"/>
    <hyperlink ref="N91" r:id="rId71" xr:uid="{00000000-0004-0000-0000-000046000000}"/>
    <hyperlink ref="N100" r:id="rId72" xr:uid="{00000000-0004-0000-0000-000047000000}"/>
    <hyperlink ref="N101" r:id="rId73" xr:uid="{00000000-0004-0000-0000-000048000000}"/>
  </hyperlinks>
  <pageMargins left="0.7" right="0.7" top="0.75" bottom="0.75" header="0.3" footer="0.3"/>
  <pageSetup orientation="portrait" horizontalDpi="4294967292" r:id="rId74"/>
  <legacyDrawing r:id="rId7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83830EDECCC7242B428610430991259" ma:contentTypeVersion="13" ma:contentTypeDescription="Crear nuevo documento." ma:contentTypeScope="" ma:versionID="a4851ff69a67c0e18281bdb818992797">
  <xsd:schema xmlns:xsd="http://www.w3.org/2001/XMLSchema" xmlns:xs="http://www.w3.org/2001/XMLSchema" xmlns:p="http://schemas.microsoft.com/office/2006/metadata/properties" xmlns:ns2="c9a90da2-63a0-48d4-8747-9134f0e86a92" xmlns:ns3="985c7607-1da2-440d-b83b-65b276ade319" targetNamespace="http://schemas.microsoft.com/office/2006/metadata/properties" ma:root="true" ma:fieldsID="281e7d6aa93260c59a3830e38200d1dc" ns2:_="" ns3:_="">
    <xsd:import namespace="c9a90da2-63a0-48d4-8747-9134f0e86a92"/>
    <xsd:import namespace="985c7607-1da2-440d-b83b-65b276ade31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a90da2-63a0-48d4-8747-9134f0e86a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85c7607-1da2-440d-b83b-65b276ade319"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7DFE3A-E983-4DBE-929E-1D2D3734740D}">
  <ds:schemaRefs>
    <ds:schemaRef ds:uri="http://schemas.microsoft.com/sharepoint/v3/contenttype/forms"/>
  </ds:schemaRefs>
</ds:datastoreItem>
</file>

<file path=customXml/itemProps2.xml><?xml version="1.0" encoding="utf-8"?>
<ds:datastoreItem xmlns:ds="http://schemas.openxmlformats.org/officeDocument/2006/customXml" ds:itemID="{5A2533A7-9BE3-4A43-9487-E6092BCF3C86}">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c9a90da2-63a0-48d4-8747-9134f0e86a92"/>
    <ds:schemaRef ds:uri="985c7607-1da2-440d-b83b-65b276ade319"/>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D5008F81-23FD-469D-9653-33E84C2384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a90da2-63a0-48d4-8747-9134f0e86a92"/>
    <ds:schemaRef ds:uri="985c7607-1da2-440d-b83b-65b276ade3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PPIA_2021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10</dc:creator>
  <cp:keywords/>
  <dc:description/>
  <cp:lastModifiedBy>Rosalba Ardila</cp:lastModifiedBy>
  <cp:revision/>
  <dcterms:created xsi:type="dcterms:W3CDTF">2020-06-24T22:02:38Z</dcterms:created>
  <dcterms:modified xsi:type="dcterms:W3CDTF">2022-03-09T21:02:20Z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0x010100B83830EDECCC7242B428610430991259</vt:lpwstr>
  </property>
</Properties>
</file>