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F0479ACA-22BF-4349-A41B-C38A2EF61733}" xr6:coauthVersionLast="36" xr6:coauthVersionMax="47" xr10:uidLastSave="{00000000-0000-0000-0000-000000000000}"/>
  <bookViews>
    <workbookView xWindow="0" yWindow="0" windowWidth="5484" windowHeight="6228" xr2:uid="{00000000-000D-0000-FFFF-FFFF00000000}"/>
  </bookViews>
  <sheets>
    <sheet name="Activos de información SDIS" sheetId="1" r:id="rId1"/>
    <sheet name="Hoja3" sheetId="3" state="hidden" r:id="rId2"/>
    <sheet name="Hoja2"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21" i="1" l="1"/>
  <c r="AG220" i="1"/>
  <c r="AG219" i="1" l="1"/>
  <c r="AG218" i="1"/>
  <c r="AG217" i="1" l="1"/>
  <c r="AG216" i="1"/>
  <c r="AG215" i="1"/>
  <c r="AG214" i="1"/>
  <c r="AG213" i="1"/>
  <c r="AG212" i="1"/>
  <c r="AG211" i="1"/>
  <c r="AG210" i="1"/>
  <c r="AG209" i="1"/>
  <c r="AG208" i="1"/>
  <c r="AG207" i="1"/>
  <c r="AG206" i="1"/>
  <c r="AG205" i="1"/>
  <c r="AG204" i="1" l="1"/>
  <c r="AG203" i="1"/>
  <c r="AG202" i="1"/>
  <c r="AG201" i="1"/>
  <c r="AG200" i="1"/>
  <c r="AG199" i="1"/>
  <c r="AG198" i="1"/>
  <c r="AG197" i="1"/>
  <c r="AG196" i="1"/>
  <c r="AG195" i="1" l="1"/>
  <c r="AG194" i="1"/>
  <c r="AG193" i="1"/>
  <c r="AG192" i="1"/>
  <c r="AG191" i="1"/>
  <c r="AG190" i="1"/>
  <c r="AG189" i="1"/>
  <c r="AG188" i="1"/>
  <c r="AG187" i="1"/>
  <c r="AG186" i="1" l="1"/>
  <c r="AG185" i="1"/>
  <c r="AG184" i="1"/>
  <c r="AG183" i="1"/>
  <c r="AG182" i="1" l="1"/>
  <c r="AG180" i="1"/>
  <c r="AG179" i="1"/>
  <c r="AG178" i="1"/>
  <c r="AG177" i="1"/>
  <c r="AG176" i="1"/>
  <c r="AG175" i="1"/>
  <c r="AG174" i="1"/>
  <c r="AG173" i="1"/>
  <c r="AG172" i="1"/>
  <c r="AG171" i="1" l="1"/>
  <c r="AG170" i="1"/>
  <c r="AG169" i="1"/>
  <c r="AG168" i="1"/>
  <c r="AG167" i="1"/>
  <c r="AG166" i="1"/>
  <c r="AG165" i="1"/>
  <c r="AG164" i="1"/>
  <c r="AG163" i="1"/>
  <c r="AG162" i="1"/>
  <c r="AG160" i="1" l="1"/>
  <c r="AG159" i="1"/>
  <c r="AG158" i="1"/>
  <c r="AG157" i="1"/>
  <c r="AG156" i="1"/>
  <c r="AG155" i="1"/>
  <c r="AG154" i="1"/>
  <c r="AG153" i="1" l="1"/>
  <c r="AG152" i="1"/>
  <c r="AG151" i="1"/>
  <c r="AG150" i="1"/>
  <c r="AG149" i="1" l="1"/>
  <c r="AG148" i="1"/>
  <c r="AG147" i="1" l="1"/>
  <c r="AG146" i="1"/>
  <c r="AG145" i="1"/>
  <c r="AG141" i="1"/>
  <c r="AG139" i="1"/>
  <c r="AG138" i="1" l="1"/>
  <c r="AG137" i="1"/>
  <c r="AG136" i="1"/>
  <c r="AG135" i="1"/>
  <c r="AG134" i="1"/>
  <c r="AG133" i="1"/>
  <c r="AG132" i="1"/>
  <c r="AG131" i="1"/>
  <c r="AG130" i="1"/>
  <c r="AG129" i="1"/>
  <c r="AG128" i="1" l="1"/>
  <c r="AG127" i="1"/>
  <c r="AG126" i="1"/>
  <c r="AG125" i="1"/>
  <c r="AG124" i="1"/>
  <c r="AG123" i="1"/>
  <c r="AG122" i="1"/>
  <c r="AG121" i="1"/>
  <c r="AG120" i="1"/>
  <c r="AG119" i="1"/>
  <c r="AG118" i="1"/>
  <c r="AG117" i="1" l="1"/>
  <c r="AG116" i="1"/>
  <c r="AG115" i="1"/>
  <c r="AG114" i="1"/>
  <c r="AG113" i="1"/>
  <c r="AG112" i="1"/>
  <c r="AG111" i="1"/>
  <c r="AG109" i="1"/>
  <c r="AG108" i="1"/>
  <c r="AG107" i="1"/>
  <c r="AG106" i="1"/>
  <c r="AG104" i="1"/>
  <c r="AG103" i="1"/>
  <c r="AG102" i="1"/>
  <c r="AG101" i="1" l="1"/>
  <c r="AG100" i="1"/>
  <c r="AG99" i="1"/>
  <c r="AG98" i="1" l="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6" i="1"/>
  <c r="AG65" i="1" l="1"/>
  <c r="AG64" i="1"/>
  <c r="AG63" i="1"/>
  <c r="AG62" i="1"/>
  <c r="AG61" i="1"/>
  <c r="AG60" i="1"/>
  <c r="AG59" i="1" l="1"/>
  <c r="AG58" i="1"/>
  <c r="AG57" i="1"/>
  <c r="AG56" i="1"/>
  <c r="AG55" i="1"/>
  <c r="AG53" i="1"/>
  <c r="AG54" i="1"/>
  <c r="AG51" i="1" l="1"/>
  <c r="AG50" i="1"/>
  <c r="AG49" i="1"/>
  <c r="AG48" i="1"/>
  <c r="AG47" i="1"/>
  <c r="AG46" i="1"/>
  <c r="AG45" i="1"/>
  <c r="AG44" i="1"/>
  <c r="AG43" i="1"/>
  <c r="AG29" i="1" l="1"/>
  <c r="AG28" i="1"/>
  <c r="AG27" i="1" l="1"/>
  <c r="AG26" i="1"/>
  <c r="AG25" i="1"/>
  <c r="AG24" i="1"/>
  <c r="AG23" i="1"/>
  <c r="AG22" i="1"/>
  <c r="AG21" i="1"/>
  <c r="AG20" i="1"/>
  <c r="AG19" i="1"/>
  <c r="AG18" i="1"/>
  <c r="AG17" i="1"/>
  <c r="AG16" i="1" l="1"/>
  <c r="AG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Vilma Deyanira Sanchez Ulloa</author>
    <author>Ana Mercedes Acosta Esteban</author>
    <author>usuario</author>
  </authors>
  <commentList>
    <comment ref="AD11" authorId="0" shapeId="0" xr:uid="{00000000-0006-0000-0000-00000100000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xr:uid="{00000000-0006-0000-0000-000002000000}">
      <text>
        <r>
          <rPr>
            <sz val="9"/>
            <color indexed="81"/>
            <rFont val="Tahoma"/>
            <family val="2"/>
          </rPr>
          <t>Indicar la dependencia y el cargo del custodio de la información. En caso de que el custodio sea un tercero, indicar la empresa y cargo del mismo.</t>
        </r>
      </text>
    </comment>
    <comment ref="AI11" authorId="0" shapeId="0" xr:uid="{00000000-0006-0000-0000-000003000000}">
      <text>
        <r>
          <rPr>
            <sz val="9"/>
            <color indexed="81"/>
            <rFont val="Tahoma"/>
            <family val="2"/>
          </rPr>
          <t xml:space="preserve">Área o dependencia que produce la información
</t>
        </r>
      </text>
    </comment>
    <comment ref="AJ11" authorId="0" shapeId="0" xr:uid="{00000000-0006-0000-0000-00000400000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xr:uid="{00000000-0006-0000-0000-000005000000}">
      <text>
        <r>
          <rPr>
            <sz val="9"/>
            <color indexed="81"/>
            <rFont val="Tahoma"/>
            <family val="2"/>
          </rPr>
          <t xml:space="preserve">Se cocola el cargo del responsable de la información (jefe de cada dependencia
</t>
        </r>
      </text>
    </comment>
    <comment ref="AL11" authorId="0" shapeId="0" xr:uid="{00000000-0006-0000-0000-00000600000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xr:uid="{00000000-0006-0000-0000-000007000000}">
      <text>
        <r>
          <rPr>
            <sz val="9"/>
            <color indexed="81"/>
            <rFont val="Tahoma"/>
            <family val="2"/>
          </rPr>
          <t>Indica si la información está publicada o disponible para ser solicitada, señalando dónde está publicada y/o dónde se puede consultar o solicitar.</t>
        </r>
      </text>
    </comment>
    <comment ref="AN11" authorId="0" shapeId="0" xr:uid="{00000000-0006-0000-0000-00000800000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A12" authorId="0" shapeId="0" xr:uid="{00000000-0006-0000-0000-000009000000}">
      <text>
        <r>
          <rPr>
            <sz val="9"/>
            <color indexed="81"/>
            <rFont val="Tahoma"/>
            <family val="2"/>
          </rPr>
          <t>Número consecutivo de activos de información registrados</t>
        </r>
      </text>
    </comment>
    <comment ref="B12" authorId="0" shapeId="0" xr:uid="{00000000-0006-0000-0000-00000A00000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C12" authorId="0" shapeId="0" xr:uid="{00000000-0006-0000-0000-00000B00000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D12" authorId="0" shapeId="0" xr:uid="{00000000-0006-0000-0000-00000C00000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xr:uid="{00000000-0006-0000-0000-00000D000000}">
      <text>
        <r>
          <rPr>
            <sz val="9"/>
            <color indexed="81"/>
            <rFont val="Tahoma"/>
            <family val="2"/>
          </rPr>
          <t>Identificar dónde se genera la información contenida en el documento de archivo (registro), con base en los siguientes criterios</t>
        </r>
      </text>
    </comment>
    <comment ref="T13" authorId="0" shapeId="0" xr:uid="{00000000-0006-0000-0000-00000E000000}">
      <text>
        <r>
          <rPr>
            <sz val="9"/>
            <color indexed="81"/>
            <rFont val="Tahoma"/>
            <family val="2"/>
          </rPr>
          <t xml:space="preserve">Indicar la clasificación del documento de archivo (registro) de conformidad con su nivel de confidencialidad (pública, clasificada o reservada) </t>
        </r>
      </text>
    </comment>
    <comment ref="W13" authorId="0" shapeId="0" xr:uid="{00000000-0006-0000-0000-00000F00000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xr:uid="{00000000-0006-0000-0000-000010000000}">
      <text>
        <r>
          <rPr>
            <sz val="9"/>
            <color indexed="81"/>
            <rFont val="Tahoma"/>
            <family val="2"/>
          </rPr>
          <t>Fundamento que justifica la clasificación o la reserva, señalando expresamente la norma, artículo, inciso o párrafo que la ampara</t>
        </r>
      </text>
    </comment>
    <comment ref="Y13" authorId="0" shapeId="0" xr:uid="{00000000-0006-0000-0000-000011000000}">
      <text>
        <r>
          <rPr>
            <sz val="9"/>
            <color indexed="81"/>
            <rFont val="Tahoma"/>
            <family val="2"/>
          </rPr>
          <t xml:space="preserve">Se menciona la norma jurídica que sirve como fundamento jurídico para la clasificación o reserva de la información
</t>
        </r>
      </text>
    </comment>
    <comment ref="Z13" authorId="0" shapeId="0" xr:uid="{00000000-0006-0000-0000-000012000000}">
      <text>
        <r>
          <rPr>
            <sz val="9"/>
            <color indexed="81"/>
            <rFont val="Tahoma"/>
            <family val="2"/>
          </rPr>
          <t>Según sea integral o parcial la calificación, las partes o secciones clasificadas o reservadas</t>
        </r>
      </text>
    </comment>
    <comment ref="AA13" authorId="0" shapeId="0" xr:uid="{00000000-0006-0000-0000-000013000000}">
      <text>
        <r>
          <rPr>
            <sz val="9"/>
            <color indexed="81"/>
            <rFont val="Tahoma"/>
            <family val="2"/>
          </rPr>
          <t xml:space="preserve">Tiempo que cobija la clasificación o reserva
</t>
        </r>
      </text>
    </comment>
    <comment ref="AB13" authorId="0" shapeId="0" xr:uid="{00000000-0006-0000-0000-000014000000}">
      <text>
        <r>
          <rPr>
            <sz val="9"/>
            <color indexed="81"/>
            <rFont val="Tahoma"/>
            <family val="2"/>
          </rPr>
          <t>Cualquier información vinculada o que pueda asociarse a una o varias personas naturales determinadas o determinables</t>
        </r>
      </text>
    </comment>
    <comment ref="AC13" authorId="0" shapeId="0" xr:uid="{00000000-0006-0000-0000-00001500000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E14" authorId="0" shapeId="0" xr:uid="{00000000-0006-0000-0000-00001600000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F14" authorId="0" shapeId="0" xr:uid="{00000000-0006-0000-0000-000017000000}">
      <text>
        <r>
          <rPr>
            <sz val="9"/>
            <color indexed="81"/>
            <rFont val="Tahoma"/>
            <family val="2"/>
          </rPr>
          <t>Especificar si dicha información es de ámbito municipal, distrital o nacional</t>
        </r>
      </text>
    </comment>
    <comment ref="G14" authorId="0" shapeId="0" xr:uid="{00000000-0006-0000-0000-00001800000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H14" authorId="0" shapeId="0" xr:uid="{00000000-0006-0000-0000-000019000000}">
      <text>
        <r>
          <rPr>
            <sz val="9"/>
            <color indexed="81"/>
            <rFont val="Tahoma"/>
            <family val="2"/>
          </rPr>
          <t>Marcar con una “X” si el documento se encuentra elaborado en soporte papel y cinta (video, cassette, película, microfilm, entre otros)</t>
        </r>
      </text>
    </comment>
    <comment ref="I14" authorId="0" shapeId="0" xr:uid="{00000000-0006-0000-0000-00001A000000}">
      <text>
        <r>
          <rPr>
            <sz val="9"/>
            <color indexed="81"/>
            <rFont val="Tahoma"/>
            <family val="2"/>
          </rPr>
          <t>Marcar con una “X” si el documento se encuentra elaborado en soporte papel y cinta (video, cassette, película, microfilm, entre otros)</t>
        </r>
      </text>
    </comment>
    <comment ref="J14" authorId="0" shapeId="0" xr:uid="{00000000-0006-0000-0000-00001B00000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K14" authorId="0" shapeId="0" xr:uid="{00000000-0006-0000-0000-00001C00000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xr:uid="{00000000-0006-0000-0000-00001D00000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xr:uid="{00000000-0006-0000-0000-00001E00000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xr:uid="{00000000-0006-0000-0000-00001F000000}">
      <text>
        <r>
          <rPr>
            <sz val="9"/>
            <color indexed="81"/>
            <rFont val="Tahoma"/>
            <family val="2"/>
          </rPr>
          <t xml:space="preserve">Marcar con una “X” cuando la información es generada por la entidad u organismo distrital.
</t>
        </r>
      </text>
    </comment>
    <comment ref="P14" authorId="0" shapeId="0" xr:uid="{00000000-0006-0000-0000-00002000000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xr:uid="{00000000-0006-0000-0000-000021000000}">
      <text>
        <r>
          <rPr>
            <sz val="9"/>
            <color indexed="81"/>
            <rFont val="Tahoma"/>
            <family val="2"/>
          </rPr>
          <t>Registrar el nombre asignado en la tabla de retención documental para la serie</t>
        </r>
      </text>
    </comment>
    <comment ref="S14" authorId="0" shapeId="0" xr:uid="{00000000-0006-0000-0000-000022000000}">
      <text>
        <r>
          <rPr>
            <sz val="9"/>
            <color indexed="81"/>
            <rFont val="Tahoma"/>
            <family val="2"/>
          </rPr>
          <t xml:space="preserve">Registrar el nombre asignado en la tabla de retención documental para la  subserie
</t>
        </r>
      </text>
    </comment>
    <comment ref="T14" authorId="0" shapeId="0" xr:uid="{00000000-0006-0000-0000-000023000000}">
      <text>
        <r>
          <rPr>
            <sz val="9"/>
            <color indexed="81"/>
            <rFont val="Tahoma"/>
            <family val="2"/>
          </rPr>
          <t>Es toda información que un sujeto obligado genere, obtenga, adquiera, o controle en su calidad de tal</t>
        </r>
      </text>
    </comment>
    <comment ref="U14" authorId="0" shapeId="0" xr:uid="{00000000-0006-0000-0000-00002400000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xr:uid="{00000000-0006-0000-0000-00002500000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xr:uid="{00000000-0006-0000-0000-00002600000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D46" authorId="1" shapeId="0" xr:uid="{00000000-0006-0000-0000-000027000000}">
      <text>
        <r>
          <rPr>
            <b/>
            <sz val="9"/>
            <color indexed="81"/>
            <rFont val="Tahoma"/>
            <family val="2"/>
          </rPr>
          <t>Ana Mercedes Acosta Esteban:</t>
        </r>
        <r>
          <rPr>
            <sz val="9"/>
            <color indexed="81"/>
            <rFont val="Tahoma"/>
            <family val="2"/>
          </rPr>
          <t xml:space="preserve">
Actualizar de acuerdo al nuevo mapa de procesos 
</t>
        </r>
      </text>
    </comment>
    <comment ref="AL127" authorId="2" shapeId="0" xr:uid="{00000000-0006-0000-0000-000028000000}">
      <text>
        <r>
          <rPr>
            <b/>
            <sz val="9"/>
            <color indexed="81"/>
            <rFont val="Tahoma"/>
            <family val="2"/>
          </rPr>
          <t>usuario:</t>
        </r>
        <r>
          <rPr>
            <sz val="9"/>
            <color indexed="81"/>
            <rFont val="Tahoma"/>
            <family val="2"/>
          </rPr>
          <t xml:space="preserve">
No existe documento físico, es de origen electrónico y se publica en la página web de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Vilma Deyanira Sanchez Ulloa</author>
  </authors>
  <commentList>
    <comment ref="B1" authorId="0" shapeId="0" xr:uid="{00000000-0006-0000-0100-000001000000}">
      <text>
        <r>
          <rPr>
            <sz val="9"/>
            <color indexed="81"/>
            <rFont val="Tahoma"/>
            <family val="2"/>
          </rPr>
          <t>Cualquier información vinculada o que pueda asociarse a una o varias personas naturales determinadas o determinables</t>
        </r>
      </text>
    </comment>
    <comment ref="B2" authorId="0" shapeId="0" xr:uid="{00000000-0006-0000-0100-00000200000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A3" authorId="0" shapeId="0" xr:uid="{00000000-0006-0000-0100-00000300000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C6" authorId="0" shapeId="0" xr:uid="{00000000-0006-0000-0100-00000400000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 ref="A7" authorId="0" shapeId="0" xr:uid="{00000000-0006-0000-0100-000005000000}">
      <text>
        <r>
          <rPr>
            <sz val="9"/>
            <color indexed="81"/>
            <rFont val="Tahoma"/>
            <family val="2"/>
          </rPr>
          <t>Indicar la dependencia y el cargo del custodio de la información. En caso de que el custodio sea un tercero, indicar la empresa y cargo del mismo.</t>
        </r>
      </text>
    </comment>
    <comment ref="A8" authorId="0" shapeId="0" xr:uid="{00000000-0006-0000-0100-000006000000}">
      <text>
        <r>
          <rPr>
            <sz val="9"/>
            <color indexed="81"/>
            <rFont val="Tahoma"/>
            <family val="2"/>
          </rPr>
          <t xml:space="preserve">Área o dependencia que produce la información
</t>
        </r>
      </text>
    </comment>
    <comment ref="A9" authorId="0" shapeId="0" xr:uid="{00000000-0006-0000-0100-00000700000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10" authorId="0" shapeId="0" xr:uid="{00000000-0006-0000-0100-000008000000}">
      <text>
        <r>
          <rPr>
            <sz val="9"/>
            <color indexed="81"/>
            <rFont val="Tahoma"/>
            <family val="2"/>
          </rPr>
          <t xml:space="preserve">Se cocola el cargo del responsable de la información (jefe de cada dependencia
</t>
        </r>
      </text>
    </comment>
    <comment ref="A11" authorId="0" shapeId="0" xr:uid="{00000000-0006-0000-0100-00000900000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12" authorId="0" shapeId="0" xr:uid="{00000000-0006-0000-0100-00000A000000}">
      <text>
        <r>
          <rPr>
            <sz val="9"/>
            <color indexed="81"/>
            <rFont val="Tahoma"/>
            <family val="2"/>
          </rPr>
          <t>Indica si la información está publicada o disponible para ser solicitada, señalando dónde está publicada y/o dónde se puede consultar o solicitar.</t>
        </r>
      </text>
    </comment>
    <comment ref="A13" authorId="0" shapeId="0" xr:uid="{00000000-0006-0000-0100-00000B00000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List>
</comments>
</file>

<file path=xl/sharedStrings.xml><?xml version="1.0" encoding="utf-8"?>
<sst xmlns="http://schemas.openxmlformats.org/spreadsheetml/2006/main" count="7238" uniqueCount="923">
  <si>
    <t>PROCESO GESTIÓN DOCUMENTAL
REGISTRO DE ACTIVOS DE INFORMACIÓN</t>
  </si>
  <si>
    <t>Código:</t>
  </si>
  <si>
    <t>Versión: 0</t>
  </si>
  <si>
    <t xml:space="preserve">Fecha: </t>
  </si>
  <si>
    <t>Página: 1 de 1</t>
  </si>
  <si>
    <t>ENTIDAD PRODUCTORA: SECRETARIA DISTRITAL DE INTEGRACION SOCIAL</t>
  </si>
  <si>
    <t>PROPIETARIO DEL ÍNDICE: SECRETARIA DISTRITAL DE INTEGRACION SOCIAL</t>
  </si>
  <si>
    <t>FECHA DE ELABORACIÓN: 22/07/2021</t>
  </si>
  <si>
    <t>CRITERIO CON BASE EN LA LEY 1712 DE 2014</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</si>
  <si>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</si>
  <si>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</si>
  <si>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</si>
  <si>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</si>
  <si>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</si>
  <si>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</si>
  <si>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</si>
  <si>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</si>
  <si>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</si>
  <si>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3. Dependencia</t>
  </si>
  <si>
    <t>4. Norma, función o proceso</t>
  </si>
  <si>
    <t>5. Procedimiento</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</si>
  <si>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</si>
  <si>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</si>
  <si>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</si>
  <si>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</si>
  <si>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</si>
  <si>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</si>
  <si>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</si>
  <si>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</si>
  <si>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</si>
  <si>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</si>
  <si>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</si>
  <si>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</si>
  <si>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</si>
  <si>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</si>
  <si>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</si>
  <si>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</si>
  <si>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</si>
  <si>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</si>
  <si>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</si>
  <si>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</si>
  <si>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8.1. Interno</t>
  </si>
  <si>
    <t>8.2. Externo</t>
  </si>
  <si>
    <t>9.1. Serie</t>
  </si>
  <si>
    <t>9.2. Subserie</t>
  </si>
  <si>
    <t>9.3. Descripción de la categoría de información</t>
  </si>
  <si>
    <t>Pública</t>
  </si>
  <si>
    <t>Clasificada</t>
  </si>
  <si>
    <t>Reservada</t>
  </si>
  <si>
    <t>12.1.Cofidencialidad</t>
  </si>
  <si>
    <t>12.2.Integridad</t>
  </si>
  <si>
    <t>12.3. Disponibilidad</t>
  </si>
  <si>
    <t>12.4. Criticidad</t>
  </si>
  <si>
    <t>Despacho</t>
  </si>
  <si>
    <t>Decreto 607 de 2007 "Por el cual se determina el Objeto, la Estructura Organizacional y Funciones de la Secretaría Distrital de Integración Social". Articulo 4, numeral h) Preparar los proyectos de acuerdo, de decreto, de resolución y demás actos administrativos que deban dictarse relacionados con el Sector de Integración Social.</t>
  </si>
  <si>
    <t>(NA)</t>
  </si>
  <si>
    <t>Estratégico</t>
  </si>
  <si>
    <t>Distrital</t>
  </si>
  <si>
    <t>Primaria</t>
  </si>
  <si>
    <t>X</t>
  </si>
  <si>
    <t>Papel</t>
  </si>
  <si>
    <t>PDF</t>
  </si>
  <si>
    <t>CIRCULARES</t>
  </si>
  <si>
    <t>Documento mediante el cual se reglamenta una directriz a seguir o se emiten disposiciones de carácter general.</t>
  </si>
  <si>
    <t>((N.A))</t>
  </si>
  <si>
    <t>(N.A)</t>
  </si>
  <si>
    <t>NO</t>
  </si>
  <si>
    <t>Dato público</t>
  </si>
  <si>
    <t>Baja</t>
  </si>
  <si>
    <t>Interno/ Externo</t>
  </si>
  <si>
    <t>Disponible físico</t>
  </si>
  <si>
    <t>Secretario(a)
Subdirector(a) Administrativo(a) y Financiero(a)</t>
  </si>
  <si>
    <t>Archivo de Gestión
Archivo Central</t>
  </si>
  <si>
    <t>NA</t>
  </si>
  <si>
    <t>Social</t>
  </si>
  <si>
    <t>RESOLUCIONES</t>
  </si>
  <si>
    <t xml:space="preserve">Es el acto administrativo que reglamenta y establece parámetros e instrucciones sobre el ámbito de competencia de la Secretaría Distrital de Integración Social.
</t>
  </si>
  <si>
    <t>SI</t>
  </si>
  <si>
    <t>Dato semiprivado</t>
  </si>
  <si>
    <t>Oficina Asesora Jurídica</t>
  </si>
  <si>
    <t xml:space="preserve">Decreto 607 de  2007, "Por el cual se determina el Objeto, la Estructura Organizacional y Funciones de la Secretaría Distrital de Integración Social". Artículo 5º. Oficina Asesora Jurídica.
</t>
  </si>
  <si>
    <t>PCD-GJ-002
PROCEDIMIENTO TRÁMITE DE ACCIÓN DE TUTELA</t>
  </si>
  <si>
    <t>Jurídico</t>
  </si>
  <si>
    <t>Mixta</t>
  </si>
  <si>
    <t xml:space="preserve">ACCIONES CONSTITUCIONALES </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</si>
  <si>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</si>
  <si>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</si>
  <si>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r>
      <t>De conformidad con la Ley 1712 del 6 marzo 2014 en los artículos: 
Artículo 18 literal  b):
"</t>
    </r>
    <r>
      <rPr>
        <b/>
        <sz val="10"/>
        <color indexed="8"/>
        <rFont val="Arial"/>
        <family val="2"/>
      </rPr>
      <t>Literal b)</t>
    </r>
    <r>
      <rPr>
        <sz val="10"/>
        <color indexed="8"/>
        <rFont val="Arial"/>
        <family val="2"/>
      </rPr>
      <t xml:space="preserve"> El derecho de toda persona a la vida, la salud o la seguridad"
</t>
    </r>
    <r>
      <rPr>
        <b/>
        <sz val="10"/>
        <color indexed="8"/>
        <rFont val="Arial"/>
        <family val="2"/>
      </rPr>
      <t>Artículo 19</t>
    </r>
    <r>
      <rPr>
        <sz val="10"/>
        <color indexed="8"/>
        <rFont val="Arial"/>
        <family val="2"/>
      </rPr>
      <t xml:space="preserve"> literales e), f), y g):
Información exceptuada por daño a los intereses públicos:
"</t>
    </r>
    <r>
      <rPr>
        <b/>
        <sz val="10"/>
        <color indexed="8"/>
        <rFont val="Arial"/>
        <family val="2"/>
      </rPr>
      <t>Literal e)</t>
    </r>
    <r>
      <rPr>
        <sz val="10"/>
        <color indexed="8"/>
        <rFont val="Arial"/>
        <family val="2"/>
      </rPr>
      <t xml:space="preserve"> El debido proceso y la igualdad de las partes en los procesos judiciales";
"</t>
    </r>
    <r>
      <rPr>
        <b/>
        <sz val="10"/>
        <color indexed="8"/>
        <rFont val="Arial"/>
        <family val="2"/>
      </rPr>
      <t>Literal f)</t>
    </r>
    <r>
      <rPr>
        <sz val="10"/>
        <color indexed="8"/>
        <rFont val="Arial"/>
        <family val="2"/>
      </rPr>
      <t xml:space="preserve"> La administración efectiva de la justicia";
"</t>
    </r>
    <r>
      <rPr>
        <b/>
        <sz val="10"/>
        <color indexed="8"/>
        <rFont val="Arial"/>
        <family val="2"/>
      </rPr>
      <t>Literal g)</t>
    </r>
    <r>
      <rPr>
        <sz val="10"/>
        <color indexed="8"/>
        <rFont val="Arial"/>
        <family val="2"/>
      </rPr>
      <t xml:space="preserve"> Los derechos de la infancia y la adolescencia";</t>
    </r>
  </si>
  <si>
    <r>
      <t>Constitución Política  de Colombia Articulo 15 y 29
"</t>
    </r>
    <r>
      <rPr>
        <b/>
        <sz val="10"/>
        <color indexed="8"/>
        <rFont val="Arial"/>
        <family val="2"/>
      </rPr>
      <t>Artículo 15</t>
    </r>
    <r>
      <rPr>
        <sz val="10"/>
        <color indexed="8"/>
        <rFont val="Arial"/>
        <family val="2"/>
      </rPr>
      <t>. Todas las personas tienen derecho a su intimidad personal y familiar y a su buen nombre, y el Estado debe respetarlos y hacerlos respetar."
"</t>
    </r>
    <r>
      <rPr>
        <b/>
        <sz val="10"/>
        <color indexed="8"/>
        <rFont val="Arial"/>
        <family val="2"/>
      </rPr>
      <t>Artículo 29.</t>
    </r>
    <r>
      <rPr>
        <sz val="10"/>
        <color indexed="8"/>
        <rFont val="Arial"/>
        <family val="2"/>
      </rPr>
      <t xml:space="preserve"> El debido proceso se aplicará a toda clase de actuaciones judiciales y administrativas."</t>
    </r>
  </si>
  <si>
    <t>Oficina Asesora Jurídica
Archivo Central</t>
  </si>
  <si>
    <t>OFICINA ASESORA JURÍDICA</t>
  </si>
  <si>
    <t>Interno/Externo</t>
  </si>
  <si>
    <t>Jefe de la Oficina
Responsable del Archivo Central</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</si>
  <si>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</si>
  <si>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PCD-GJ-005
Atención de solicitudes de conciliación (extrajudiciales o judiciales), estudio de acciones de repetición y estudio de transacción</t>
  </si>
  <si>
    <t xml:space="preserve">ACTAS  
</t>
  </si>
  <si>
    <t>Actas Comité de Conciliación</t>
  </si>
  <si>
    <t xml:space="preserve">Documento que refleja el estudio del caso y contiene las recomendaciones que permiten   la toma de decisiones por parte del Comité de Conciliación. </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</si>
  <si>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</si>
  <si>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CRT-ATC-001  
ATENCIÓN A LA CIUDADANIA</t>
  </si>
  <si>
    <t>PCD-ATC-002
Emisión de conceptos a proyectos de Acuerdo y de Ley</t>
  </si>
  <si>
    <t xml:space="preserve">CONCEPTOS 
</t>
  </si>
  <si>
    <t>Conceptos Jurídicos</t>
  </si>
  <si>
    <t xml:space="preserve">Documentación que argumenta una apreciación, opinión o juicio jurídico que brinda la línea jurídica institucional. Se convierten en doctrina como criterio orientador. </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</si>
  <si>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</si>
  <si>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PCD-ATC-002
Emisión de conceptos a proyectos de Acuerdo y de Ley
PCD-GJ-005
Atención de solicitudes de conciliación (extrajudiciales o judiciales), estudio de acciones de repetición y estudio de transacción</t>
  </si>
  <si>
    <t>Secundaria</t>
  </si>
  <si>
    <t xml:space="preserve">CONCILIACIONES PREJUDICIALES 
</t>
  </si>
  <si>
    <t>Documentación que evidencia la obligación y responsabilidad de acuerdo con el acta de audiencia de conciliación.</t>
  </si>
  <si>
    <t>Código General del Proceso:  
Ley 1564 del 12 julio 2012; 
Código de Procedimiento Administrativo y de lo Contencioso Administrativo: Ley 1437 del 18 enero 2011</t>
  </si>
  <si>
    <t>Parcial</t>
  </si>
  <si>
    <t>Limitado hasta ejecutoria del fallo y/o Sentencia</t>
  </si>
  <si>
    <t>Media</t>
  </si>
  <si>
    <t xml:space="preserve">INFORMES 
</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</si>
  <si>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</si>
  <si>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</si>
  <si>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PCD-GJ-006
Procesos Judiciales</t>
  </si>
  <si>
    <t xml:space="preserve">PROCESOS JUDICIALES  
</t>
  </si>
  <si>
    <t>Procesos Contencioso Administrativos</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</si>
  <si>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</si>
  <si>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PCD-GJ-004
Deber de denuncia
PCD-GJ-006
Procesos Judiciales</t>
  </si>
  <si>
    <t>Proceso de Deber de Denuncia</t>
  </si>
  <si>
    <t>Refleja la titularidad de quien está a cargo de la representación jurídica de la Entidad.</t>
  </si>
  <si>
    <t>Decreto 607 de  2007, "Por el cual se determina el Objeto, la Estructura Organizacional y Funciones de la Secretaría Distrital de Integración Social". Artículo 5º. Oficina Asesora Jurídica.</t>
  </si>
  <si>
    <t>Procesos Higienicos Sanitarios</t>
  </si>
  <si>
    <t>Contiene los documentos que permiten demostrar la defensa administrativa adelantada por la entidad en esta clase de procesos.</t>
  </si>
  <si>
    <t>Procesos Laborales</t>
  </si>
  <si>
    <t>PCD-GJ-007
Trámite procesos penales
PCD-GJ-006
Procesos Judiciales</t>
  </si>
  <si>
    <t>Procesos Penales</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</si>
  <si>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t>
  </si>
  <si>
    <t>PCD-GJ-001
Identificación, seguimiento y evaluación de requisitos legales y otros aplicables</t>
  </si>
  <si>
    <t>REQUERIMIENTOS LEGALES Y OTROS APLICABLES A LA SDIS</t>
  </si>
  <si>
    <t>Permite Identificar los requisitos legales y otros aplicables a la Secretaría Distrital de Integración Social, con el fin de evaluar su cumplimiento.</t>
  </si>
  <si>
    <t>Oficina Asesora de Comunicaciones</t>
  </si>
  <si>
    <t xml:space="preserve">Decreto 607 de 2007. "Por el cual se determina el Objeto, la Estructura Organizacional y Funciones de la Secretaría Distrital de Integración Social", Artículo 6º. Oficina Asesora de Comunicaciones.
CRT-CE-001
COMUNICACIÓN ESTRATÉGICA
</t>
  </si>
  <si>
    <t>PCD-CE-002
Comunicación Externa</t>
  </si>
  <si>
    <t>hoja de cálculo, imagen, video, documento de texto, etc. Así mismo, si es necesario, especificar la extensión del archivo en el que se encuentra dicho documento, por ejemplo .jpg, .odt, .xls.</t>
  </si>
  <si>
    <t xml:space="preserve">PUBLICACIONES INSTITUCIONALES </t>
  </si>
  <si>
    <t>Documentos que recogen  cambios en estructuras, sistemas, creencias, comportamientos y valores, también aporta estrategias y  herramientas así como de buenas prácticas que orientan el camino que hay que realizar para diseñar, ejecutar y evaluar la entidad.</t>
  </si>
  <si>
    <t>*Oficina Asesora de Comunicaciones
Archivo Central</t>
  </si>
  <si>
    <t>Disponible digital</t>
  </si>
  <si>
    <t>PCD-CE-001
Comunicación Interna</t>
  </si>
  <si>
    <t>REQUERIMIENTOS INTERNOS DE PRENSA</t>
  </si>
  <si>
    <t>Contiene la descripción de la solicitud de comunicaciones que el área requiere para la divulgación de sus planes, programas y proyectos</t>
  </si>
  <si>
    <t>Oficina de Control Interno</t>
  </si>
  <si>
    <t>*Decreto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*Resolución 525 de 2018 Por medio de la cual se reglamenta el comité coordinador del sistema de Control interno en la Secretaría Distrital de Integración Social y se derogan las resoluciones 1242 de 2013 y 250 de 2014.
CRT-AC-001 
PROCESO DE AUDITORÍA Y CONTROL</t>
  </si>
  <si>
    <t>PCD-AC-002 Plan anual de auditoría</t>
  </si>
  <si>
    <t xml:space="preserve">ACTAS 
</t>
  </si>
  <si>
    <t>Actas Comité Institucional de Coordinación de Control Interno</t>
  </si>
  <si>
    <t>Documentos que registra la información generada en el Comité Institucional de Coordinación del Sistema de Control Interno y el seguimiento a los compromisos.</t>
  </si>
  <si>
    <t>Alta</t>
  </si>
  <si>
    <t xml:space="preserve">Media </t>
  </si>
  <si>
    <t>Oficina de Control Interno
Archivo Central</t>
  </si>
  <si>
    <t>Disponible físico/digital</t>
  </si>
  <si>
    <t>PCD-AC-001
Plan de mejoramiento</t>
  </si>
  <si>
    <t>mixto</t>
  </si>
  <si>
    <t xml:space="preserve">AUDITORIAS 
</t>
  </si>
  <si>
    <t>Auditorias Externas</t>
  </si>
  <si>
    <t>Ejercicios independientes y objetivos por partes de los Organismo Externos de Control y Vigilancia que evalúan el cumplimiento de los requisitos.</t>
  </si>
  <si>
    <t>https://www.integracionsocial.gov.co/index.php/gestion/informes/informes-de-auditorias-internas</t>
  </si>
  <si>
    <t>*Decreto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*Resolución 525 de 2018 Por medio de la cual se reglamenta el comité coordinador del sistema de Control interno en la Secretaría Distrital de Integración Social y se derogan las resoluciones 1242 de 2013 y 250 de 2014.
CRT-AC-001 
PROCESO DE AUDITORÍA Y CONTROL-
MIPG</t>
  </si>
  <si>
    <t>PCD-AC-004
Ejecución de auditoria interna
  </t>
  </si>
  <si>
    <t>Auditorias Internas</t>
  </si>
  <si>
    <t xml:space="preserve">Contiene los documentos como evidencia del proceso de Auditoría Interna, adelantado por la Oficina de Control Interno o quien haga sus veces en la Secretaría Distrital de Integración Social, enfocado hacia “una actividad independiente y objetiva de aseguramiento y consultoría, concebida para agregar valor y mejorar las operaciones de la Entidad. </t>
  </si>
  <si>
    <t>http://www.sdis.gov.co/index.php/gestion/informes/informes-de-auditorias-internas</t>
  </si>
  <si>
    <t>*Decreto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CRT-AC-001 
PROCESO DE AUDITORÍA Y CONTROL-
MIPG</t>
  </si>
  <si>
    <t>PCD-ATC-001
Atención a peticiones del Concejo de Bogotá, Congreso de la República, Ediles y Juntas Administradoras Locales</t>
  </si>
  <si>
    <t>Informes a Entidades de Control y Vigilancia</t>
  </si>
  <si>
    <t>Hace referencia a los informes relacionados con las respuestas  articuladas de las peticiones de los entes externos de control del Nivel Nacional o Distrital, en concordancia con los asuntos de competencia de la Secretaría Distrital de Integración Social, y de acuerdo con los términos y parámetros establecidos en la normativa vigente.</t>
  </si>
  <si>
    <t>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*Resolución 525 de 2018 Por medio de la cual se reglamenta el comité coordinador del sistema de Control interno en la Secretaría Distrital de Integración Social y se derogan las resoluciones 1242 de 2013 y 250 de 2014. PROCESO DE AUDITORÍA Y CONTROL- CRT-AC-001</t>
  </si>
  <si>
    <t>PCD-AC-002
Procedimiento Plan Anual de Auditoría</t>
  </si>
  <si>
    <t>INFORMES</t>
  </si>
  <si>
    <t>Informe Control de Advertencia  / Alertas Tempranas</t>
  </si>
  <si>
    <t>Documento que contiene  la generación, seguimiento y cierre de controles de advertencia, con el fin de evitar posibles actos, situaciones, hechos o decisiones que puedan afectar la integridad de los participantes de los servicios, así como, los recursos de la entidad.</t>
  </si>
  <si>
    <t>*Decreto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CRT-AC-001 
PROCESO DE AUDITORÍA Y CONTROL</t>
  </si>
  <si>
    <t>Informes de Seguimiento de Control Interno</t>
  </si>
  <si>
    <t>Hace referencia a los informes relacionados con todas las actividades de las dependencias y no solo lo relativo a lal seguimiento a la planeación.</t>
  </si>
  <si>
    <t>Jefe de la Oficina
Responsable del Achivo Central</t>
  </si>
  <si>
    <r>
      <t xml:space="preserve">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CRT-AC-001 
PROCESO DE AUDITORÍA Y CONTROL
</t>
    </r>
    <r>
      <rPr>
        <sz val="9"/>
        <color rgb="FFFF0000"/>
        <rFont val="Arial"/>
        <family val="2"/>
      </rPr>
      <t/>
    </r>
  </si>
  <si>
    <t>N/A</t>
  </si>
  <si>
    <t xml:space="preserve">Informe de Verificación </t>
  </si>
  <si>
    <t>Documentos que soportan la verificación de oportunidad, integridad y pertinencia de realiza la OCI.</t>
  </si>
  <si>
    <t xml:space="preserve">*Decreto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PCD-AC-002 PLAN ANUAL DE AUDITORIA
</t>
  </si>
  <si>
    <t xml:space="preserve">PLANES 
</t>
  </si>
  <si>
    <t>Plan Anual de Auditoria</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</si>
  <si>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</si>
  <si>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 xml:space="preserve">*Decreto 607 de 2007.  "Por el cual se determina el Objeto, la Estructura Organizacional y Funciones de la Secretaría Distrital de Integración Social". ARticulo 7° Literal j) . 
Ley 87 de 1993 "Por la cual se establecen normas para el ejercicio del control interno en las entidades y organismos del Estado y se dictan otras disposiciones"
CRT-AC-001 
PROCESO DE AUDITORÍA Y CONTROL
</t>
  </si>
  <si>
    <t>Plan de Mejoramiento Externo</t>
  </si>
  <si>
    <t>El plan de mejoramiento de auditorías externas se formula en los términos, medios y formato establecido para ello, atendiendo los lineamientos vigentes, según el ente de control.  Para los hallazgos comunicados por la Contraloría de Bogotá, la trasmisión mediante el aplicativo SIVICOF la realiza la Oficina de Control Interno</t>
  </si>
  <si>
    <t xml:space="preserve">PCD-AC-001
Plan de mejoramiento
</t>
  </si>
  <si>
    <t>Plan de Mejoramiento Interno</t>
  </si>
  <si>
    <t>Evaluar y dar  cierre las acciones registradas en planes, con el fin de eliminar las causas de los hallazgos identificados y mejore su gestión.</t>
  </si>
  <si>
    <t>Oficina de Asuntos Disciplinarios</t>
  </si>
  <si>
    <t xml:space="preserve">Decreto 607 de 2006. "Por el cual se determina el Objeto, la Estructura Organizacional y Funciones de la Secretaría Distrital de Integración Social". Artículo  8º. Oficina de Asuntos Disciplinarios.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</si>
  <si>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PCD-ATC-001
Procedimiento Atención a Peticiones del Concejo de Bogotá, Congreso de la República, Ediles y Juntas Administradoras Locales</t>
  </si>
  <si>
    <t xml:space="preserve">otro </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</si>
  <si>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</si>
  <si>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*Oficina de Asuntos Disciplinarios
Archivo Central</t>
  </si>
  <si>
    <t>N.A</t>
  </si>
  <si>
    <t xml:space="preserve">Decreto 607 de 2006. "Por el cual se determina el Objeto, la Estructura Organizacional y Funciones de la Secretaría Distrital de Integración Social". Artículo  8º. Oficina de Asuntos Disciplinarios.
Ley 734 de 2002. Art.150 paragrafo 1 y Art. 69
CRP Proceso Gestión de Talento Humano-Procedimiento Control Disciplinario Ordinario 2310430-PR-029 
</t>
  </si>
  <si>
    <t>2310430-PR-029
Documento Externo SJD Control Disciplinario Ordinario</t>
  </si>
  <si>
    <t>PROCESOS DE GESTIÓN DE TALENTO HUMANO</t>
  </si>
  <si>
    <t>Control Disciplinario Ordinario</t>
  </si>
  <si>
    <t>Es el proceso encargado de proteger la función pública al interior de la entidad, adelantando las actuaciones disciplinarias relacionadas con sus servidores,
determinando así la posible responsabilidad frente a la ocurrencia de faltas disciplinarias.</t>
  </si>
  <si>
    <t>Ley 734 de 2002, Ley 1474 de 2011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</si>
  <si>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</si>
  <si>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Privado o Sensible</t>
  </si>
  <si>
    <t xml:space="preserve">Decreto 607 de 2006. "Por el cual se determina el Objeto, la Estructura Organizacional y Funciones de la Secretaría Distrital de Integración Social". Artículo  8º. Oficina de Asuntos Disciplinarios.
Ley 734 de 2002. Art.150 paragrafo 1 y Art. 69
CRP Proceso Gestión de Talento Humano-Procedimiento Control Disciplinario Verbal-2310430-PR-030
</t>
  </si>
  <si>
    <t>2310430-PR-030
Documento Externo SJD Proceso Control Interno Disciplinario 
2210113-PO-032
Procedimiento Control Disciplinario Verbal
Documento Externo SD Proceso Control Disciplinario</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</si>
  <si>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</si>
  <si>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</si>
  <si>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Ley 734 de 2002-Art 175 y ss, Ley 1474 de 2011  y sus respectivas modificaciones</t>
  </si>
  <si>
    <t>Privado o sensible</t>
  </si>
  <si>
    <t>Subsecretaría</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</si>
  <si>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190 de 2010. “Por el cual se regula el procedimiento para las relaciones político - normativas con el Concejo de Bogotá, D.C. y se dictan otras disposiciones”.
CRT-ATC-001
ATENCIÓN A LA CIUDADANÍA</t>
  </si>
  <si>
    <t>Actas Comité Sectorial de Integración Social</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</si>
  <si>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</si>
  <si>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Subsecretario(a)
Responsable Archivo Central</t>
  </si>
  <si>
    <t>Subsecretario(a)</t>
  </si>
  <si>
    <t>Subsecretario(a)
Responsable del Achivo Central</t>
  </si>
  <si>
    <t>Por medio de la cual se reglamentan las Instancias del Sistema de Coordinaci6n de la Secretaría Distrital de Integraci6n Social y se deroga la Resoluci6n 1725 de 2015"
Proceso de Diseño e Innovación de Servicios Sociales 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</si>
  <si>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Actas de Comité Técnico de Excepcionalidad</t>
  </si>
  <si>
    <t>Documentación que contienen las decisiones y deliberaciones del Consejo para la Gestión Social Integral - GIS</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</si>
  <si>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</si>
  <si>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Actas Consejo Distrital de Política Social</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</si>
  <si>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</si>
  <si>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 xml:space="preserve">*Decreto 607 de 2007 "Por el cual se determina el Objeto, la Estructura Organizacional y Funciones de la Secretaría Distrital de Integración Social". 
Artículo 9º. Literal L) Modificado por el Decreto Distrital 057 de 2009. Dirigir y desarrollar las funciones de certificación, registro y control que correspondan a la Secretaría Distrital de Integración Social, en especial las consagradas en los Acuerdos 138 de 2004 y 188 de 2005 y en el Decreto 063 de 2006. 
*Acuerdo 196 de 2005. "por el cual se ordena un beneficio tributario en el Impuesto Predial Unificado"
*Ley 872 de 2003. “Por la cual se crea el sistema de gestión de la calidad en la Rama Ejecutiva del Poder Público y en otras entidades prestadoras de servicios”. 
*Decreto 063 de 2006. “Por el cual se reglamenta el Acuerdo 196 de 2005”. 
*Acuerdo 312 de 2008. “Por medio del cual se regula el funcionamiento de los hogares geriátricos y gerontológicos que prestan servicios a las personas mayores en el Distrito Capital y se dictan otras disposiciones”. 
*Acuerdo 314 de 2008. “Por medio del cual se reglamenta la actividad física, cultural y educativa en los establecimientos F-EP-001 geriátricos y gerontológicos del Distrito a través de programas intergeneracionales y se dictan otras disposiciones.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</si>
  <si>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PCD-DSS-005 : Expedición de Certificación de Cumplimiento de Condiciones para el
beneficio contenido en el Acuerdo 196 de 2005</t>
  </si>
  <si>
    <t>CERTIFICACIÓN DE CUMPLIMIENTO DE BENEFICIO TRIBUTARIO EN EL IMPUESTO PREDIAL UNIFICADO</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</si>
  <si>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</si>
  <si>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438 de 2019. “Por el cual se regula el procedimiento para las relaciones político - normativas con el Concejo de Bogotá, D.C. y se dictan otras disposiciones”.
CRT-ATC-001
ATENCIÓN A LA CIUDADANÍA</t>
  </si>
  <si>
    <t>CONCEPTOS</t>
  </si>
  <si>
    <t>Conceptos a Proyectos de Acuerdo y de Ley</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</si>
  <si>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</si>
  <si>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 xml:space="preserve">INFORMES
</t>
  </si>
  <si>
    <t>Informes a Otros Organismos</t>
  </si>
  <si>
    <t>*Decreto 607 de 2007 "Por el cual se determina el Objeto, la Estructura Organizacional y Funciones de la Secretaría Distrital de Integración Social".
Resolución 0787 de 2011 "Por medio de la cual se prescriben los métodos y se establece la forma, términos, responsables, procedimientos y la presentación de informes para la Rendición de las Cuentas de la Secretaría Distrital de Integración Social a la Contraloría de Bogotá D.C. y se derogan las Resoluciones Nos. 519 y 0762 de 2010".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</si>
  <si>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</si>
  <si>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*Decreto 607 de 2007 "Por el cual se determina el Objeto, la Estructura Organizacional y Funciones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</si>
  <si>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PCD-DSS-004
Asesoría Técnica e Inscripción de instituciones o entidades que prestan Servicios Sociales en el Distrito Capital</t>
  </si>
  <si>
    <t>Informes de Inspección y Vigilancia a Instituciones y Establecimientos</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</si>
  <si>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</si>
  <si>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*Decreto 607 de 2007 "Por el cual se determina el Objeto, la Estructura Organizacional y Funciones de la Secretaría Distrital de Integración Social".
Circular 33 de 2008 Secretaría General Alcaldía Mayor de Bogotá (SDQS), procedimiento para presentar quejas, reclamos y sugerencias a través del Sistema Distrital de Quejas y Soluciones.".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</si>
  <si>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PCD-ATC-003 
Trámite de requerimientos de la ciudadanía en la Secretaría Distrital de Integración Social</t>
  </si>
  <si>
    <t xml:space="preserve">PETICIONES, QUEJAS, RECLAMOS Y SOLUCIONES (PQRS) </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</si>
  <si>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</si>
  <si>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PCD-DIS-001
Procedimiento Formulación, Implementación y Verificación de Estándares</t>
  </si>
  <si>
    <t>papel</t>
  </si>
  <si>
    <t>Word</t>
  </si>
  <si>
    <t>SEGUIMIENTO A PLANES DE IMPLEMENTACIÓN DE ESTÁNDARES DE CALIDAD DE LOS SERVICIOS SOCIALES</t>
  </si>
  <si>
    <t>La serie contiene los documentos relacionados con el seguimiento a cargo de la Subsecretaría a los planes de implementación y estándares de calidad que deben cumplir los prestadores de los servicios sociales a cargo de la SDIS.</t>
  </si>
  <si>
    <t>Disponible físico y digital</t>
  </si>
  <si>
    <t>Dirección de Gestión Corporativa</t>
  </si>
  <si>
    <t>Decreto 607 de 2007. "Por el cual se determina el Objeto, la Estructura Organizacional y Funciones de la Secretaría Distrital de Integración Social". Artículo 10. Gestión Corporativa.. 
CRT-GA-001
Gestión ambiental</t>
  </si>
  <si>
    <t>PCD-BS-022
Plan institucional de gestión ambiental de la SDIS
PCD-BS-001
Gestión integral de los residuos sólidos aprovechables en las unidades operativas propias y tercer izadas de la SDIS
PCD-BS-014
Registro, Investigación y Análisis de Incidentes y/o Accidentes Ambientales</t>
  </si>
  <si>
    <t>pdf</t>
  </si>
  <si>
    <t>IMPLEMENTACIÓN Y SEGUIMIENTO DE BUENAS PRÁCTICAS AMBIENTALES EN LAS UNIDADES OPERATIVAS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</si>
  <si>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</si>
  <si>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DIRECCION DE GESTIÓN CORPORATIVA - COMPONENTE AMBIENTAL</t>
  </si>
  <si>
    <t>PCD-ATC-001
Atención a Peticiones del Concejo de Bogotá y el Congreso de la República</t>
  </si>
  <si>
    <t>INFORMES DE GESTIÓN</t>
  </si>
  <si>
    <t>Contiene los diferentes informes y respuestas que emite la Secretaría de Integración Social a otras entidades externas.</t>
  </si>
  <si>
    <t xml:space="preserve">Archivo de Gestión Dependencia - Archivo Central </t>
  </si>
  <si>
    <t>PCD-BS-022
Procedimiento Plan Institucional de Gestión Ambiental de la SDIS</t>
  </si>
  <si>
    <t>Mixto</t>
  </si>
  <si>
    <t xml:space="preserve">PLANES
</t>
  </si>
  <si>
    <t>Planes Institucionales de Gestión Ambiental - PIGA</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</si>
  <si>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</si>
  <si>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PCD-BS-022
Plan institucional de gestión ambiental de la SDIS</t>
  </si>
  <si>
    <t xml:space="preserve">PROGRAMAS
</t>
  </si>
  <si>
    <t xml:space="preserve">
Programas de Consumo Sostenible</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</si>
  <si>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</si>
  <si>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PCD-BS-001
Procedimiento Gestión Integral de Los Residuos Sólidos Aprovechables en las Unidades operativas Propias y Tercerizadas de la SDIS
PCD-BS-003
Procedimiento Gestión Integral de Aceite Vegetal Usado y Grasas
PCD-BS-018
Procedimiento Gestión Integral de Residuos Hospitalarios en Predios Propios y Tercerizados de la SDIS</t>
  </si>
  <si>
    <t xml:space="preserve">
Programas de Gestión Integral de Residuos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</si>
  <si>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</si>
  <si>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PCD-BS-002
Procedimiento Ahorro y Uso Eficiente del Agua y la energía</t>
  </si>
  <si>
    <t>Programas de  Uso Eficiente de la Energía</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</si>
  <si>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</si>
  <si>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Programas de Uso Eficiente del Agua</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</si>
  <si>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</si>
  <si>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t>Subdirección de Contratación</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</si>
  <si>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</si>
  <si>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 </t>
  </si>
  <si>
    <t>Actas del Comité Evaluador de Contratación</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</si>
  <si>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</si>
  <si>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*Subdirección de Contratación
Archivo Central</t>
  </si>
  <si>
    <t>Subdirección de Contratación
Responsable del Archivo Central</t>
  </si>
  <si>
    <t xml:space="preserve">
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CRT-GEC-001
Gestión contractual</t>
  </si>
  <si>
    <t xml:space="preserve">PCD-AD-010; PCD-AD-C; PCD-AD-007; PCD-AD-CMA; PCD-AD-CMP; PCD-AD-IPOAPS-C; PCD-AD-LH;
PCD-AD-PL-515;  PCD-GC-SI-128; PCD-AD-SC-115 PCD-AD-LH; PCD-AD-006
PCD-AD-004;PCD- AD-LQ
PCD-GC-RI-218; PCD-AD-EC; PCD-GC-PM-113
</t>
  </si>
  <si>
    <t>CONTRATOS</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</si>
  <si>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</si>
  <si>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</si>
  <si>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</si>
  <si>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</si>
  <si>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</si>
  <si>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</si>
  <si>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PCD-AC-002
Plan anual de auditoría</t>
  </si>
  <si>
    <t>Documento que revela el resultado y las explicaciones de la actividad de la SDIS a solicitud de los Organismos de Control</t>
  </si>
  <si>
    <t>Informes a otros organismos</t>
  </si>
  <si>
    <t>G-EPAA-01
Guía para elaborar el Plan Anual de Adquisiciones, Colombia Compra Eficiente.</t>
  </si>
  <si>
    <t xml:space="preserve">Plan Anual de Adquisiciones </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</si>
  <si>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</si>
  <si>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t>Subdirección Administrativa y Financiera</t>
  </si>
  <si>
    <t>Decreto 607 de 2007. "Por el cual se determina el Objeto, la Estructura Organizacional y Funciones de la Secretaría Distrital de Integración Social". Artículo 12º.Subidrección Administrativa y Financiera. 
Decreto 1083 de 2015 Por medio del cual se expide el Decreto Único Reglamentario del Sector de Función Pública.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355 de 2019 por la cual se crea el  Comité Institucional de Gestión y Desempeño de la Secretaría de Integración Social y se dictan otras disposiciones 
Resolución DDC-000001 de 2019 por la cual se expide el Manual de Procedimientos Administrativos y Contables para el manejo y control de bienes en las Entidades de Gobierno Distritales</t>
  </si>
  <si>
    <t>No aplica</t>
  </si>
  <si>
    <t xml:space="preserve">ACTAS
</t>
  </si>
  <si>
    <t>Actas Comité Técnico de Inventarios</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</si>
  <si>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</si>
  <si>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*Subdirección Administrativa y Financiera 
Archivo Central</t>
  </si>
  <si>
    <t>Subdirección Administrativa y Financiera - Apoyo Logístico</t>
  </si>
  <si>
    <t>Subdirección Administrativa y Financiera
Responsable del Archivo Central</t>
  </si>
  <si>
    <t>Decreto 607 de 2007. "Por el cual se determina el Objeto, la Estructura Organizacional y Funciones de la Secretaría Distrital de Integración Social". Artículo 12º.Subidrección Administrativa y Financiera.  Resolución No. 1171 del 6 de junio de 2019 "Por medio de la cual se crea y reglamenta el Comité Técnico de Sostenibilidad del Sistema Contable de la Secretarla Distrital de integración Social y se deroga las Resolución Interna No. 1028 del23 de julio de 2018 "</t>
  </si>
  <si>
    <t>Financiero</t>
  </si>
  <si>
    <t>Actas Comité Técnico de Sostenibilidad Contable</t>
  </si>
  <si>
    <t xml:space="preserve">Contiene las convocatorias realizadas para participar en las sesiones del Comité de Sostenibilidad Contable de la Secretaría Distrital de Integración Social </t>
  </si>
  <si>
    <t>*Subdirección Administrativa y Financiera - Asesoría de Recursos Financieros
Archivo Central</t>
  </si>
  <si>
    <t>Decreto 607 de 2007. "Por el cual se determina el Objeto, la Estructura Organizacional y Funciones de la Secretaría Distrital de Integración Social". Artículo 12º.Subidrección Administrativa y Financiera. 
Resolución 0079 de enero de 2019 "Por la cual se constituyen y reglamentan las Cajas Menores de la Secretaría Distrital de Integración Social para la vigencia 2017"
Ministerio de Hacienda Decreto 2768 de 2012, Por el cual se regula la constitución y funcionamiento delas Cajas Menores.
DECRETO 061 DE 2007 "Por el cual se reglamenta el funcionamiento de las Cajas Menores y los Avances en Efectivo"</t>
  </si>
  <si>
    <t>PCD-AD-CM-612
Ejecución de recursos caja menor
PCD-GF-EG-023
Resolución caja menor</t>
  </si>
  <si>
    <t>CAJA MENOR</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</si>
  <si>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</si>
  <si>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Decreto 607 de 2007. "Por el cual se determina el Objeto, la Estructura Organizacional y Funciones de la Secretaría Distrital de Integración Social". Artículo 12º.Subidrección Administrativa y Financiera. 
Resolución 533 de 2015 
"Por la cual se incorpora en el Régimen de Contabilidad Pública, el marco normativo aplicable a entidades de gobierno y se dictan otras disposiciones."</t>
  </si>
  <si>
    <t xml:space="preserve">COMPROBANTES CONTABLES
</t>
  </si>
  <si>
    <t>Comprobantes de Ajustes</t>
  </si>
  <si>
    <t>Documentos mediante los cuales se llevan a cabo los registros en los libros contables. Estos comprobantes resumen las operaciones de la entidad y se deben elaborar, como mínimo, mensualmente</t>
  </si>
  <si>
    <t>PCD-AD-GC-567
Procedimiento Gestión de Cuentas</t>
  </si>
  <si>
    <t>Comprobantes de Egresos</t>
  </si>
  <si>
    <t>Archivo de Gestión Apoyo Logístico
Archivo Central</t>
  </si>
  <si>
    <t>Decreto 607 de 2007. "Por el cual se determina el Objeto, la Estructura Organizacional y Funciones de la Secretaría Distrital de Integración Social". Artículo 12º.Subidrección Administrativa y Financiera. 
CRT-GL-001
Gestión logística
Resolución DDC-000001 de 2019 por la cual se expide el Manual de Procedimientos Administrativos y Contables para el manejo y control de bienes en las Entidades de Gobierno Distritales</t>
  </si>
  <si>
    <t>PCD-BS-020
Baja de bienes inservibles</t>
  </si>
  <si>
    <t xml:space="preserve">COMPROBANTES DE ALMACEN </t>
  </si>
  <si>
    <t>Comprobantes de Baja de Bienes</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</si>
  <si>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</si>
  <si>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*Subdirección Administrativa y Financiera - Apoyo Logístico
Archivo Central</t>
  </si>
  <si>
    <t xml:space="preserve">Decreto 607 de 2007. "Por el cual se determina el Objeto, la Estructura Organizacional y Funciones de la Secretaría Distrital de Integración Social". Artículo 12º.Subidrección Administrativa y Financiera. 
CRT-GL-001
Gestión logística
PCD-AD-PRO-23
Adquisiciones
</t>
  </si>
  <si>
    <t>PCD-BS-007
Entrada de bienes
PCD-BS-009
Reposición de bienes por hurto, caso fortuito o fuerza mayor
PCD-AD-008
Donaciones Nacionales</t>
  </si>
  <si>
    <t>Comprobantes de Ingreso de Bienes</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</si>
  <si>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</si>
  <si>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Decreto 607 de 2007. "Por el cual se determina el Objeto, la Estructura Organizacional y Funciones de la Secretaría Distrital de Integración Social". Artículo 12º.Subidrección Administrativa y Financiera. 
CRT-GL-001
Gestión logística
PCD-AD-PRO-23
Adquisiciones
Resolución DDC-000001 de 2019 por la cual se expide el Manual de Procedimientos Administrativos y Contables para el manejo y control de bienes en las Entidades de Gobierno Distritales</t>
  </si>
  <si>
    <t>PCD-BS-010
Reintegro almacén</t>
  </si>
  <si>
    <t>Comprobantes de Reintegro de Bienes</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</si>
  <si>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</si>
  <si>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Comprobantes de Traslado y Salida de Bienes</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</si>
  <si>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</si>
  <si>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 xml:space="preserve">Decreto 607 de 2007. "Por el cual se determina el Objeto, la Estructura Organizacional y Funciones de la Secretaría Distrital de Integración Social". Artículo 12º.Subidrección Administrativa y Financiera. 
</t>
  </si>
  <si>
    <t>CONCILIACIONES
CONTABLES</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</si>
  <si>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</si>
  <si>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Decreto 607 de 2007. "Por el cual se determina el Objeto, la Estructura Organizacional y Funciones de la Secretaría Distrital de Integración Social". Artículo 12º.Subidrección Administrativa y Financiera. 
CRT-GA-001
Gestión ambiental</t>
  </si>
  <si>
    <t>PCD-BS-024
Procedimiento Recepción, Radicación y Distribución de Comunicaciones oficiales Externas Internas</t>
  </si>
  <si>
    <t>CONSECUTIVO DE COMUNICACIONES OFICIALES </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</si>
  <si>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</si>
  <si>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*Subdirección Administrativa y Financiera - Gestión Documental
Archivo Central</t>
  </si>
  <si>
    <t>Subdirección Administrativa y Financiera - Gestión Documental</t>
  </si>
  <si>
    <t xml:space="preserve">Decreto 607 de 2007. "Por el cual se determina el Objeto, la Estructura Organizacional y Funciones de la Secretaría Distrital de Integración Social". Artículo 12º.Subidrección Administrativa y Financiera. </t>
  </si>
  <si>
    <t>PCD-GF-003
Procedimiento Gestión Contable</t>
  </si>
  <si>
    <t>ESTADOS FINANCIEROS</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</si>
  <si>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</si>
  <si>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Decreto 607 de 2007. "Por el cual se determina el Objeto, la Estructura Organizacional y Funciones de la Secretaría Distrital de Integración Social". Artículo 12º.Subidrección Administrativa y Financiera. 
Resolución 11 de 28 febrero de 2014 “Por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</si>
  <si>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Informes de ejecución financiera de la entidad que son requeridos por los entes de control</t>
  </si>
  <si>
    <t>Decreto 607 de 2007. "Por el cual se determina el Objeto, la Estructura Organizacional y Funciones de la Secretaría Distrital de Integración Social". Artículo 12º.Subidrección Administrativa y Financiera. Resolución SDH000415 del 15 de noviembre de 2016</t>
  </si>
  <si>
    <t>Informes a otros Organismos</t>
  </si>
  <si>
    <t>Hace referencia a los informes relacionados con todas las actividades de las dependencia y no solo a los a los relativos al seguimiento de la planeación (Guía de series y subseries transversales Archivo Distrital de Bogotá)</t>
  </si>
  <si>
    <t>Medio Magnético</t>
  </si>
  <si>
    <t>Decreto 607 de 2007. "Por el cual se determina el Objeto, la Estructura Organizacional y Funciones de la Secretaría Distrital de Integración Social". Artículo 12º.Subidrección Administrativa y Financiera. 
CRT-GD-001
Gestión documental</t>
  </si>
  <si>
    <t>PCD-BS-013
Disposición Final contenida en la TRD</t>
  </si>
  <si>
    <t xml:space="preserve">INSTRUMENTOS ARCHIVISTICOS
</t>
  </si>
  <si>
    <t>Instrumentos de Descripción de Archivos </t>
  </si>
  <si>
    <t xml:space="preserve">Instrumentos que permiten  la descripción archivística se liga, entonces, de manera directa a los procesos previos de clasificación y ordenación, pues solo es posible describir información que se encuentre debidamente organizada. </t>
  </si>
  <si>
    <t xml:space="preserve">
Tabla de Control de Acceso</t>
  </si>
  <si>
    <t xml:space="preserve">Las tablas de control de acceso son un instrumento para la identificación de las condiciones de
acceso y restricciones que aplican a los documentos (art. 8 del Decreto 2609 de 2012).
</t>
  </si>
  <si>
    <t>PCD-BS-ED-521
Formulación y actualización de estándares documentales
PCD-BS-013
Disposición Final contenida en la TRD</t>
  </si>
  <si>
    <t>Otro</t>
  </si>
  <si>
    <t xml:space="preserve">
Tabla de Retención Documental </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</si>
  <si>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</si>
  <si>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 xml:space="preserve">
Tabla de Valoración Documental </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</si>
  <si>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</si>
  <si>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INSTRUMENTOS DE GESTIÓN DE INFORMACIÓN PÚBLICA</t>
  </si>
  <si>
    <t xml:space="preserve">Regula el derecho de acceso a la información pública, los procedimientos para el ejercicio y garantía del derecho y las excepciones a la publicidad de información </t>
  </si>
  <si>
    <t>Decreto 607 de 2007. "Por el cual se determina el Objeto, la Estructura Organizacional y Funciones de la Secretaría Distrital de Integración Social". Artículo 12º.Subidrección Administrativa y Financiera. 
CRT-GL-001
Gestión logística
Resolución DDC-000001 de 2019 por la cual se expide el Manual de Procedimientos Administrativos y Contables para el manejo y control de bienes en las Entidades de Gobierno Distritales</t>
  </si>
  <si>
    <t>PCD-LO-LF-016
Procedimiento Toma Física o Inventario</t>
  </si>
  <si>
    <t xml:space="preserve">INVENTARIOS
</t>
  </si>
  <si>
    <t>Inventarios Bienes Muebles</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</si>
  <si>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</si>
  <si>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Decreto 607 de 2007. "Por el cual se determina el Objeto, la Estructura Organizacional y Funciones de la Secretaría Distrital de Integración Social". Artículo 12º.Subidrección Administrativa y Financiera. 
Resolución DDC- 000001 de Mayo 12 de 2009</t>
  </si>
  <si>
    <t xml:space="preserve">LIBROS DE CONTABILIDAD 
</t>
  </si>
  <si>
    <t>Libros Auxiliares de caja menor</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</si>
  <si>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</si>
  <si>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Libros de Diario</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</si>
  <si>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</si>
  <si>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Libros Mayores</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</si>
  <si>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</si>
  <si>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Decreto 607 de 2007. "Por el cual se determina el Objeto, la Estructura Organizacional y Funciones de la Secretaría Distrital de Integración Social". Artículo 12º.Subidrección Administrativa y Financiera. 
CRT-PE-001
Planeación estratégica</t>
  </si>
  <si>
    <t>PCD-PE-006
Modificaciones al presupuesto de inversión</t>
  </si>
  <si>
    <t xml:space="preserve">MODIFICACIONES PRESUPUESTALES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</si>
  <si>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</si>
  <si>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 xml:space="preserve">Decreto 607 de 2007. "Por el cual se determina el Objeto, la Estructura Organizacional y Funciones de la Secretaría Distrital de Integración Social". Artículo 12º.Subidrección Administrativa y Financiera. 
CRT-PE-001
Planeación estratégica
Resolución 1565 de 2014 por la cual se expide la Guía metodológica  para la elaboración del Plan Estratégico de Seguridad Vial </t>
  </si>
  <si>
    <t>PCD-BS-011
Procedimiento Prestación de Servicio de Transporte Público Terrestre Automotor de Carga </t>
  </si>
  <si>
    <t>Distrital/Municipal</t>
  </si>
  <si>
    <t>Plan Estratégico de Seguridad Vial</t>
  </si>
  <si>
    <t>Es el instrumento de planificación que oficialmente consignado en un documento contiene las acciones, mecanismos, estrategias y medidas, que deberán adoptar las diferentes entidades, organizaciones o empresas del sector público y privado existentes en Colombia, encaminadas a alcanzar la Seguridad Vial como algo inherente al ser humano y así evitar o reducir la accidentalidad vial de los integrantes de sus compañías, empresas u organizaciones y disminuir los efectos que puedan generar los accidentes de tránsito. (el Artículo 2, literal 1) del Decreto 2851 del 6 de diciembre de 2013)</t>
  </si>
  <si>
    <t>https://sig.sdis.gov.co/index.php/es/gestion-logistica-documentos-asociados-2</t>
  </si>
  <si>
    <t>Planes Institucionales de Archivos - PINAR</t>
  </si>
  <si>
    <t>Permite orientar los planes, programas y proyectos a corto, media y largo plazo, para guiar y desarrollar la función archivística de la Secretaría Distrital de Integración Social en un período determinado.</t>
  </si>
  <si>
    <t>Programas de Gestión Documental - PGD</t>
  </si>
  <si>
    <t>Establece el desarrollo sistemático de la estructura de los procesos, procedimientos y lineamientos de la gestión documental, que comprende la administración integral de los documentos desde su concepción hasta su disposición final.</t>
  </si>
  <si>
    <t>Programas de Transferencias Documentales</t>
  </si>
  <si>
    <t>Evidencia la emisión de los documentos del archivo de gestión al central (Transferencia Primaria), y de este al histórico (Transferencia Secundaria), de conformidad con las Tablas de Retención – TRD y de la Tabla de Valoración Documental – TVD, vigentes.</t>
  </si>
  <si>
    <t>Instructivo programacioon anual de caja  PAC INS-AD-001</t>
  </si>
  <si>
    <t>Programas Anuales Mensualizados de Caja PAC</t>
  </si>
  <si>
    <t xml:space="preserve">Instrumento de administración financiera en el cual se define el monto maximo mensual de fondos disponibles para las entidades, a in de que puedan programar los pagos respectvios, de acuerdo con la disponibilidad de recurso que no puedan exceder el total del PAC de la vigencia </t>
  </si>
  <si>
    <t>PCD-LO-MB-270
Procedimiento Mantenimiento de Bienes Muebles y Equipos</t>
  </si>
  <si>
    <t xml:space="preserve">
Programas de Mantenimiento de Bienes Muebles y Equipos</t>
  </si>
  <si>
    <t>Evidencia el mantenimiento realizado a los bienes y equipos de la SDIS</t>
  </si>
  <si>
    <t xml:space="preserve">REGISTROS DE COMUNICACIONES OFICIALES
</t>
  </si>
  <si>
    <t>Registros de Comunicaciones Oficiales Enviadas</t>
  </si>
  <si>
    <t>Registros de Comunicaciones Oficiales Internas</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</si>
  <si>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</si>
  <si>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Registros de Comunicaciones Oficiales Recibidas</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</si>
  <si>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</si>
  <si>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Subdirección de Plantas Físicas</t>
  </si>
  <si>
    <t xml:space="preserve">Decreto 607 de 2007 "Por el cual se determina el Objeto, la Estructura Organizacional y Funciones de la Secretaría Distrital de Integración Social". Articulo 13, numeral c) Organizar y ejecutar la adquisición y/o entrega de los bienes inmuebles necesarios para la construcción y/o ampliación de infraestructura. Resolución 0326 de 2008 "Por medio de la cual se establece un régimen transitorio para reparaciones locativas que deben cumplir los Jardines Infantiles que presten el servicio de educación inicial con el fin de alcanzar las condiciones establecidas en el Acuerdo 138 de 2004 y sus normas complementarias."
Decreto 316 de 2006 "Por el cual se adopta el Plan Maestro de Equipamientos de Bienestar Social para Bogotá Distrito Capital".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CRT-GIF-001
Gestión de infraestructura física
</t>
  </si>
  <si>
    <t>PCD-BS-015
Emisión de conceptos técnicos</t>
  </si>
  <si>
    <t xml:space="preserve">Conceptos Técnicos de Infraestructura </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</si>
  <si>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</si>
  <si>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*Archivo de Gestión de la Dependencia
*Archivo Central de la Entidad</t>
  </si>
  <si>
    <t>Interno
Externo</t>
  </si>
  <si>
    <t>*Subdirector(a) de Plantas Físicas
*Subdirector(a) Administrativo y financiero</t>
  </si>
  <si>
    <t>Disponible</t>
  </si>
  <si>
    <t xml:space="preserve">Archivo de Gestión Dependencia - Archivo Central de la Entidad </t>
  </si>
  <si>
    <t xml:space="preserve">Decreto 607 de 2007 "Por el cual se determina el Objeto, la Estructura Organizacional y Funciones de la Secretaría Distrital de Integración Social". Articulo 13, numeral c) Organizar y ejecutar la adquisición y/o entrega de los bienes inmuebles necesarios para la construcción y/o ampliación de infraestructura. Decreto 316 de 2006, "Por el cual se adopta el Plan Maestro de Equipamientos de Bienestar Social para Bogotá Distrito Capital". Resolución 326 de 2008, "Por medio de la cual se establece un régimen transitorio para reparaciones locativas que deben cumplir los Jardines Infantiles que presten el servicio de educación inicial con el fin de alcanzar las condiciones establecidas en el Acuerdo 138 de 2004 y sus normas complementarias".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CRT-GIF-001
Gestión de infraestructura física
PCD-AD-PRO-23
Adquisiciones
</t>
  </si>
  <si>
    <t>PCD-GIF-001
Gestión de Infraestructura
PCD-BS-MI-616
Mantenimiento infraestructura
PCD-AD-AP-620
Adquisición de predios</t>
  </si>
  <si>
    <t xml:space="preserve">HISTORIAS DE BIENES INMUEBLES 
</t>
  </si>
  <si>
    <t>Documentos que contienen información relacionada con los predios que administra la Secretaría Distrital de Integración Social, relacionados  con el mantenimiento, actualización de los avalúos, y control de las obligaciones tributarias.</t>
  </si>
  <si>
    <t>PCD-GIF-001
Procedimiento Gestión de Infraestructura</t>
  </si>
  <si>
    <t>Plan de Obra de Infraestructura</t>
  </si>
  <si>
    <t>Documentos que contemplan las necesidades generales de futuras obras de infraestructura para el debido funcionamiento de la Secretaría Distrital de Integración social, no poseen valores secundarios para la investigación, la ciencia y la cultura ya que hace parte integral del Anteproyecto y Proyecto de Inversión.</t>
  </si>
  <si>
    <t>Subdirección de Gestión y Desarrollo del Talento Humano</t>
  </si>
  <si>
    <t>Decreto 445 de 2014. Artículo 13B. Subdirección de Gestión y Desarrollo del Talento Humano
Por medio del cual se modifica la estructura organizacional de la Secretaría Distrital de Integración Social”. 
Ley 1010 de 2006.
en los artículos 25 y 209 de la Constitución Política de Colombia, así como a lo consagrado en la Ley 640 de 2000, Decreto Distrital 437 de 2012,Resolución 652 de 2012. Resolución 2646  del 2008.</t>
  </si>
  <si>
    <t xml:space="preserve">ACTAS 
 </t>
  </si>
  <si>
    <t xml:space="preserve">Actas de la Comisión de Personal </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</si>
  <si>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</si>
  <si>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*Subdirección de Gestión y Desarrollo del Talento Humano
*Archivo Central</t>
  </si>
  <si>
    <t>Subdirector de Gestión y Desarrollo del Talento Humano</t>
  </si>
  <si>
    <t>Subdirector
Responsable del Achivo Central</t>
  </si>
  <si>
    <t>Actas Comité de Convivencia Laboral CCL</t>
  </si>
  <si>
    <t>Documento que refleja la toma de decisiones y compromisos adquiridos en sesión de Comité de Convivencia Laboral, el cual permite prevenir y corregir las diversas formas de agresión, maltrato, vejámenes quw se presente en materia de las relaciones laborales al interior de la Secretaría de Integración Social a traves del Comité de Convivencia Laboral.</t>
  </si>
  <si>
    <t>Actas Comité de Reubicaciones</t>
  </si>
  <si>
    <t>Documento que refleja la toma de decisiones y compromisos adquiridos en sesión de Comité de Reubicaciones el cual estbalece los criterios y procedimientos para los movimientos de personal de los empleados de la Secreataría Distrital de Integración Social.</t>
  </si>
  <si>
    <t>Actas Comité Paritario de Seguridad y Salud en el Trabajo - COPASST</t>
  </si>
  <si>
    <t>Documento que refleja la toma de decisiones y compromisos adquiridos en sesión de Comité Paritario de Seguridad y Salud en el Trabajo - COPASST encargado de promocionar las normas  de seguridad y salud en el trabajo en la Secretaría Distratial de Integración Social.</t>
  </si>
  <si>
    <t>PCD-TH-007
Procedimiento Bienestar social 
PCD-TH-009
Vinculación y desvinculación</t>
  </si>
  <si>
    <t xml:space="preserve">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</si>
  <si>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</si>
  <si>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</si>
  <si>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Politica de Colombia Articulo 15 y Artículo 74.</t>
  </si>
  <si>
    <t>Ley 1266 de 2008, literal h) artículo 3.</t>
  </si>
  <si>
    <t>Total</t>
  </si>
  <si>
    <t>Subdirector(a)  de Gestión y Desarrollo del Talento Humano
Responsable del Achivo Central</t>
  </si>
  <si>
    <t>PCD-TH-002
REGISTRO Y ANÁLISIS DE AUSENTISMO LABORAL</t>
  </si>
  <si>
    <t>Informe semestral de ausentismo laboral</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</si>
  <si>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</si>
  <si>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 xml:space="preserve">MANUALES 
</t>
  </si>
  <si>
    <t xml:space="preserve">Manual de Funciones y Competencias Laborales </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</si>
  <si>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</si>
  <si>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 xml:space="preserve">NÓMINAS 
</t>
  </si>
  <si>
    <t>Es un documento soporte que expide el grupo de nómina a los funcionarios y exfuncionarios de la Secretaría Distrital de Integración Social, relacionados con todos los registros de pagos financieros sujeto por ley.</t>
  </si>
  <si>
    <t xml:space="preserve"> PCD-TH-001   Procedimiento Identificación de peligros y valoración de riesgos</t>
  </si>
  <si>
    <t>Plan de Identificación de Peligros y Valoración de Riesgos</t>
  </si>
  <si>
    <t>Documente que permite planear  y generar estrategías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</si>
  <si>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PCD-TH-BP-036
Bienestar social</t>
  </si>
  <si>
    <t xml:space="preserve">Planes de Bienestar Social del Personal </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</si>
  <si>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</si>
  <si>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Planes de Evacuación y Emergencias</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</si>
  <si>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</si>
  <si>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PCD-TH-006
INCENTIVOS</t>
  </si>
  <si>
    <t>Planes de Incentivos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</si>
  <si>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</si>
  <si>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TH-1-PR-0
Capacitación y desarrollo</t>
  </si>
  <si>
    <t>Planes Institucionales de Capacitación del Personal</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</si>
  <si>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</si>
  <si>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PROCESO DE ATENCIÓN DE ACOSO LABORAL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</si>
  <si>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</si>
  <si>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 xml:space="preserve">PROGRAMAS 
</t>
  </si>
  <si>
    <t>Programa Sistema de Gestión de la Seguridad y Salud en el Trabajo (SGSST)</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</si>
  <si>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</si>
  <si>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PCD-TH-EP-046
Convocatoria a encargos y provisionalidad</t>
  </si>
  <si>
    <t xml:space="preserve">PROVISIÓN DE PERSONAL 
</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</si>
  <si>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</si>
  <si>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Dirección de Análisis y Diseño Estratégico</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</si>
  <si>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</si>
  <si>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Actas de Comité Institucional de Gestión y Desempeño</t>
  </si>
  <si>
    <t>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t>
  </si>
  <si>
    <t>Director(a) de Análisis y Diseño Estratégico</t>
  </si>
  <si>
    <t>Director(a) de Análisis y Diseño Estratégico 
Administrativo(a) y Financiero(a)</t>
  </si>
  <si>
    <t>EVALUACIONES DE RESULTADO DE SERVICIOS SOCIALES</t>
  </si>
  <si>
    <t xml:space="preserve">Consolida los requerimientos de información solicitados por las diferentes dependencias de la entidad, generando los reportes oficiales a partir de las bases de datos misionales disponibles en la Secretaría Distrital de Integración Social.   </t>
  </si>
  <si>
    <t>CRT-AC-001
Auditoría y control</t>
  </si>
  <si>
    <t>Hace referencia a los informes relacionados con todas las actividades de las dependencia y no solo a los relativos al seguimiento de la planeación (Guía de series y subseries transversales Archivo Distrital de Bogotá)</t>
  </si>
  <si>
    <t>Informes a Otros organismos</t>
  </si>
  <si>
    <t>Informes Calidad de los Datos del Sistema de Información Misional</t>
  </si>
  <si>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</si>
  <si>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</si>
  <si>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t>Hace referencia a los informes relacionados con todas las actividades de las dependencia y no solo a los</t>
    </r>
    <r>
      <rPr>
        <strike/>
        <sz val="10"/>
        <rFont val="Arial"/>
        <family val="2"/>
      </rPr>
      <t xml:space="preserve"> a los </t>
    </r>
    <r>
      <rPr>
        <sz val="10"/>
        <rFont val="Arial"/>
        <family val="2"/>
      </rPr>
      <t>relativos al seguimiento de la planeación (Guía de series y subseries transversales Archivo Distrital de Bogotá)</t>
    </r>
  </si>
  <si>
    <t>Informes de Innovación en Gestión Pública</t>
  </si>
  <si>
    <t xml:space="preserve">Documentos que evidencian  la promoción y promueven el fortalecimiento de las iniciativas de innovación social y/o de innovación en la gestión pública como parte del cumplimiento misional en favor de la población más vulnerable de Bogotá. </t>
  </si>
  <si>
    <t xml:space="preserve">Discos ópticos (CD, DVD, Blu Ray, etc.) </t>
  </si>
  <si>
    <t xml:space="preserve">INSTRUMENTOS DE CONTROL
</t>
  </si>
  <si>
    <t>Identificación de Prestación de los Servicios Sociales y Apoyos de la SDIS</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</si>
  <si>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</si>
  <si>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CRT-GC-001
Gestión del conocimiento</t>
  </si>
  <si>
    <t>PCD-GC-008
Articulación de la Secretaría Distrital de Integración Social con universidades y centros de investigación  para la realización de investigaciones sociales</t>
  </si>
  <si>
    <t>INVESTIGACIONES DE UNIVERSIDADES Y/O CENTROS DE INVESTIGACIÓN SOBRE FÉNOMENOS O DINÁMICAS SOCIALES</t>
  </si>
  <si>
    <r>
      <t xml:space="preserve">Consolida los requerimientos de información solicitados por las diferentes dependencias de la entidad, generando los reportes oficiales </t>
    </r>
    <r>
      <rPr>
        <strike/>
        <sz val="10"/>
        <rFont val="Arial"/>
        <family val="2"/>
      </rPr>
      <t xml:space="preserve"> </t>
    </r>
    <r>
      <rPr>
        <sz val="10"/>
        <rFont val="Arial"/>
        <family val="2"/>
      </rPr>
      <t xml:space="preserve">disponibles en la Secretaría Distrital de Integración Social. </t>
    </r>
  </si>
  <si>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</si>
  <si>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PCD-PE-009
Formulación y seguimiento de la plataforma estratégica y del plan estratégico institucional</t>
  </si>
  <si>
    <t>Planes Estratégicos Institucionales</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</si>
  <si>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</si>
  <si>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 xml:space="preserve">Archivo de Gestión
</t>
  </si>
  <si>
    <t>Decreto 607 de  2007, "Por el cual se determina el Objeto, la Estructura Organizacional y Funciones de la Secretaría Distrital de Integración Social". Artículo 28º. Instancias del Sistema de Coordinación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CRT-GC-001
PROCESO GESTIÓN DEL CONOCIMIENTO</t>
  </si>
  <si>
    <t>PCD-GC-002
Atención a solicitudes de reporte de información misional
PCD-GC-005
Intercambio de información</t>
  </si>
  <si>
    <t>SOLICITUDES DE REPORTE DE INFORMACIÓN MISIONAL</t>
  </si>
  <si>
    <t xml:space="preserve">Consolida los requerimientos de información solicitados por las diferentes dependencias de la entidad, generando los reportes oficiales a partir de las bases de datos misionales disponibles en la Secretaría Distrital de Integración Social. </t>
  </si>
  <si>
    <t>Subdirección de Diseño, Evaluación y Sistematización</t>
  </si>
  <si>
    <t>Decreto 607 de 2007. "Por el cual se determina el Objeto, la Estructura Organizacional y Funciones de la Secretaría Distrital de Integración Social". Artículo 15º. Subdirección de Diseño, Evaluación y Sistematización. Literal (e).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1075 de 2017,  "Por la cual se ajusta el Sistema Integrado de Gestión en la Secretaría Distrital de Integración Social y se deroga la resolución 1564 de 2010, la Resolución 0622 de 2014, la Resolución 0096 de 2015 y la Resolución 0856 de 2015"</t>
  </si>
  <si>
    <t>Actas Comité de Gestores del Sistema Integrado de Gestión</t>
  </si>
  <si>
    <t>Documentos que evidencian las sesiones del Comité de Gestores del Sistema Integrado de Gestión como  instancia operativa encargada de realizar seguimiento a los elementos
del Sistema Integrado de Gestión -SIG</t>
  </si>
  <si>
    <t>*Subdirección de Diseño, Evaluación y Sistematización
*Archivo Central</t>
  </si>
  <si>
    <t>Subdirector(a) Subdirección de Diseño, Evaluación y Sistematización
Responsable del Archivo Central</t>
  </si>
  <si>
    <t xml:space="preserve">Decreto 607 de 2007. "Por el cual se determina el Objeto, la Estructura Organizacional y Funciones de la Secretaría Distrital de Integración Social". Artículo 15º. Subdirección de Diseño, Evaluación y Sistematización. Literal (e). 
Decreto 216 de 2017 (Mayo 03), 
"Por el cual se reglamentan el Decreto 714 de 1996, Estatuto Orgánico de Presupuesto Distrital y se dictan otras disposiciones"
Manual operativo presupuestal del Distrito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</si>
  <si>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PCD-DE-004
Formulación del anteproyecto de presupuesto</t>
  </si>
  <si>
    <t xml:space="preserve">ANTEPROYECTO DE PRESUPUESTO 
</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</si>
  <si>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</si>
  <si>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CRT-GS-001
Gestión del sistema integrado - SIG</t>
  </si>
  <si>
    <t>PCD-GS-001
Formulación y seguimiento de indicadores de gestión</t>
  </si>
  <si>
    <t>Informe de indicadores de gestión</t>
  </si>
  <si>
    <t>Refleja el seguimiento de indicadores de gestión en la Entidad, para la toma de decisiones oportunas encaminadas al logro de los objetivos Institucionales.</t>
  </si>
  <si>
    <t>PCD-DE-001
Control de Documentos</t>
  </si>
  <si>
    <t xml:space="preserve">INSTRUMENTOS DEL SISTEMA DE GESTION DE CALIDAD
</t>
  </si>
  <si>
    <t>Listado maestro de documentos</t>
  </si>
  <si>
    <t>Evidencia la creación, actualización, derogación, identificación y distribución de los documentos que hacen parte del Sistema Integrado de Gestión – SIG de la Secretaría Distrital de Integración Social.</t>
  </si>
  <si>
    <t>Decreto 607 de 2007. "Por el cual se determina el Objeto, la Estructura Organizacional y Funciones de la Secretaría Distrital de Integración Social". Artículo 15º. Subdirección de Diseño, Evaluación y Sistematización. Literal (e). 
Decreto 612 de 2018 “Por el cual se fijan directrices para la integración de los planes institucionales y estratégicos al Plan de Acción por parte de las entidades del Estado”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</si>
  <si>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PCD-DE-006
Procedimiento formulación y seguimiento del Plan de Acción Institucional</t>
  </si>
  <si>
    <t>Planes de Acción Institucional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</si>
  <si>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</si>
  <si>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PCD-GS-002
Administración de riesgos</t>
  </si>
  <si>
    <t>Planes de manejo de riesgo</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</si>
  <si>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</si>
  <si>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Decreto 607 de 2007. "Por el cual se determina el Objeto, la Estructura Organizacional y Funciones de la Secretaría Distrital de Integración Social". Artículo 15º. Subdirección de Diseño, Evaluación y Sistematización. Literal (e). 
Ley 1757 de 2015 "Estatuto de la participación democrática en Colombia"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</si>
  <si>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PCD-PE-011
Participación ciudadana</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</si>
  <si>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</si>
  <si>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</si>
  <si>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 xml:space="preserve">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</si>
  <si>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Planes Operativos Anuales de Inversiones</t>
  </si>
  <si>
    <t xml:space="preserve">Documento que establece las directrices para la elaboración del anteproyecto de presupuesto de la entidad, teniendo en cuenta los lineamientos de política para la programación presupuestal de la vigencia correspondiente. </t>
  </si>
  <si>
    <t xml:space="preserve">Programa Sistema Integrado de Gestión </t>
  </si>
  <si>
    <t>Establece y gestiona la implementación y mantenimiento del sistema integrado de gestión en el marco de la normativa y directrices aplicables, con el fin de consolidar la operación de la entidad y promover su mejora</t>
  </si>
  <si>
    <t xml:space="preserve">Decreto 607 de 2007. "Por el cual se determina el Objeto, la Estructura Organizacional y Funciones de la Secretaría Distrital de Integración Social". Artículo 15º. Subdirección de Diseño, Evaluación y Sistematización. Literal (e). 
Decreto 449 de 1999 Por el cual se actualizan los procedimientos del Banco Distrital de Programas y Proyectos, artículo 5.
Manual de usuario para la administración y operación del Banco Distrital de Programas y Proyectos, Secretaría Distrital de Planeación. Versión 2.0, página 32.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</si>
  <si>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 xml:space="preserve">PCD-PE-004
Formulación de proyectos de inversión y plan de acción </t>
  </si>
  <si>
    <t xml:space="preserve">PROYECTOS 
</t>
  </si>
  <si>
    <t>Proyectos de Inversión</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</si>
  <si>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</si>
  <si>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Subdirección de Investigación e Información</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</si>
  <si>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t>
  </si>
  <si>
    <t>LIN-MS-003</t>
  </si>
  <si>
    <t>INSTRUMENTOS DE CONTROL</t>
  </si>
  <si>
    <t>Control de Acceso Físico y Lógico a las Áreas de la Subdirección de Investigación e Información</t>
  </si>
  <si>
    <t>Establecer directrices para el acceso físico y lógico a las áreas de trabajo y áreas seguras a cargo de la Subdirección de Investigación e Información – SII, de la Secretaría Distrital de Integración Social-SDIS, con el fin de mantener la confidencialidad, integridad y disponibilidad de la información.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</si>
  <si>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t>
  </si>
  <si>
    <t>*Subdirección de Investigación e Información
*Archivo Central</t>
  </si>
  <si>
    <t>Subdirector(a) Subdirección de Investigación e Información
Responsable del Archivo Central</t>
  </si>
  <si>
    <t>Otros</t>
  </si>
  <si>
    <t>https://sig.sdis.gov.co/index.php/es/tecnologias-de-la-informacion-documentos-asociados</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</si>
  <si>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CRT-SMT-001
Gestión de soporte y mantenimiento tecnológico</t>
  </si>
  <si>
    <t>INS-GD-001</t>
  </si>
  <si>
    <t>Disponible web</t>
  </si>
  <si>
    <t>https://www.integracionsocial.gov.co/index.php/transparencia</t>
  </si>
  <si>
    <t>PCD-MS-002
Gestión de Incidentes de Seguridad de la Información
PCD-MS-003 
Gestión de incidentes de tecnologías de la información - TI</t>
  </si>
  <si>
    <t>Plan de Contingencia Informático</t>
  </si>
  <si>
    <t>Documento que definen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</si>
  <si>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</si>
  <si>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Plan Estratégico de Tecnologías de la Información y las Comunicaciones - PETIC</t>
  </si>
  <si>
    <t xml:space="preserve">Documento que permite fortalecer las tecnologías de la información y las comunicaciones para la optimización de procesos, incremento de la productividad y el seguimiento y control de la gestión de la entidad.  </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</si>
  <si>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CRT-GC-001
Gestión del conocimiento</t>
  </si>
  <si>
    <t>PCD-MS-006
Creación de usuarios y asignación de perfiles</t>
  </si>
  <si>
    <t>SOLICITUDES DE SERVICIOS TECNOLÓGICOS</t>
  </si>
  <si>
    <t>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</si>
  <si>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</si>
  <si>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https://sig.sdis.gov.co/index.php/es/mantenimiento-y-soporte-tic-documentos-asociados</t>
  </si>
  <si>
    <t xml:space="preserve">PCD-SMT-005
Creación o modificación de unidades operativas en los sistemas de información
</t>
  </si>
  <si>
    <t>Creación o Modificación de Unidades Operativas</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</si>
  <si>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</si>
  <si>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CRT-TI-001
Tecnologías de la información</t>
  </si>
  <si>
    <t>PCD-MS-004
Desarrollo y modificaciones de software</t>
  </si>
  <si>
    <t>Desarrollo o Modificaciones de Software</t>
  </si>
  <si>
    <t>Documentos mediante los cuales se establecer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</si>
  <si>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PCD-SMT-001
Gestión de cambios de tecnologías de la información</t>
  </si>
  <si>
    <t>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</si>
  <si>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</si>
  <si>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</si>
  <si>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PCD-GC-001
Registro extemporáneo y modificación de información misional
PCD-PE-001
Procedimiento Parametrización del sistema de información misional</t>
  </si>
  <si>
    <t>Parametrización del Sistema de Información Misional</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</si>
  <si>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</si>
  <si>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</si>
  <si>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Subdirector(a) Subdirección de Investigación e Información
Responsable del Achivo Central</t>
  </si>
  <si>
    <t>https://sig.sdis.gov.co/index.php/es/proceso-de-planeacion-estrategica-procedimientos</t>
  </si>
  <si>
    <t>Dirección Territorial</t>
  </si>
  <si>
    <t>Decreto 607 de 2006. "Por el cual se determina el Objeto, la Estructura Organizacional y Funciones de la Secretaría Distrital de Integración Social" Artículo 14º. Dirección de Análisis y Diseño Estratégico.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</si>
  <si>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Distrital </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</si>
  <si>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</si>
  <si>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</si>
  <si>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Archivo de Gestión de la Dependencia
Archivo Central de la Entidad</t>
  </si>
  <si>
    <t>Jefe Dependencia
Responsable del Archivo de Gestión - Archivo Central de la Entidad.</t>
  </si>
  <si>
    <t>Subdireccióna para la Identificación, Caracterización e Integración</t>
  </si>
  <si>
    <t>Decreto 607 de 2007 "Por el cual se determina el Objeto, la Estructura Organizacional y Funciones de la Secretaría Distrital de Integración Social". Artículo 19º. Subdirección para la Identificación, Caracterización e Integración. Resolución 1887 de 2015. 
CRT-PSS-001
Prestación de servicios sociales para la inclusión social</t>
  </si>
  <si>
    <t>PCD-PSS-005</t>
  </si>
  <si>
    <t xml:space="preserve">SERVICIOS SOCIALES DE EMERGENCIA
</t>
  </si>
  <si>
    <t>Servicios Sociales de  Atención a Personas y Familias en Emergencia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</si>
  <si>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</si>
  <si>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</si>
  <si>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</si>
  <si>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</si>
  <si>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</si>
  <si>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Subdirección para la Identificación, Caracterización e Integración
Archivo Central</t>
  </si>
  <si>
    <t xml:space="preserve">*Subdirección para la Identificación, Caracterización e Integración
</t>
  </si>
  <si>
    <t>Subdirector(a) Identificación, Caracterización e Integración
Responsable del Achivo Central</t>
  </si>
  <si>
    <t>Servicios Sociales de  Atención a Personas y Familias Migrantes en Emergencia Social</t>
  </si>
  <si>
    <t>Documentos que soportan la atención de manera transitoria a personas u hogares migrantes en situación de vulnerabilidad.</t>
  </si>
  <si>
    <t>PCD-PSS-013
PCD-PSS-007</t>
  </si>
  <si>
    <t>Servicios Sociales de Identificación de Población Afectada por emergencia de origen natural o antrópico</t>
  </si>
  <si>
    <t>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ya sea de origen natural o antrópico.</t>
  </si>
  <si>
    <t>PCD-PSS-006</t>
  </si>
  <si>
    <t>Servicios Sociales de Orientación,  Información y Referenciación de Servicios de Emergencia Social</t>
  </si>
  <si>
    <t>Subdirecciones Locales para la Integración Social</t>
  </si>
  <si>
    <t xml:space="preserve">Decreto 607 de 2007. "Por el cual se determina el Objeto, la Estructura Organizacional y Funciones de la Secretaría Distrital de Integración Social". Artículo 20º. Subdirecciones Locales para la Integración Social. </t>
  </si>
  <si>
    <t>Actas Consejo Local para la Política Social</t>
  </si>
  <si>
    <t>Documento que refleja la toma de decisiones y compromisos adquiridos en sesión de Consejo Local para la Política Social.</t>
  </si>
  <si>
    <t>*Subdirecciones Locales para la Integración Social
*Archivo Central</t>
  </si>
  <si>
    <t>Subdirecciones Locales para la Integración Social
Responsable del Achivo Central</t>
  </si>
  <si>
    <t>(N,A)</t>
  </si>
  <si>
    <t>Decreto 607 de 2007. "Por el cual se determina el Objeto, la Estructura Organizacional y Funciones de la Secretaría Distrital de Integración Social". Artículo 20º. Subdirecciones Locales para la Integración Social. 
CRT-GJ-001
Proceso Gestión Jurídica</t>
  </si>
  <si>
    <t>PCD-GJ-003
Procedimiento Gestión de Cartera de los Proyectos Sociales</t>
  </si>
  <si>
    <t xml:space="preserve">COBRO PERSUASIVO 
</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</si>
  <si>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</si>
  <si>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</si>
  <si>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PCD-GE-SA-585
Entrega de paquete alimentario de contingencia
PCD-GE-BO-618
Entrega modalidad canasta complementaria de alimentos</t>
  </si>
  <si>
    <t xml:space="preserve">HISTORIAS SOCIALES
</t>
  </si>
  <si>
    <t>Historias Sociales del Servicio de Alimentación</t>
  </si>
  <si>
    <t xml:space="preserve">Establece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</si>
  <si>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</si>
  <si>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</si>
  <si>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</si>
  <si>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</si>
  <si>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Decreto 607 de 2007. "Por el cual se determina el Objeto, la Estructura Organizacional y Funciones de la Secretaría Distrital de Integración Social". Artículo 20º. Subdirecciones Locales para la Integración Social. 
CRT-PSS-001
Proceso Prestación de los servicios sociales para la inclusión social </t>
  </si>
  <si>
    <t xml:space="preserve">PCD-PSS-011
Procedimiento vigilancia nutricional
</t>
  </si>
  <si>
    <t>Control vigilancia nutricional</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</si>
  <si>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</si>
  <si>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Recolección de Información - Crítica Ficha SIRBE</t>
  </si>
  <si>
    <t>Documenta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t>
  </si>
  <si>
    <t>PCD-PSS-025
Procedimiento Prestación del servicio Centro de Desarrollo Comunitario - CDC</t>
  </si>
  <si>
    <t>Plan de Accion Desarrollo de Capacidades - CDC</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</si>
  <si>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</si>
  <si>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PCD-PSS-017
Procedimiento Operación entrega de apoyos alimentarios en los servicios sociales</t>
  </si>
  <si>
    <t>Plan de Operación del Servicio de Alimentación</t>
  </si>
  <si>
    <t xml:space="preserve">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</si>
  <si>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PCD-PSS-020
Procedimiento Promoción en Estilos de Vida Saludable: Alimentación, Nutrición y Actividad Física</t>
  </si>
  <si>
    <t xml:space="preserve">
Plan de Promoción de Capacitación en Estilos de Vida Saludable</t>
  </si>
  <si>
    <t>evidencia el registro de la implementación del procedimiento de capacitación en estilos de vida saludable, de la prestación de servicios sociales en las diferentes Subdirecciones Locales la SDIS.</t>
  </si>
  <si>
    <t>Dirección Poblacional</t>
  </si>
  <si>
    <t xml:space="preserve">
Decreto 607 de 2007. "Por el cual se determina el Objeto, la Estructura Organizacional y Funciones de la Secretaría Distrital de Integración Social". Artículo  21º. Dirección Poblacional
CRT-PSS-001. LEY 1346 DE 2009       Por medio de la cual se aprueba la “Convención sobre los Derechos de las personas con Discapacidad”, adoptada por la Asamblea General de la Naciones Unidas el 13 de diciembre de 2006.LEY ESTATUTARIA No. 1618  DE Febrero de 2013 "POR MEDIO DE la CUAL SE ESTABLECEN las DISPOSICIONES PARA GARANTIZAR El PLENO EJERCICIO DE los DERECHOS DE las PERSONAS CON DISCAPACIDAD"</t>
  </si>
  <si>
    <t xml:space="preserve">PCD-PSS-024
PCD-PSS-015
</t>
  </si>
  <si>
    <t>HISTORIAS SOCIALES</t>
  </si>
  <si>
    <t xml:space="preserve">
Historias Sociales de Personas con Discapacidad - Bono Canjeable por Alimentos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</si>
  <si>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</si>
  <si>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</si>
  <si>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</si>
  <si>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</si>
  <si>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</si>
  <si>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Semiprivado</t>
  </si>
  <si>
    <t>*Dirección Poblacional
*Archivo Central</t>
  </si>
  <si>
    <t>Director(a) Poblacional
Responsable del Archivo Central</t>
  </si>
  <si>
    <t xml:space="preserve">
Decreto 607 de 2007. "Por el cual se determina el Objeto, la Estructura Organizacional y Funciones de la Secretaría Distrital de Integración Social". Artículo  21º. Dirección Poblacional
CRT-PSS-001</t>
  </si>
  <si>
    <t>PCD-PSS-024
PCD-PS-PS-560
PCD-PSS-015</t>
  </si>
  <si>
    <t xml:space="preserve">
Historias Sociales niños, niñas y Adolescentes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</si>
  <si>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</si>
  <si>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 xml:space="preserve">
Decreto 607 de 2007. "Por el cual se determina el Objeto, la Estructura Organizacional y Funciones de la Secretaría Distrital de Integración Social". Artículo  21º. Dirección Poblacional
CRT-PSS-001 Lineamiento Técnico Administrativo de la Ruta de Actuaciones para el Restablecimiento de Derechos de Niños, Niñas, Adolescentes con sus Derechos Inobservados, Amenazados o Vulnerados -  ICBF (Resolución No. 1526 de febrero 23 de 2016).Lineamiento Técnico para la Atención de Niños, Niñas, Adolescentes y Mayores de 18 años con Derechos Inobservados, Amenazados o Vulnerados, con Discapacidad -  ICBF (Resolución No. 1516 de febrero 23 de 2016).Decreto 470 de 2007 – Política Pública de Discapacidad para el Distrito Capital .Política de Infancia y Adolescencia en Bogotá D.C. 2011 – 2021 (Decreto 520 de 2011)</t>
  </si>
  <si>
    <t>PCD-PS-PS-560
PCD-PSS-015</t>
  </si>
  <si>
    <t xml:space="preserve">
Historias Sociales niños, niñas y Adolescentes con Discapacidad con Medida de Restablecimiento de Derechos</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</si>
  <si>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</si>
  <si>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 xml:space="preserve">
Decreto 607 de 2007. "Por el cual se determina el Objeto, la Estructura Organizacional y Funciones de la Secretaría Distrital de Integración Social". Artículo  21º. Dirección Poblacional
CRT-PSS-001                                                                                                     • Ley 1618 de 2013 “Por medio de la cual se establecen las disposiciones para garantizar el pleno ejercicio de los derechos de las personas con discapacidad”
• Ley 1346 de 2009 “Por medio de la cual se aprueba la Convención Internacional sobre los derechos de las Personas con Discapacidad”  
• Política Pública Distrital de Discapacidad - Decreto 470 de 2007 
• Política Pública para las Familias de Bogotá Decreto 545 de 2011
• Política Pública de y para la Adultez - Decreto 544 de 2011
• Política Publica social para el Envejecimiento y la Vejez -Decreto 345 de 2010
• Resolución 0825 de 2018 “Por la cual se adoptan los criterios de focalización, priorización, ingreso, egreso y restricciones para el acceso a los Servicios Sociales y Apoyos de la Secretaria Distrital de Integración Social”.
                </t>
  </si>
  <si>
    <t>PCD-PS-IN-559
PCD-PS-PS-560
PCD-PSS-015</t>
  </si>
  <si>
    <t xml:space="preserve">
Historias Sociales personas mayores de 18 años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</si>
  <si>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</si>
  <si>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 xml:space="preserve">
Decreto 607 de 2007. "Por el cual se determina el Objeto, la Estructura Organizacional y Funciones de la Secretaría Distrital de Integración Social". Artículo  21º. Dirección Poblacional
CRT-PSS-001
Decreto 2145 de 1999, Decreto 2593 de 2000. Decreto 1537 de 2001, Decreto 1599 de 2005. </t>
  </si>
  <si>
    <t>PCD-ATC-001</t>
  </si>
  <si>
    <t>PDF/A</t>
  </si>
  <si>
    <t xml:space="preserve">
Informes a Entidades de Control y Vigilancia</t>
  </si>
  <si>
    <t>Hace referencia a los informes relacionados con todas las actividades de las dependencias y no solo lo relativo al seguimiento a la planeación.</t>
  </si>
  <si>
    <t xml:space="preserve">
Decreto 607 de 2007. "Por el cual se determina el Objeto, la Estructura Organizacional y Funciones de la Secretaría Distrital de Integración Social". Artículo  21º. Dirección Poblacional
CRT-PSS-001
Resolución 7350 de,   Resolución 1 de 2014, Resolucion6289 de 2011, resolución 6289 de 2011,  resolución34 de 2009, resolución57 de 2013.</t>
  </si>
  <si>
    <t>NO APLICA</t>
  </si>
  <si>
    <t xml:space="preserve">
Informes a otros organismos</t>
  </si>
  <si>
    <t xml:space="preserve">
Decreto 607 de 2007. "Por el cual se determina el Objeto, la Estructura Organizacional y Funciones de la Secretaría Distrital de Integración Social". Artículo  21º. Dirección Poblacional
CRT-PSS-001
La Ley 951 de 2005, la Circular 11 de 2005 y la Resolución orgánica 5674 de la Contraloría General, resolución 1502 de 2011.</t>
  </si>
  <si>
    <t xml:space="preserve">
Informes de Gestión</t>
  </si>
  <si>
    <t xml:space="preserve">
Decreto 607 de 2007. "Por el cual se determina el Objeto, la Estructura Organizacional y Funciones de la Secretaría Distrital de Integración Social". Artículo  21º. Dirección Poblacional
CRT-PSS-001
Ley 152 de 1994. Art. 3</t>
  </si>
  <si>
    <t>PLANES</t>
  </si>
  <si>
    <t xml:space="preserve">
Plan de Atención Institucional </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</si>
  <si>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</si>
  <si>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 xml:space="preserve">
Plan de Política Pública </t>
  </si>
  <si>
    <t>Busca el desarrollo humano, social y sostenible de las personas con discapacidad, sus familias, cuidadoras y cuidadores. Adicionalmente, se plantean dos propósitos generales: hacia una inclusión social y hacia la calidad de vida con dignidad.</t>
  </si>
  <si>
    <t>PROGRAMAS</t>
  </si>
  <si>
    <t xml:space="preserve">
Programa de Estrategia de Fortalecimiento a la Inclusión</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</si>
  <si>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</si>
  <si>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Subdirección para la Infancia</t>
  </si>
  <si>
    <t xml:space="preserve">Decreto 607 de 2007. "Por el cual se determina el Objeto, la Estructura Organizacional y Funciones de la Secretaría Distrital de Integración Social". Artículo 22º. Subdirección para la Infancia.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</si>
  <si>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Actas Comité Operativo Distrital de Infancia y Adolescencia</t>
  </si>
  <si>
    <t>Documento institucional que contiene información sobre las reuniones del Comité Operativo Distrital de Infancia y Adolescencia, contemplados en el artículo 207 de la Ley 1098 de 2006.</t>
  </si>
  <si>
    <t>*Subdirección para la Infancia
*Archivo Central</t>
  </si>
  <si>
    <t>Subdirección para la Infancia
Responsable del Archivo Central</t>
  </si>
  <si>
    <t>Actas Consejo Consultivo Distrital y Locales de Niños, Niñas y Adolescentes</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</si>
  <si>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</si>
  <si>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 xml:space="preserve">Resolución 1887 de 2015  Secretaría Distrital de Integración Social".  Capitulo III Artículo 20. Disponibilidad de la Información. </t>
  </si>
  <si>
    <t>Decreto 607 de 2007. "Por el cual se determina el Objeto, la Estructura Organizacional y Funciones de la Secretaría Distrital de Integración Social". Artículo 22º. Subdirección para la Infancia.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CRT-PSS-001
 Prestación de servicios sociales para la inclusión social</t>
  </si>
  <si>
    <t>PCD-PSS-003
Prestación del servicio de atención integral a mujeres gestantes, niñas y niños menores de dos años</t>
  </si>
  <si>
    <t>ENCUENTROS GRUPALES PARA EL SERVICIO SOCIAL</t>
  </si>
  <si>
    <t>Documentos que tiene como objetivo describir de manera organizada las acciones orientadas al trabajo con gestantes,  niños y niñas y sus infancias en el marco del encuentro pedagógico grupal, describiendo de manera detallada las actividades propuestas para el logro de los propósitos pedagógicos de la sesión, referentes conceptuales, tiempo estimado y recursos.</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</si>
  <si>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Infancia, la responsabilidad de reserva es de los(las) Comisarios (as) de Infancia. Una vez entregados en custodia, la responsabilidad de reserva es de la Oficina Asesora de Gestión Documental - Subdirección Administrativa y Financiera - Dirección de Gestión Corporativa.</t>
  </si>
  <si>
    <t>PCD-PSS-001
Asignación del servicio social de jardines infantiles</t>
  </si>
  <si>
    <t>Historias Sociales de Atención a la Primera Infancia en Entornos Institucionales</t>
  </si>
  <si>
    <t>Documentos que evidencia la atención integral a niños y niñas en educación inicial de cero a cinco años a través Jardines infantiles de la Secretaria Distrital de Integración Social (SDIS)</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</si>
  <si>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</si>
  <si>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PCD-PSS-009
Acompañamientos y orientaciones pedagógicas disciplinares en creciendo en familia, creciendo en familia en la ruralidad, jardines nocturnos, centros amar, centros forjar y estrategias transversales.
PCD-PSS-003
Prestación del servicio de atención integral a mujeres gestantes, niñas y niños menores de dos años</t>
  </si>
  <si>
    <t xml:space="preserve">Historias Sociales de Atención a Niños, Niñas y Adolescentes Victimas o Afectados del Conflicto Armado </t>
  </si>
  <si>
    <t>Documentos que evidencia la atención integral a Niños, Niñas y Adolescentes Victimas o Afectados del Conflicto Armado brindados por la Secretaria Distrital de Integración Social (SDIS)</t>
  </si>
  <si>
    <t>Ley 1712 de 2014  artículo 41</t>
  </si>
  <si>
    <t xml:space="preserve">Historias Sociales de Atención de la Primera Infancia en Entornos Familiares y Comunitarios </t>
  </si>
  <si>
    <t>Documentos que evidencia la atención integral a de la Primera Infancia en Entornos Familiares y Comunitarios brindados por la Secretaria Distrital de Integración Social (SDIS)</t>
  </si>
  <si>
    <t>Historias Sociales Niños, Niñas y Adolescente en riesgo de Trabajo Infantil</t>
  </si>
  <si>
    <t>Documentos que evidencia la atención integral a de la Primera Infancia  en riesgo de Trabajo Infantil brindados por la Secretaria Distrital de Integración Social (SDIS)</t>
  </si>
  <si>
    <t>PCD-PSS-009
Acompañamientos y orientaciones pedagógicas disciplinares en creciendo en familia, creciendo en familia en la ruralidad, jardines nocturnos, centros amar, centros forjar y estrategias transversales.</t>
  </si>
  <si>
    <t>Informes de Seguimiento de la operación del servicio</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</si>
  <si>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</si>
  <si>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Ley 1712 de 2014  artículo 61</t>
  </si>
  <si>
    <t>Plan de encuentros de Enfoque Diferencial</t>
  </si>
  <si>
    <t xml:space="preserve"> 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</si>
  <si>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Ley 1712 de 2014  artículo 63</t>
  </si>
  <si>
    <t>PCD-PSS-002
Certificación de la sala amiga de la familia lactante en unidades operativas de atención integral  a la primera infancia</t>
  </si>
  <si>
    <t>Plan para las Salas Amigas de la Familia Lactante (SAFL)</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</si>
  <si>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</si>
  <si>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PCD-PSS-004
Concepto Técnico del Proyecto Pedagógico</t>
  </si>
  <si>
    <t xml:space="preserve">PROYECTOS </t>
  </si>
  <si>
    <t>Proyectos Pedagógicos Educativos</t>
  </si>
  <si>
    <t>Contiene los documentos que soportan los Proyectos Pedagógicos implementado por los Jardines Infantiles del Distrito Capital de personas naturales y jurídicas, públicas y privadas que prestan el servicio de Educación Inicial a niñas de niños entre los cero (0) y menores de seis (6) años de edad, como conjunto de acciones deliberadas que ejecuta una comunidad educativa; incluye actividades precisas dentro del plan de estudio que desarrollen competencias</t>
  </si>
  <si>
    <t>(NA</t>
  </si>
  <si>
    <t>Subdirección para la Juventud</t>
  </si>
  <si>
    <t xml:space="preserve">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t>
  </si>
  <si>
    <t xml:space="preserve">PCD-PSS-009
Procedimiento Acompañamientos y Orientaciones Pedagógicas Disciplinares en Creciendo en Familia, Creciendo en Familia en la Ruralidad, Jardines Nocturnos, Centros Amar, Centros Forjar y Estrategias Transversales.
</t>
  </si>
  <si>
    <t>Historias Sociales Adolescentes Vinculados al Sistema de Responsabilidad Penal - SRPA</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</si>
  <si>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</si>
  <si>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</si>
  <si>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</si>
  <si>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*Subdirector(a) para la Juventud
*Subdirector(a) Administrativo y financiero</t>
  </si>
  <si>
    <t>Control Préstamos de Elementos y Espacios de Casas de la Juventud</t>
  </si>
  <si>
    <t>Evidencia el préstamo de elementos y espacios de casas de la juventud para capacitación o eventos culturales.</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</si>
  <si>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</si>
  <si>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</si>
  <si>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Resolución 825 del 2018 Por la cual se adoptan los criterios de focalización, priorización, ingreso, egreso y restricciones para el acceso a los servicios sociales y apoyos de la Secretaría Distrital de integración Social, en lo correspondiente al servicio social denominado Distrito Joven</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</si>
  <si>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</si>
  <si>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</si>
  <si>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 xml:space="preserve">PROGRAMAS 
 </t>
  </si>
  <si>
    <t>Programa de Iniciativas Juveniles</t>
  </si>
  <si>
    <t>Contiene la documentación que genera la Secretaría Distrital de Integración Social a partir de la implementación de iniciativas ambientales con las/los jóvenes para el cuidado, protección y defensa del territorio.</t>
  </si>
  <si>
    <t>ALTA</t>
  </si>
  <si>
    <t>Subdirección para la Adultez</t>
  </si>
  <si>
    <t>Decreto 607 de 2007 "Por el cual se determina el Objeto, la Estructura Organizacional y Funciones de la Secretaría Distrital de Integración Social". Artículo 24º. Subdirección para la Adultez. 
CRT-FPS-001
PROCESO FORMULACIÓN Y ARTICULACIÓN DE LAS POLÍTICAS SOCIALES</t>
  </si>
  <si>
    <t>Político</t>
  </si>
  <si>
    <t>Actas del Comité Distrital de Adultez - CODA</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</si>
  <si>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</si>
  <si>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*Subdirección para la Adultez
*Archivo Central</t>
  </si>
  <si>
    <t>Subdireección para la Adultez</t>
  </si>
  <si>
    <t>Subdirector(a) para la Adultez
Responsable del Achivo Central</t>
  </si>
  <si>
    <t>Actas del Comité Operativo Fenómeno de Habitabilidad en Calle</t>
  </si>
  <si>
    <t>Documentos que dan fe de las actuaciones del Comité Opedrativo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lineas de acción, institucionalización, responsables, plan indicativo, financiación, evaluación e informe de avance.</t>
  </si>
  <si>
    <t xml:space="preserve">Decreto 607 de 2007 "Por el cual se determina el Objeto, la Estructura Organizacional y Funciones de la Secretaría Distrital de Integración Social". Artículo 24º. Subdirección para la Adultez. </t>
  </si>
  <si>
    <t>PCD-PS-PS-560
Procedimiento Prestación del servicio social en la SDIS</t>
  </si>
  <si>
    <t xml:space="preserve">GEOREFERENCIACIÓN DE POBLACIÓN HABITANTE DE CALLE 
</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</si>
  <si>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</si>
  <si>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</si>
  <si>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PCD-PS-PS-560
Procedimiento para la Prestación del Servicio Social en la SDIS</t>
  </si>
  <si>
    <t xml:space="preserve">HISTORIAS SOCIALES 
</t>
  </si>
  <si>
    <t>Historias Historias Sociales de Habitantes de Calle</t>
  </si>
  <si>
    <t>Documentación que permite evidenciar la acción de la Alcaldía Mayor de Bogotá, a través de la Secretaría de Integración Social a través de mayores oportunidades y garantías de servicios dirigidos a los ciudadanos habitantes de calle.</t>
  </si>
  <si>
    <t>Control de Entrega de Elementos</t>
  </si>
  <si>
    <t>Evidencia la entrega por parte de la Secretaría Distrital de Integración Social a los habitantes de calles usuarios de los servicios sociales de la entidad.</t>
  </si>
  <si>
    <t>Control de Entrega de Elementos Decomisados por la Polícia Nacional</t>
  </si>
  <si>
    <t>Evidencia la entrega de elementos decomisados Policía Nacional de los habitantes de calles usuarios de los servicios sociales de la Secretaría Distrital de Integración Social.</t>
  </si>
  <si>
    <t>Control de Salidas a Entidades de Salud</t>
  </si>
  <si>
    <t>Evidencia la salida a  entidades de salud  de los habitantes de calles usuarios de los servicios sociales que se encuentran en los centros de la Secretaría Distrital de Integración Social.</t>
  </si>
  <si>
    <t>Contiene los diferentes documentos de los programas de formación existe uno específico dirigido a brindar los conocimientos no formales y de practicidad laboral a las personas vinculadas a la prostitución en pro del mejoramiento de su calidad de vida.</t>
  </si>
  <si>
    <t>Programa de Formación a Personas Vinculadas a la Prostitución</t>
  </si>
  <si>
    <t>Subdirección para la Vejez</t>
  </si>
  <si>
    <t xml:space="preserve">Decreto 607 de 2007 "Por el cual se determina el Objeto, la Estructura Organizacional y Funciones de la Secretaría Distrital de Integración Social". Artículo 25º. </t>
  </si>
  <si>
    <t>Actas de Comité Operativo de Envejecimiento y Vejez - COLEV</t>
  </si>
  <si>
    <t xml:space="preserve">Documentación que contienen las decisiones y deliberaciones del Comité Operativo de Envejecimiento y Vejez - COEV - Distrital como instancia coordinadora, asesora y de concertación de las acciones que se propongan dentro de la implementación de la Política Pública Social para el Envejecimiento y la Vejez en Bogotá. </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</si>
  <si>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</si>
  <si>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*Subdirección para la Vejez
*Archivo Central</t>
  </si>
  <si>
    <t>Subdirector(a) para la Vejez
Responsable del Achivo Central</t>
  </si>
  <si>
    <t>Decreto 607 de 2007 "Por el cual se determina el Objeto, la Estructura Organizacional y Funciones de la Secretaría Distrital de Integración Social". Artículo 25º. 
CRT-PSS-001
Prestación de servicios sociales para la inclusión social</t>
  </si>
  <si>
    <t>PCD-PSS-024
Procedimiento Ingreso</t>
  </si>
  <si>
    <t>Historias Sociales de la Persona Mayor - Centros de Protección Social</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</si>
  <si>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persona mayor en Bogotá D.C.</t>
  </si>
  <si>
    <t xml:space="preserve">Historias Sociales de la Persona Mayor - Centros Día </t>
  </si>
  <si>
    <t>Historias Sociales de la Persona Mayor - Centros Noche</t>
  </si>
  <si>
    <t>Historias Sociales de la Persona Mayor - Con Apoyo Economico</t>
  </si>
  <si>
    <t>PCD-PS-AS-569
Abono de apoyo económico A, B, B desplazados y C</t>
  </si>
  <si>
    <t xml:space="preserve">Entrega de Abono de Apoyo Económico para la Vejez </t>
  </si>
  <si>
    <t>Programa Mes del Envejecimiento y la Vejez</t>
  </si>
  <si>
    <t>Documentos que contienen Registro del desarrollo de actividades que se desarrollan en el servicio Centro Día, los listados De Asistencia y el Registro digital de fotografías, videos.</t>
  </si>
  <si>
    <t xml:space="preserve">Alta </t>
  </si>
  <si>
    <t>Programas de Capacitación a Beneficiarios y Participantes a Servicios Sociales</t>
  </si>
  <si>
    <t xml:space="preserve">RESOLUCIONES  
</t>
  </si>
  <si>
    <t>Documentos que evidencian el ingreso y egreso a los diferentes servicios de la persona mayor.</t>
  </si>
  <si>
    <t>Subdireccióna para la Familia</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</si>
  <si>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
PSS - Proceso de Prestación de los Servicios Sociales para la Inclusión Social</t>
  </si>
  <si>
    <t>Actas de Comité Operativo Local para las Familias</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</si>
  <si>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</si>
  <si>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*Subdirección para la Familia
*Archivo Central</t>
  </si>
  <si>
    <t>Subdirección para la Familia</t>
  </si>
  <si>
    <t>Subdirección para la Familia
Responsable del Achivo Central</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</si>
  <si>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</si>
  <si>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</si>
  <si>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Ley 1712 de 2014</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</si>
  <si>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</si>
  <si>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</si>
  <si>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PSS - Proceso de Prestación de los Servicios Sociales para la Inclusión Social</t>
  </si>
  <si>
    <t xml:space="preserve">Historias Sociales de Niños, Niñas y Adolescentes con Medida de Restablecimiento de Derechos </t>
  </si>
  <si>
    <t>Documentación que permite evidenciar la acción de la Secretaría Distrital de Integración Social en la protección dirigida a las niñas, niños y los adolescentes con protección de medida de restablecimiento de derechos.</t>
  </si>
  <si>
    <t>Control de Actas de Conciliación</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</si>
  <si>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</si>
  <si>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Control de Constancias</t>
  </si>
  <si>
    <t xml:space="preserve">PROCESOS DE FAMILIA 
</t>
  </si>
  <si>
    <t>Procesos de Atención, orientación e intervención en conflicto familiar</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</si>
  <si>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</si>
  <si>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 xml:space="preserve">Procesos de Conciliación  </t>
  </si>
  <si>
    <t xml:space="preserve">Procesos de Medidas de Protección </t>
  </si>
  <si>
    <t>Procesos de Orientacion General</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</si>
  <si>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</si>
  <si>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Procesos de policia con adolescentes  con comportamientos contrarios a la convivencia</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</si>
  <si>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</si>
  <si>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Procesos de Prevenciòn  de Violencia intrafamiliar y Violencia Sexual</t>
  </si>
  <si>
    <t xml:space="preserve">Procesos de Restablecimiento de Derechos </t>
  </si>
  <si>
    <t xml:space="preserve">
Solo podrá ser solicitada por el titular de la información, por sus apoderados o por personas autorizadas con facultad expresa para acceder a esa información.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</si>
  <si>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Subdirección para Asuntos LGBTI</t>
  </si>
  <si>
    <t xml:space="preserve">
Decreto 149 de 2012. "Por medio del cual se modifica la estructura organizacional de la secretaría distrital de integración social". 
CRT-PSS-001
Prestación de los servicios sociales para la inclusión social  
</t>
  </si>
  <si>
    <t>Historias Sociales de Población LGBTI</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</si>
  <si>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</si>
  <si>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 xml:space="preserve">Archivo de Gestión Subdirección para Asuntos LGBTI
</t>
  </si>
  <si>
    <t>*Subdirección para Asuntos LGBTI</t>
  </si>
  <si>
    <t>Subdirector(a) de la Oficina
Responsable del Achivo Central</t>
  </si>
  <si>
    <t>Dirección de Nutrición y Abastecimiento</t>
  </si>
  <si>
    <t xml:space="preserve">Decreto 587 de 2017, por medio del cual se modifica la estructura organizacional de la Secretaría Distrital de Integración Social. Art. 3 Dirección de Nutrición y Abastecimiento.
 </t>
  </si>
  <si>
    <t>APORTES VOLUNTARIOS</t>
  </si>
  <si>
    <t>Evidencia la solicitud y entrega de devolución de aportes voluntarios consignados de manera transitoria como cuotas de corresponsabilidad y particiapación en el desarrollo del programa Bogotá sin hambre ordenados en el Decreto 389 de 2009.</t>
  </si>
  <si>
    <t>art. 15 Constitución Política de Colombia</t>
  </si>
  <si>
    <t>Numeral 5 Art. 24. Ley 1437 de 2011; Los datos referentes a la información financiera y comercial, en los términos de la Ley Estatutaria 1266 de 2008.</t>
  </si>
  <si>
    <t>total</t>
  </si>
  <si>
    <t>Privado sensible</t>
  </si>
  <si>
    <t>alta</t>
  </si>
  <si>
    <t>*Director(a) de Nutrición y Abastecimiento
*Subdirector(a) Administrativo y financiero</t>
  </si>
  <si>
    <t>13. CRITERIOS CON BASE EN LA LEY 
1581 DE 2012</t>
  </si>
  <si>
    <t>13.1.Datos Personales</t>
  </si>
  <si>
    <t>13.2.Tipo de Datos Personales</t>
  </si>
  <si>
    <t>14. Valoración del Activo de Información</t>
  </si>
  <si>
    <t>14.1.Cofidencialidad</t>
  </si>
  <si>
    <t>14.2.Integridad</t>
  </si>
  <si>
    <t>14.3. Disponibilidad</t>
  </si>
  <si>
    <t>14.4. Criticidad</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</si>
  <si>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</si>
  <si>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</si>
  <si>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</si>
  <si>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</si>
  <si>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</si>
  <si>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</si>
  <si>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</si>
  <si>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Dependencia</t>
  </si>
  <si>
    <t>Idioma</t>
  </si>
  <si>
    <t>Tipología de la información</t>
  </si>
  <si>
    <t>Ámbito Geográfico</t>
  </si>
  <si>
    <t>Fuente</t>
  </si>
  <si>
    <t>Tipo de soporte</t>
  </si>
  <si>
    <t>Presentación
 de la información</t>
  </si>
  <si>
    <t>Datos Personales</t>
  </si>
  <si>
    <t>Tipo de dato</t>
  </si>
  <si>
    <t>Criticidad</t>
  </si>
  <si>
    <t>Usuario</t>
  </si>
  <si>
    <t>Estado de la información</t>
  </si>
  <si>
    <t>Excepción</t>
  </si>
  <si>
    <t>Español</t>
  </si>
  <si>
    <t>Municipal</t>
  </si>
  <si>
    <t>Excel</t>
  </si>
  <si>
    <t>Interno</t>
  </si>
  <si>
    <t>Inglés</t>
  </si>
  <si>
    <t>Cintas</t>
  </si>
  <si>
    <t>Png</t>
  </si>
  <si>
    <t>Externo</t>
  </si>
  <si>
    <t>Departamental</t>
  </si>
  <si>
    <t>Peliculas</t>
  </si>
  <si>
    <t>JPEG</t>
  </si>
  <si>
    <t>No disponible</t>
  </si>
  <si>
    <t>Nacional</t>
  </si>
  <si>
    <t>Casetes (cine, video, audio, microfilm)</t>
  </si>
  <si>
    <t>TIFF</t>
  </si>
  <si>
    <t xml:space="preserve">Legitimidad y respeto </t>
  </si>
  <si>
    <t>Discos duros</t>
  </si>
  <si>
    <t>PNG</t>
  </si>
  <si>
    <t>Dirección Gestión Corporativa</t>
  </si>
  <si>
    <t>Power Point</t>
  </si>
  <si>
    <t>Subdirección Administrativo y Financiero</t>
  </si>
  <si>
    <t>Subdirección para La Gestión Integral Local</t>
  </si>
  <si>
    <t>Subdirecciones Locales</t>
  </si>
  <si>
    <t>Subdireccióna LGBTI</t>
  </si>
  <si>
    <t>Subdirección de Nutrición</t>
  </si>
  <si>
    <t>Subdirección de Abastecimiento</t>
  </si>
  <si>
    <t>7.6. Descripción  del soporte</t>
  </si>
  <si>
    <t>7.7. Presentación de la información (formato)</t>
  </si>
  <si>
    <t>7.5. Idioma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</si>
</sst>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sz val="10"/>
      <color theme="1"/>
      <name val="Arial"/>
      <family val="2"/>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9"/>
      <color theme="1"/>
      <name val="Arial"/>
      <family val="2"/>
    </font>
    <font>
      <sz val="9"/>
      <name val="Arial"/>
      <family val="2"/>
    </font>
    <font>
      <sz val="11"/>
      <color rgb="FF9C6500"/>
      <name val="Calibri"/>
      <family val="2"/>
      <scheme val="minor"/>
    </font>
    <font>
      <u/>
      <sz val="11"/>
      <color theme="10"/>
      <name val="Calibri"/>
      <family val="2"/>
      <scheme val="minor"/>
    </font>
    <font>
      <sz val="9"/>
      <color rgb="FFFF0000"/>
      <name val="Arial"/>
      <family val="2"/>
    </font>
    <font>
      <sz val="11"/>
      <color theme="1"/>
      <name val="Arial"/>
      <family val="2"/>
    </font>
    <font>
      <sz val="11"/>
      <name val="Arial"/>
      <family val="2"/>
    </font>
    <font>
      <sz val="11"/>
      <color indexed="8"/>
      <name val="Calibri"/>
      <family val="2"/>
    </font>
    <font>
      <sz val="12"/>
      <color theme="1"/>
      <name val="Arial"/>
      <family val="2"/>
    </font>
    <font>
      <sz val="10"/>
      <color theme="0"/>
      <name val="Arial"/>
      <family val="2"/>
    </font>
    <font>
      <u/>
      <sz val="10"/>
      <color theme="10"/>
      <name val="Arial"/>
      <family val="2"/>
    </font>
    <font>
      <sz val="10"/>
      <color rgb="FFFF0000"/>
      <name val="Arial"/>
      <family val="2"/>
    </font>
    <font>
      <strike/>
      <sz val="10"/>
      <name val="Arial"/>
      <family val="2"/>
    </font>
    <font>
      <sz val="10"/>
      <color rgb="FF000000"/>
      <name val="Arial"/>
      <family val="2"/>
    </font>
    <font>
      <sz val="11"/>
      <color indexed="8"/>
      <name val="Arial"/>
      <family val="2"/>
    </font>
  </fonts>
  <fills count="10">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EB9C"/>
      </patternFill>
    </fill>
    <fill>
      <patternFill patternType="solid">
        <fgColor theme="0"/>
        <bgColor indexed="26"/>
      </patternFill>
    </fill>
    <fill>
      <patternFill patternType="solid">
        <fgColor rgb="FFFFFF66"/>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4" fillId="0" borderId="0"/>
    <xf numFmtId="0" fontId="14" fillId="7" borderId="0" applyNumberFormat="0" applyBorder="0" applyAlignment="0" applyProtection="0"/>
    <xf numFmtId="0" fontId="15" fillId="0" borderId="0" applyNumberFormat="0" applyFill="0" applyBorder="0" applyAlignment="0" applyProtection="0"/>
    <xf numFmtId="0" fontId="19" fillId="0" borderId="0"/>
  </cellStyleXfs>
  <cellXfs count="126">
    <xf numFmtId="0" fontId="0" fillId="0" borderId="0" xfId="0"/>
    <xf numFmtId="0" fontId="2" fillId="0" borderId="0" xfId="0" applyFont="1"/>
    <xf numFmtId="0" fontId="2" fillId="0" borderId="0" xfId="0" applyFont="1" applyAlignment="1">
      <alignment wrapText="1"/>
    </xf>
    <xf numFmtId="0" fontId="10" fillId="0" borderId="0" xfId="0" applyFont="1"/>
    <xf numFmtId="0" fontId="11" fillId="6" borderId="11" xfId="0" applyFont="1" applyFill="1" applyBorder="1" applyAlignment="1">
      <alignment horizontal="left" vertical="center" wrapText="1" indent="1"/>
    </xf>
    <xf numFmtId="0" fontId="11" fillId="6" borderId="12" xfId="0" applyFont="1" applyFill="1" applyBorder="1" applyAlignment="1">
      <alignment horizontal="left" vertical="center" wrapText="1" indent="1"/>
    </xf>
    <xf numFmtId="0" fontId="10" fillId="0" borderId="0" xfId="0" applyFont="1" applyAlignment="1">
      <alignment horizontal="justify" vertical="center"/>
    </xf>
    <xf numFmtId="0" fontId="6" fillId="0" borderId="0" xfId="0" applyFont="1" applyBorder="1" applyAlignment="1">
      <alignment horizontal="center"/>
    </xf>
    <xf numFmtId="0" fontId="6" fillId="0" borderId="7" xfId="0" applyFont="1" applyBorder="1" applyAlignment="1">
      <alignment horizontal="center"/>
    </xf>
    <xf numFmtId="0" fontId="0" fillId="0" borderId="0" xfId="0"/>
    <xf numFmtId="0" fontId="3" fillId="3" borderId="1" xfId="0" applyFont="1" applyFill="1" applyBorder="1" applyAlignment="1" applyProtection="1">
      <alignment horizontal="center" vertical="center" textRotation="90" wrapText="1"/>
      <protection locked="0"/>
    </xf>
    <xf numFmtId="0" fontId="0" fillId="0" borderId="0" xfId="0"/>
    <xf numFmtId="0" fontId="4" fillId="4" borderId="13" xfId="0" applyNumberFormat="1" applyFont="1" applyFill="1" applyBorder="1" applyAlignment="1" applyProtection="1">
      <alignment horizontal="center" vertical="center" wrapText="1"/>
      <protection locked="0"/>
    </xf>
    <xf numFmtId="0" fontId="4" fillId="4" borderId="13" xfId="0" applyNumberFormat="1" applyFont="1" applyFill="1" applyBorder="1" applyAlignment="1" applyProtection="1">
      <alignment horizontal="justify" vertical="center" wrapText="1"/>
      <protection locked="0"/>
    </xf>
    <xf numFmtId="0" fontId="5" fillId="0" borderId="13" xfId="0" applyFont="1" applyFill="1" applyBorder="1" applyAlignment="1" applyProtection="1">
      <alignment horizontal="justify" vertical="center" wrapText="1"/>
      <protection locked="0"/>
    </xf>
    <xf numFmtId="0" fontId="4" fillId="4" borderId="13" xfId="0"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textRotation="255" wrapText="1"/>
      <protection locked="0"/>
    </xf>
    <xf numFmtId="0" fontId="5" fillId="4" borderId="13" xfId="0" applyFont="1" applyFill="1" applyBorder="1" applyAlignment="1">
      <alignment horizontal="center" vertical="center" wrapText="1"/>
    </xf>
    <xf numFmtId="0" fontId="0" fillId="5" borderId="0" xfId="0" applyFill="1" applyAlignment="1">
      <alignment horizontal="left"/>
    </xf>
    <xf numFmtId="0" fontId="0" fillId="5" borderId="0" xfId="0" applyFill="1" applyAlignment="1">
      <alignment horizontal="center"/>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center" textRotation="90"/>
    </xf>
    <xf numFmtId="0" fontId="6" fillId="0" borderId="0" xfId="0" applyFont="1" applyAlignment="1">
      <alignment horizontal="center" vertical="center"/>
    </xf>
    <xf numFmtId="0" fontId="6" fillId="5" borderId="0" xfId="0" applyFont="1" applyFill="1" applyAlignment="1">
      <alignment horizontal="center"/>
    </xf>
    <xf numFmtId="0" fontId="7" fillId="0" borderId="0" xfId="0" applyFont="1" applyBorder="1" applyAlignment="1">
      <alignment vertical="center" wrapText="1"/>
    </xf>
    <xf numFmtId="0" fontId="6" fillId="5" borderId="0" xfId="0" applyFont="1" applyFill="1" applyAlignment="1">
      <alignment horizontal="center" vertic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0" borderId="13"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textRotation="255" wrapText="1"/>
      <protection locked="0"/>
    </xf>
    <xf numFmtId="0" fontId="5" fillId="0" borderId="13" xfId="0" applyFont="1" applyFill="1" applyBorder="1" applyAlignment="1">
      <alignment horizontal="center" vertical="center" wrapText="1"/>
    </xf>
    <xf numFmtId="0" fontId="4" fillId="0" borderId="13" xfId="1" applyFont="1" applyFill="1" applyBorder="1" applyAlignment="1">
      <alignment horizontal="center" vertical="center"/>
    </xf>
    <xf numFmtId="2" fontId="5" fillId="0" borderId="13" xfId="0" applyNumberFormat="1"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4"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1" fontId="4" fillId="8" borderId="13" xfId="0" applyNumberFormat="1" applyFont="1" applyFill="1" applyBorder="1" applyAlignment="1" applyProtection="1">
      <alignment horizontal="center" vertical="center" wrapText="1"/>
      <protection locked="0"/>
    </xf>
    <xf numFmtId="0" fontId="4" fillId="4" borderId="13" xfId="1" applyFont="1" applyFill="1" applyBorder="1" applyAlignment="1">
      <alignment horizontal="center" vertical="center"/>
    </xf>
    <xf numFmtId="0" fontId="4" fillId="4" borderId="13" xfId="0" applyFont="1" applyFill="1" applyBorder="1" applyAlignment="1" applyProtection="1">
      <alignment horizontal="justify" vertical="center" wrapText="1"/>
      <protection locked="0"/>
    </xf>
    <xf numFmtId="0" fontId="12" fillId="0" borderId="0" xfId="0" applyFont="1" applyFill="1" applyAlignment="1">
      <alignment horizontal="center" vertical="center"/>
    </xf>
    <xf numFmtId="2" fontId="4" fillId="0" borderId="13" xfId="0" applyNumberFormat="1" applyFont="1" applyFill="1" applyBorder="1" applyAlignment="1" applyProtection="1">
      <alignment horizontal="center" vertical="center" wrapText="1"/>
      <protection locked="0"/>
    </xf>
    <xf numFmtId="0" fontId="17" fillId="0" borderId="0" xfId="0" applyFont="1" applyFill="1" applyAlignment="1">
      <alignment horizontal="center" vertical="center"/>
    </xf>
    <xf numFmtId="0" fontId="6" fillId="0" borderId="1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1"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3" xfId="3"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4" fillId="0" borderId="13" xfId="2" applyFont="1" applyFill="1" applyBorder="1" applyAlignment="1">
      <alignment horizontal="center" vertical="center" wrapText="1"/>
    </xf>
    <xf numFmtId="1" fontId="4" fillId="0" borderId="13"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textRotation="255" wrapText="1"/>
      <protection locked="0"/>
    </xf>
    <xf numFmtId="0" fontId="4" fillId="0" borderId="13" xfId="0" applyFont="1" applyFill="1" applyBorder="1" applyAlignment="1" applyProtection="1">
      <alignment horizontal="justify" vertical="center" wrapText="1"/>
      <protection locked="0"/>
    </xf>
    <xf numFmtId="0" fontId="4" fillId="0" borderId="13" xfId="0" applyNumberFormat="1" applyFont="1" applyFill="1" applyBorder="1" applyAlignment="1" applyProtection="1">
      <alignment horizontal="justify" vertical="center" wrapText="1"/>
      <protection locked="0"/>
    </xf>
    <xf numFmtId="0" fontId="18" fillId="0" borderId="0" xfId="0" applyFont="1" applyFill="1"/>
    <xf numFmtId="0" fontId="17" fillId="0" borderId="0" xfId="0" applyFont="1"/>
    <xf numFmtId="0" fontId="17" fillId="4" borderId="0" xfId="0" applyFont="1" applyFill="1"/>
    <xf numFmtId="0" fontId="0" fillId="0" borderId="0" xfId="0" applyFill="1"/>
    <xf numFmtId="0" fontId="5" fillId="4" borderId="13" xfId="0" applyFont="1" applyFill="1" applyBorder="1" applyAlignment="1" applyProtection="1">
      <alignment horizontal="center" vertical="center" wrapText="1"/>
      <protection locked="0"/>
    </xf>
    <xf numFmtId="0" fontId="0" fillId="4" borderId="0" xfId="0" applyFill="1"/>
    <xf numFmtId="0" fontId="5" fillId="4" borderId="13" xfId="0" applyNumberFormat="1" applyFont="1" applyFill="1" applyBorder="1" applyAlignment="1" applyProtection="1">
      <alignment horizontal="center" vertical="center" wrapText="1"/>
      <protection locked="0"/>
    </xf>
    <xf numFmtId="0" fontId="5" fillId="4" borderId="13" xfId="0" applyFont="1" applyFill="1" applyBorder="1" applyAlignment="1" applyProtection="1">
      <alignment vertical="center" textRotation="255" wrapText="1"/>
      <protection locked="0"/>
    </xf>
    <xf numFmtId="0" fontId="5" fillId="4" borderId="13" xfId="0" applyNumberFormat="1" applyFont="1" applyFill="1" applyBorder="1" applyAlignment="1" applyProtection="1">
      <alignment horizontal="justify" vertical="center" wrapText="1"/>
      <protection locked="0"/>
    </xf>
    <xf numFmtId="0" fontId="5" fillId="4" borderId="13" xfId="1" applyFont="1" applyFill="1" applyBorder="1" applyAlignment="1">
      <alignment horizontal="center" vertical="center"/>
    </xf>
    <xf numFmtId="0" fontId="5" fillId="4" borderId="13" xfId="0" applyFont="1" applyFill="1" applyBorder="1" applyAlignment="1" applyProtection="1">
      <alignment horizontal="justify" vertical="center" wrapText="1"/>
      <protection locked="0"/>
    </xf>
    <xf numFmtId="0" fontId="5" fillId="9" borderId="13" xfId="0" applyFont="1" applyFill="1" applyBorder="1"/>
    <xf numFmtId="0" fontId="20" fillId="0" borderId="0" xfId="0" applyFont="1"/>
    <xf numFmtId="0" fontId="20" fillId="4" borderId="0" xfId="0" applyFont="1" applyFill="1"/>
    <xf numFmtId="0" fontId="5" fillId="0" borderId="13" xfId="0" applyFont="1" applyBorder="1" applyAlignment="1">
      <alignment horizontal="center" vertical="center" wrapText="1"/>
    </xf>
    <xf numFmtId="0" fontId="4" fillId="4" borderId="13" xfId="0" applyFont="1" applyFill="1" applyBorder="1" applyAlignment="1" applyProtection="1">
      <alignment horizontal="center" vertical="center" textRotation="255" wrapText="1"/>
      <protection locked="0"/>
    </xf>
    <xf numFmtId="0" fontId="18" fillId="0" borderId="0" xfId="0" applyFont="1"/>
    <xf numFmtId="0" fontId="21" fillId="3" borderId="13" xfId="0" applyFont="1" applyFill="1" applyBorder="1" applyAlignment="1" applyProtection="1">
      <alignment horizontal="center" vertical="center" textRotation="90" wrapText="1"/>
      <protection locked="0"/>
    </xf>
    <xf numFmtId="0" fontId="22" fillId="0" borderId="13" xfId="4" applyFont="1" applyFill="1" applyBorder="1" applyAlignment="1">
      <alignment horizontal="center" vertical="center" wrapText="1"/>
    </xf>
    <xf numFmtId="0" fontId="23" fillId="0" borderId="13" xfId="0" applyFont="1" applyFill="1" applyBorder="1" applyAlignment="1" applyProtection="1">
      <alignment horizontal="center" vertical="center" wrapText="1"/>
      <protection locked="0"/>
    </xf>
    <xf numFmtId="0" fontId="4" fillId="4" borderId="13" xfId="0" applyFont="1" applyFill="1" applyBorder="1" applyAlignment="1">
      <alignment horizontal="center" vertical="center" wrapText="1"/>
    </xf>
    <xf numFmtId="0" fontId="22" fillId="0" borderId="13" xfId="4" applyNumberFormat="1" applyFont="1" applyFill="1" applyBorder="1" applyAlignment="1" applyProtection="1">
      <alignment horizontal="center" vertical="center" wrapText="1"/>
      <protection locked="0"/>
    </xf>
    <xf numFmtId="0" fontId="5" fillId="0" borderId="13" xfId="0" applyFont="1" applyBorder="1"/>
    <xf numFmtId="0" fontId="25" fillId="0" borderId="13" xfId="5" applyFont="1" applyFill="1" applyBorder="1" applyAlignment="1">
      <alignment horizontal="center" vertical="center" wrapText="1"/>
    </xf>
    <xf numFmtId="0" fontId="4" fillId="0" borderId="13" xfId="5" applyFont="1" applyFill="1" applyBorder="1" applyAlignment="1">
      <alignment horizontal="center" vertical="center" wrapText="1"/>
    </xf>
    <xf numFmtId="0" fontId="4" fillId="0" borderId="13" xfId="0" applyNumberFormat="1" applyFont="1" applyFill="1" applyBorder="1" applyAlignment="1" applyProtection="1">
      <alignment vertical="center" wrapText="1"/>
      <protection locked="0"/>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horizontal="justify" vertical="center" wrapText="1"/>
    </xf>
    <xf numFmtId="0" fontId="4" fillId="4" borderId="13" xfId="0" applyNumberFormat="1" applyFont="1" applyFill="1" applyBorder="1" applyAlignment="1" applyProtection="1">
      <alignment vertical="center" wrapText="1"/>
      <protection locked="0"/>
    </xf>
    <xf numFmtId="2" fontId="4" fillId="4" borderId="13"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0" fontId="5" fillId="0" borderId="13" xfId="0" applyFont="1" applyFill="1" applyBorder="1" applyAlignment="1">
      <alignment wrapText="1"/>
    </xf>
    <xf numFmtId="0" fontId="21" fillId="3" borderId="1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26" fillId="5" borderId="0" xfId="0" applyFont="1" applyFill="1" applyAlignment="1">
      <alignment horizontal="center"/>
    </xf>
    <xf numFmtId="0" fontId="26" fillId="0" borderId="15" xfId="0" applyFont="1" applyBorder="1" applyAlignment="1">
      <alignment horizontal="left" wrapText="1"/>
    </xf>
    <xf numFmtId="0" fontId="26" fillId="0" borderId="15" xfId="0" applyFont="1" applyBorder="1" applyAlignment="1">
      <alignment horizontal="center" wrapText="1"/>
    </xf>
    <xf numFmtId="0" fontId="26" fillId="0" borderId="16" xfId="0" applyFont="1" applyBorder="1" applyAlignment="1">
      <alignment horizontal="left" wrapText="1"/>
    </xf>
    <xf numFmtId="0" fontId="26" fillId="0" borderId="16" xfId="0" applyFont="1" applyBorder="1" applyAlignment="1">
      <alignment horizontal="center" wrapText="1"/>
    </xf>
    <xf numFmtId="0" fontId="21" fillId="3" borderId="13" xfId="0" applyFont="1" applyFill="1" applyBorder="1" applyAlignment="1" applyProtection="1">
      <alignment horizontal="center" vertical="center" wrapText="1"/>
      <protection locked="0"/>
    </xf>
    <xf numFmtId="0" fontId="12" fillId="4" borderId="13" xfId="0" applyFont="1" applyFill="1" applyBorder="1" applyAlignment="1">
      <alignment horizontal="center" vertical="center"/>
    </xf>
    <xf numFmtId="0" fontId="0" fillId="4" borderId="13" xfId="0" applyFill="1" applyBorder="1" applyAlignment="1">
      <alignment horizontal="center" vertical="center"/>
    </xf>
    <xf numFmtId="0" fontId="12" fillId="4" borderId="13" xfId="0" applyFont="1" applyFill="1" applyBorder="1" applyAlignment="1">
      <alignment horizontal="center" vertical="center" wrapText="1"/>
    </xf>
    <xf numFmtId="0" fontId="12" fillId="4" borderId="13" xfId="0" applyFont="1" applyFill="1" applyBorder="1" applyAlignment="1">
      <alignment horizontal="center" vertical="center"/>
    </xf>
    <xf numFmtId="0" fontId="13" fillId="0" borderId="13"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13" xfId="0" applyFont="1" applyFill="1" applyBorder="1" applyAlignment="1">
      <alignment horizontal="left" vertical="center" wrapText="1"/>
    </xf>
    <xf numFmtId="0" fontId="21" fillId="3" borderId="13" xfId="0" applyFont="1" applyFill="1" applyBorder="1" applyAlignment="1" applyProtection="1">
      <alignment horizontal="center" vertical="center" wrapText="1"/>
      <protection locked="0"/>
    </xf>
    <xf numFmtId="0" fontId="21" fillId="3" borderId="13" xfId="0" applyFont="1" applyFill="1" applyBorder="1" applyAlignment="1">
      <alignment horizontal="center" vertical="center"/>
    </xf>
    <xf numFmtId="0" fontId="26" fillId="0" borderId="14" xfId="0" applyFont="1" applyBorder="1" applyAlignment="1">
      <alignment horizontal="left"/>
    </xf>
    <xf numFmtId="0" fontId="17" fillId="0" borderId="15" xfId="0" applyFont="1" applyBorder="1" applyAlignment="1"/>
    <xf numFmtId="0" fontId="17" fillId="0" borderId="16" xfId="0" applyFont="1" applyBorder="1" applyAlignment="1"/>
    <xf numFmtId="0" fontId="26" fillId="0" borderId="15" xfId="0" applyFont="1" applyBorder="1" applyAlignment="1">
      <alignment horizontal="left"/>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3" fillId="3" borderId="1"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cellXfs>
  <cellStyles count="6">
    <cellStyle name="Bueno" xfId="1" builtinId="26"/>
    <cellStyle name="Hipervínculo" xfId="4" builtinId="8"/>
    <cellStyle name="Neutral" xfId="3" builtinId="28"/>
    <cellStyle name="Normal" xfId="0" builtinId="0"/>
    <cellStyle name="Normal 2 2" xfId="2"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styles" Target="style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sharedStrings" Target="sharedStrings.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158392</xdr:colOff>
      <xdr:row>1</xdr:row>
      <xdr:rowOff>106325</xdr:rowOff>
    </xdr:from>
    <xdr:to>
      <xdr:col>1</xdr:col>
      <xdr:colOff>264940</xdr:colOff>
      <xdr:row>4</xdr:row>
      <xdr:rowOff>135480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0392" y="296825"/>
          <a:ext cx="868548" cy="5326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0010_Activos%20de%20Informaci&#243;n_Oficina%20Asesora%20Jur&#237;di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140_Activos%20de%20Informaci&#243;n_Subdirecci&#243;n%20de%20Gest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200_Activos%20de%20informacion%20Direcci&#243;n%20de%20An&#225;lis%20y%20Dise&#241;o%20Estrat&#233;gic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210_Activos%20de%20Informaci&#243;n_%20%20SDES%20Subdirecci&#243;n%20de%20Dise&#241;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300_Activos%20de%20Informaci&#243;n_Direcci&#243;n%20Territori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320_Activos%20de%20Informaci&#243;n_ICI.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vsanchezu\Downloads\12330_Activos%20de%20Informaci&#243;n_Subdirecciones%20Locales%20para%20la%20Integraci&#243;n%20Social%20(2)%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00_Activos%20de%20Informaci&#243;n_%20Direcci&#243;n%20Poblacio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10_Activos%20de%20Informaci&#243;n_Subdirecci&#243;n%20para%20la%20Infanc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20_Activos%20de%20Informaci&#243;n_Subdirecci&#243;n%20para%20la%20Juventu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30_Activos%20de%20Informaci&#243;n_Subdirecci&#243;n%20para%20la%20Adulte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0020_Activos%20de%20Informaci&#243;n_Oficina%20Asesora%20de%20Comunica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40_Activos%20de%20Informaci&#243;n_Subdirecci&#243;n%20para%20la%20Vejez.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50_Activos%20de%20Informaci&#243;n_Subdirecci&#243;n%20para%20la%20Famili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gprieto.BIENESTARBOGOTA\Downloads\edith_Activos%20de%20Informaci&#243;n_Subdirecci&#243;n%20para%20la%20Famili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460_Activos%20de%20Informaci&#243;n_Subdirecciones%20para%20Asuntos%20LGBTI.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500_Activos%20de%20Informaci&#243;n_Direcci&#243;n%20de%20Nutrici&#243;n%20y%20Abastecimient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0030_Activos%20de%20Informaci&#243;n_Oficina%20de%20Control%20Intern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0040_Activos%20de%20Informaci&#243;n_Oficina%20Asesora%20de%20Asuntos%20Disciplinario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000_Activos%20de%20Informaci&#243;n_Subsecretari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12120_Activos%20de%20Informaci&#243;n%20Subdirecci&#243;n%20Administrativa%20y%20Financie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000_Activos%20de%20Informaci&#243;n_Subsecretaria.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vides\Desktop\Activos%202019\10030_Activos%20de%20Informaci&#243;n_Oficina%20de%20Control%20Intern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130_Activos%20de%20Informaci&#243;n%20_Subdirecci&#243;n%20de%20Plantas%20F&#237;sicia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vides\Desktop\Activos%202019\10000_Activos%20de%20Informaci&#243;n_Despach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sdisgovco-my.sharepoint.com/personal/mpoloche_sdis_gov_co/Documents/GESTI&#211;N%20DOCUMENTAL/LINK%20TRANSPARENCIA/Informe%20preliminar%20OCI/12140_Activos%20de%20Informaci&#243;n_Subdirecci&#243;n%20de%20Gesti&#243;n%20y%20Desarrollo%20del%20Talento%20Humano%20(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disgovco-my.sharepoint.com/Users/vsanchezu/Desktop/ARCHIVOS/Deyanira/Transparencia/Transparencia%202019/Activos%202019/Activos/10020_Activos%20de%20Informaci&#243;n_Oficina%20Asesora%20de%20Comunicacion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300_Activos%20de%20Informaci&#243;n%20_Direcci&#243;n%20Territori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vsanchezu\Desktop\Deyanira\Transparencia\Transparencia%202019\Activos%202019\Activos\10010_Activos%20de%20Informaci&#243;n_Oficina%20Asesora%20Jur&#237;dic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320_Activos%20de%20Informaci&#243;n_%20Subdirecci&#243;n%20para%20la%20Identificaci&#243;n,%20Caracterizaci&#243;n%20e%20Integr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erna\Downloads\12000_Activos%20de%20Informaci&#243;n,%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120_Activos%20de%20Informaci&#243;n%20Subdirecci&#243;n%20Administrativa%20y%20Financie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100_Activos%20de%20Informaci&#243;n_Direcci&#243;n%20Corpo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110_Activos%20de%20Informaci&#243;n_Subdirecci&#243;n%20de%20Contrat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sanchezu\Downloads\12120_Activos%20de%20Informaci&#243;n_Subdirecci&#243;n%20Administrativa%20y%20Financiera%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DIS\CONTRATO%209523\REGISTRO%20DE%20ACTIVOS%20DE%20INFORMACI&#211;N%20-%20Subseries\12130_Activos%20de%20Informaci&#243;n_%20Subdirecci&#243;n%20de%20Plantas%20F&#237;s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ídica"/>
      <sheetName val="Hoja2"/>
    </sheetNames>
    <sheetDataSet>
      <sheetData sheetId="0"/>
      <sheetData sheetId="1">
        <row r="2">
          <cell r="J2" t="str">
            <v>Baja</v>
          </cell>
        </row>
        <row r="4">
          <cell r="J4" t="str">
            <v>Alta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E"/>
      <sheetName val="Hoja2"/>
      <sheetName val="Hoja de Trabajo"/>
    </sheetNames>
    <sheetDataSet>
      <sheetData sheetId="0"/>
      <sheetData sheetId="1">
        <row r="2">
          <cell r="J2" t="str">
            <v>Baja</v>
          </cell>
        </row>
        <row r="4">
          <cell r="J4" t="str">
            <v>Alta</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ES"/>
      <sheetName val="Hoja2"/>
    </sheetNames>
    <sheetDataSet>
      <sheetData sheetId="0"/>
      <sheetData sheetId="1">
        <row r="2">
          <cell r="J2" t="str">
            <v>Alta</v>
          </cell>
        </row>
        <row r="3">
          <cell r="J3" t="str">
            <v>Baja</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Hoja2"/>
    </sheetNames>
    <sheetDataSet>
      <sheetData sheetId="0"/>
      <sheetData sheetId="1">
        <row r="2">
          <cell r="J2" t="str">
            <v>Alta</v>
          </cell>
        </row>
        <row r="3">
          <cell r="J3" t="str">
            <v>Baja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ez"/>
      <sheetName val="Hoja2"/>
    </sheetNames>
    <sheetDataSet>
      <sheetData sheetId="0"/>
      <sheetData sheetId="1">
        <row r="2">
          <cell r="J2" t="str">
            <v>Alta</v>
          </cell>
        </row>
        <row r="3">
          <cell r="J3" t="str">
            <v>Baja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row r="2">
          <cell r="J2" t="str">
            <v>Alta</v>
          </cell>
        </row>
        <row r="3">
          <cell r="J3" t="str">
            <v>Baja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ecretaria"/>
      <sheetName val="Hoja2"/>
    </sheetNames>
    <sheetDataSet>
      <sheetData sheetId="0"/>
      <sheetData sheetId="1">
        <row r="2">
          <cell r="J2" t="str">
            <v>Alta</v>
          </cell>
        </row>
        <row r="3">
          <cell r="J3" t="str">
            <v>Baja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y Financiera"/>
      <sheetName val="Hoja2"/>
    </sheetNames>
    <sheetDataSet>
      <sheetData sheetId="0"/>
      <sheetData sheetId="1">
        <row r="2">
          <cell r="J2" t="str">
            <v>Alta</v>
          </cell>
        </row>
        <row r="3">
          <cell r="J3" t="str">
            <v>Baja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porativa"/>
      <sheetName val="Hoja2"/>
    </sheetNames>
    <sheetDataSet>
      <sheetData sheetId="0"/>
      <sheetData sheetId="1">
        <row r="2">
          <cell r="J2" t="str">
            <v>Alta</v>
          </cell>
        </row>
        <row r="3">
          <cell r="J3" t="str">
            <v>Baja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Hoja2"/>
    </sheetNames>
    <sheetDataSet>
      <sheetData sheetId="0"/>
      <sheetData sheetId="1">
        <row r="2">
          <cell r="J2" t="str">
            <v>Alta</v>
          </cell>
        </row>
        <row r="3">
          <cell r="J3" t="str">
            <v>Baja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s Físicas"/>
      <sheetName val="Hoja2"/>
    </sheetNames>
    <sheetDataSet>
      <sheetData sheetId="0"/>
      <sheetData sheetId="1">
        <row r="2">
          <cell r="J2" t="str">
            <v>Alta</v>
          </cell>
        </row>
        <row r="3">
          <cell r="J3"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g.sdis.gov.co/images/documentos_sig/procesos/tecnologias_de_la_informacion/documentos_asociados/2016_2020_tic_petic.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1"/>
  <sheetViews>
    <sheetView tabSelected="1" topLeftCell="C55" zoomScale="85" zoomScaleNormal="85" workbookViewId="0">
      <selection activeCell="L14" sqref="L14"/>
    </sheetView>
  </sheetViews>
  <sheetFormatPr baseColWidth="10" defaultColWidth="11.44140625" defaultRowHeight="14.4" x14ac:dyDescent="0.3"/>
  <cols>
    <col min="2" max="2" width="26.6640625" customWidth="1"/>
    <col min="3" max="3" width="34" bestFit="1" customWidth="1"/>
    <col min="4" max="4" width="21.109375" bestFit="1" customWidth="1"/>
    <col min="5" max="5" width="15.109375" customWidth="1"/>
    <col min="6" max="6" width="14.6640625" customWidth="1"/>
    <col min="7" max="7" width="16.5546875" customWidth="1"/>
    <col min="8" max="8" width="4.33203125" style="9" customWidth="1"/>
    <col min="9" max="9" width="4.33203125" customWidth="1"/>
    <col min="10" max="11" width="4.33203125" bestFit="1" customWidth="1"/>
    <col min="12" max="12" width="10.21875" style="11" customWidth="1"/>
    <col min="13" max="13" width="17.6640625" customWidth="1"/>
    <col min="14" max="14" width="18.88671875" customWidth="1"/>
    <col min="15" max="16" width="4.33203125" bestFit="1" customWidth="1"/>
    <col min="17" max="18" width="35.6640625" customWidth="1"/>
    <col min="19" max="19" width="30.6640625" customWidth="1"/>
    <col min="20" max="22" width="7.6640625" customWidth="1"/>
    <col min="23" max="23" width="30.109375" customWidth="1"/>
    <col min="24" max="24" width="38.88671875" customWidth="1"/>
    <col min="25" max="27" width="33.44140625" customWidth="1"/>
    <col min="28" max="28" width="14.5546875" customWidth="1"/>
    <col min="29" max="29" width="17.88671875" customWidth="1"/>
    <col min="30" max="32" width="10.6640625" customWidth="1"/>
    <col min="33" max="33" width="12.33203125" customWidth="1"/>
    <col min="34" max="34" width="16" customWidth="1"/>
    <col min="35" max="35" width="14.6640625" customWidth="1"/>
    <col min="37" max="37" width="23.88671875" customWidth="1"/>
    <col min="38" max="38" width="19.5546875" bestFit="1" customWidth="1"/>
    <col min="39" max="39" width="16.6640625" customWidth="1"/>
    <col min="40" max="40" width="15.33203125" customWidth="1"/>
  </cols>
  <sheetData>
    <row r="1" spans="1:40" s="18" customFormat="1" x14ac:dyDescent="0.3">
      <c r="B1" s="19"/>
      <c r="C1" s="20"/>
      <c r="D1" s="21"/>
      <c r="E1" s="21"/>
      <c r="F1" s="21"/>
      <c r="G1" s="21"/>
      <c r="H1" s="21"/>
      <c r="I1" s="22"/>
      <c r="J1" s="21"/>
      <c r="K1" s="21"/>
      <c r="L1" s="21"/>
      <c r="M1" s="21"/>
      <c r="N1" s="21"/>
      <c r="O1" s="21"/>
      <c r="P1" s="21"/>
      <c r="Q1" s="21"/>
      <c r="R1" s="21"/>
      <c r="S1" s="21"/>
      <c r="T1" s="21"/>
      <c r="U1" s="21"/>
      <c r="V1" s="21"/>
      <c r="W1" s="21"/>
      <c r="X1" s="21"/>
      <c r="Y1" s="21"/>
      <c r="Z1" s="21"/>
      <c r="AA1" s="21"/>
      <c r="AB1" s="21"/>
      <c r="AC1" s="21"/>
      <c r="AD1" s="21"/>
      <c r="AE1" s="21"/>
      <c r="AF1" s="23"/>
      <c r="AG1" s="21"/>
      <c r="AH1" s="23"/>
      <c r="AI1" s="21"/>
      <c r="AJ1" s="21"/>
      <c r="AK1" s="21"/>
      <c r="AL1" s="21"/>
      <c r="AM1" s="21"/>
      <c r="AN1" s="21"/>
    </row>
    <row r="2" spans="1:40" s="19" customFormat="1" x14ac:dyDescent="0.3">
      <c r="A2" s="103"/>
      <c r="B2" s="103"/>
      <c r="C2" s="104" t="s">
        <v>0</v>
      </c>
      <c r="D2" s="105"/>
      <c r="E2" s="105"/>
      <c r="F2" s="105"/>
      <c r="G2" s="105"/>
      <c r="H2" s="105"/>
      <c r="I2" s="105"/>
      <c r="J2" s="105"/>
      <c r="K2" s="105"/>
      <c r="L2" s="102"/>
      <c r="M2" s="106" t="s">
        <v>1</v>
      </c>
      <c r="N2" s="106"/>
    </row>
    <row r="3" spans="1:40" s="24" customFormat="1" ht="12" customHeight="1" x14ac:dyDescent="0.25">
      <c r="A3" s="103"/>
      <c r="B3" s="103"/>
      <c r="C3" s="105"/>
      <c r="D3" s="105"/>
      <c r="E3" s="105"/>
      <c r="F3" s="105"/>
      <c r="G3" s="105"/>
      <c r="H3" s="105"/>
      <c r="I3" s="105"/>
      <c r="J3" s="105"/>
      <c r="K3" s="105"/>
      <c r="L3" s="102"/>
      <c r="M3" s="107" t="s">
        <v>2</v>
      </c>
      <c r="N3" s="107"/>
    </row>
    <row r="4" spans="1:40" s="24" customFormat="1" ht="13.2" x14ac:dyDescent="0.25">
      <c r="A4" s="103"/>
      <c r="B4" s="103"/>
      <c r="C4" s="105"/>
      <c r="D4" s="105"/>
      <c r="E4" s="105"/>
      <c r="F4" s="105"/>
      <c r="G4" s="105"/>
      <c r="H4" s="105"/>
      <c r="I4" s="105"/>
      <c r="J4" s="105"/>
      <c r="K4" s="105"/>
      <c r="L4" s="102"/>
      <c r="M4" s="108" t="s">
        <v>3</v>
      </c>
      <c r="N4" s="108"/>
      <c r="O4" s="25"/>
      <c r="P4" s="25"/>
      <c r="Q4" s="25"/>
      <c r="R4" s="25"/>
    </row>
    <row r="5" spans="1:40" s="24" customFormat="1" ht="13.2" x14ac:dyDescent="0.25">
      <c r="A5" s="103"/>
      <c r="B5" s="103"/>
      <c r="C5" s="105"/>
      <c r="D5" s="105"/>
      <c r="E5" s="105"/>
      <c r="F5" s="105"/>
      <c r="G5" s="105"/>
      <c r="H5" s="105"/>
      <c r="I5" s="105"/>
      <c r="J5" s="105"/>
      <c r="K5" s="105"/>
      <c r="L5" s="102"/>
      <c r="M5" s="107" t="s">
        <v>4</v>
      </c>
      <c r="N5" s="107"/>
      <c r="O5" s="25"/>
      <c r="P5" s="25"/>
      <c r="Q5" s="25"/>
      <c r="R5" s="25"/>
      <c r="AF5" s="26"/>
    </row>
    <row r="6" spans="1:40" s="24" customFormat="1" x14ac:dyDescent="0.25">
      <c r="A6" s="27"/>
      <c r="B6" s="27"/>
      <c r="C6" s="28"/>
      <c r="D6" s="28"/>
      <c r="E6" s="28"/>
      <c r="F6" s="28"/>
      <c r="G6" s="28"/>
      <c r="H6" s="28"/>
      <c r="I6" s="28"/>
      <c r="J6" s="28"/>
      <c r="K6" s="28"/>
      <c r="L6" s="28"/>
      <c r="M6" s="29"/>
      <c r="N6" s="29"/>
      <c r="O6" s="25"/>
      <c r="P6" s="25"/>
      <c r="Q6" s="25"/>
      <c r="R6" s="25"/>
      <c r="AF6" s="26"/>
    </row>
    <row r="7" spans="1:40" s="96" customFormat="1" ht="13.8" x14ac:dyDescent="0.25">
      <c r="A7" s="111" t="s">
        <v>5</v>
      </c>
      <c r="B7" s="112"/>
      <c r="C7" s="112"/>
      <c r="D7" s="112"/>
      <c r="E7" s="112"/>
      <c r="F7" s="112"/>
      <c r="G7" s="112"/>
      <c r="H7" s="112"/>
      <c r="I7" s="112"/>
      <c r="J7" s="112"/>
      <c r="K7" s="112"/>
      <c r="L7" s="112"/>
      <c r="M7" s="112"/>
      <c r="N7" s="112"/>
      <c r="O7" s="112"/>
      <c r="P7" s="112"/>
      <c r="Q7" s="112"/>
      <c r="R7" s="112"/>
      <c r="S7" s="112"/>
      <c r="T7" s="113"/>
    </row>
    <row r="8" spans="1:40" s="96" customFormat="1" ht="13.8" x14ac:dyDescent="0.25">
      <c r="A8" s="111" t="s">
        <v>6</v>
      </c>
      <c r="B8" s="114"/>
      <c r="C8" s="114"/>
      <c r="D8" s="114"/>
      <c r="E8" s="114"/>
      <c r="F8" s="114"/>
      <c r="G8" s="114"/>
      <c r="H8" s="114"/>
      <c r="I8" s="114"/>
      <c r="J8" s="114"/>
      <c r="K8" s="114"/>
      <c r="L8" s="114"/>
      <c r="M8" s="114"/>
      <c r="N8" s="114"/>
      <c r="O8" s="114"/>
      <c r="P8" s="97"/>
      <c r="Q8" s="98"/>
      <c r="R8" s="97"/>
      <c r="S8" s="97"/>
      <c r="T8" s="99"/>
    </row>
    <row r="9" spans="1:40" s="61" customFormat="1" ht="13.8" x14ac:dyDescent="0.25">
      <c r="A9" s="111" t="s">
        <v>7</v>
      </c>
      <c r="B9" s="114"/>
      <c r="C9" s="114"/>
      <c r="D9" s="114"/>
      <c r="E9" s="114"/>
      <c r="F9" s="114"/>
      <c r="G9" s="114"/>
      <c r="H9" s="114"/>
      <c r="I9" s="114"/>
      <c r="J9" s="114"/>
      <c r="K9" s="114"/>
      <c r="L9" s="114"/>
      <c r="M9" s="114"/>
      <c r="N9" s="114"/>
      <c r="O9" s="114"/>
      <c r="P9" s="98"/>
      <c r="Q9" s="98"/>
      <c r="R9" s="98"/>
      <c r="S9" s="98"/>
      <c r="T9" s="100"/>
    </row>
    <row r="10" spans="1:40" x14ac:dyDescent="0.3">
      <c r="A10" s="115"/>
      <c r="B10" s="116"/>
      <c r="C10" s="116"/>
      <c r="D10" s="7"/>
      <c r="E10" s="7"/>
      <c r="F10" s="7"/>
      <c r="G10" s="7"/>
      <c r="H10" s="7"/>
      <c r="I10" s="7"/>
      <c r="J10" s="7"/>
      <c r="K10" s="7"/>
      <c r="L10" s="7"/>
      <c r="M10" s="7"/>
      <c r="N10" s="7"/>
      <c r="O10" s="7"/>
      <c r="P10" s="7"/>
      <c r="Q10" s="7"/>
      <c r="R10" s="7"/>
      <c r="S10" s="7"/>
      <c r="T10" s="7"/>
      <c r="U10" s="8"/>
      <c r="V10" s="11"/>
      <c r="W10" s="11"/>
      <c r="X10" s="11"/>
      <c r="Y10" s="11"/>
      <c r="Z10" s="11"/>
      <c r="AA10" s="11"/>
      <c r="AB10" s="11"/>
      <c r="AC10" s="11"/>
      <c r="AD10" s="11"/>
      <c r="AE10" s="11"/>
      <c r="AF10" s="11"/>
      <c r="AG10" s="11"/>
      <c r="AH10" s="11"/>
      <c r="AI10" s="11"/>
      <c r="AJ10" s="11"/>
      <c r="AK10" s="11"/>
      <c r="AL10" s="11"/>
      <c r="AM10" s="11"/>
      <c r="AN10" s="11"/>
    </row>
    <row r="11" spans="1:40" s="1" customFormat="1" ht="15.75" customHeight="1" x14ac:dyDescent="0.3">
      <c r="A11" s="110" t="s">
        <v>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09" t="s">
        <v>9</v>
      </c>
      <c r="AC11" s="109"/>
      <c r="AD11" s="109" t="s">
        <v>10</v>
      </c>
      <c r="AE11" s="109"/>
      <c r="AF11" s="109"/>
      <c r="AG11" s="109"/>
      <c r="AH11" s="109" t="s">
        <v>11</v>
      </c>
      <c r="AI11" s="109" t="s">
        <v>12</v>
      </c>
      <c r="AJ11" s="109" t="s">
        <v>13</v>
      </c>
      <c r="AK11" s="109" t="s">
        <v>14</v>
      </c>
      <c r="AL11" s="109" t="s">
        <v>15</v>
      </c>
      <c r="AM11" s="109" t="s">
        <v>16</v>
      </c>
      <c r="AN11" s="109" t="s">
        <v>17</v>
      </c>
    </row>
    <row r="12" spans="1:40" s="1" customFormat="1" ht="60.75" customHeight="1" x14ac:dyDescent="0.3">
      <c r="A12" s="109"/>
      <c r="B12" s="109" t="s">
        <v>18</v>
      </c>
      <c r="C12" s="109" t="s">
        <v>19</v>
      </c>
      <c r="D12" s="109" t="s">
        <v>20</v>
      </c>
      <c r="E12" s="109" t="s">
        <v>21</v>
      </c>
      <c r="F12" s="109"/>
      <c r="G12" s="109"/>
      <c r="H12" s="109" t="s">
        <v>22</v>
      </c>
      <c r="I12" s="109"/>
      <c r="J12" s="109"/>
      <c r="K12" s="109"/>
      <c r="L12" s="109"/>
      <c r="M12" s="109"/>
      <c r="N12" s="109"/>
      <c r="O12" s="109" t="s">
        <v>23</v>
      </c>
      <c r="P12" s="109"/>
      <c r="Q12" s="109" t="s">
        <v>24</v>
      </c>
      <c r="R12" s="109"/>
      <c r="S12" s="109"/>
      <c r="T12" s="109" t="s">
        <v>25</v>
      </c>
      <c r="U12" s="109"/>
      <c r="V12" s="109"/>
      <c r="W12" s="109"/>
      <c r="X12" s="109"/>
      <c r="Y12" s="109"/>
      <c r="Z12" s="109"/>
      <c r="AA12" s="109"/>
      <c r="AB12" s="109"/>
      <c r="AC12" s="109"/>
      <c r="AD12" s="109"/>
      <c r="AE12" s="109"/>
      <c r="AF12" s="109"/>
      <c r="AG12" s="109"/>
      <c r="AH12" s="109"/>
      <c r="AI12" s="109"/>
      <c r="AJ12" s="109"/>
      <c r="AK12" s="109"/>
      <c r="AL12" s="109"/>
      <c r="AM12" s="109"/>
      <c r="AN12" s="109"/>
    </row>
    <row r="13" spans="1:40" s="1" customFormat="1" ht="73.5" customHeight="1" x14ac:dyDescent="0.3">
      <c r="A13" s="109"/>
      <c r="B13" s="109"/>
      <c r="C13" s="109"/>
      <c r="D13" s="109"/>
      <c r="E13" s="109"/>
      <c r="F13" s="109"/>
      <c r="G13" s="109"/>
      <c r="H13" s="109"/>
      <c r="I13" s="109"/>
      <c r="J13" s="109"/>
      <c r="K13" s="109"/>
      <c r="L13" s="109"/>
      <c r="M13" s="109"/>
      <c r="N13" s="109"/>
      <c r="O13" s="109"/>
      <c r="P13" s="109"/>
      <c r="Q13" s="109"/>
      <c r="R13" s="109"/>
      <c r="S13" s="109"/>
      <c r="T13" s="109" t="s">
        <v>26</v>
      </c>
      <c r="U13" s="109"/>
      <c r="V13" s="109"/>
      <c r="W13" s="109" t="s">
        <v>27</v>
      </c>
      <c r="X13" s="109" t="s">
        <v>28</v>
      </c>
      <c r="Y13" s="109" t="s">
        <v>29</v>
      </c>
      <c r="Z13" s="109" t="s">
        <v>30</v>
      </c>
      <c r="AA13" s="109" t="s">
        <v>31</v>
      </c>
      <c r="AB13" s="109" t="s">
        <v>32</v>
      </c>
      <c r="AC13" s="109" t="s">
        <v>33</v>
      </c>
      <c r="AD13" s="109"/>
      <c r="AE13" s="109"/>
      <c r="AF13" s="109"/>
      <c r="AG13" s="109"/>
      <c r="AH13" s="109"/>
      <c r="AI13" s="109"/>
      <c r="AJ13" s="109"/>
      <c r="AK13" s="109"/>
      <c r="AL13" s="109"/>
      <c r="AM13" s="109"/>
      <c r="AN13" s="109"/>
    </row>
    <row r="14" spans="1:40" s="1" customFormat="1" ht="134.25" customHeight="1" x14ac:dyDescent="0.3">
      <c r="A14" s="109"/>
      <c r="B14" s="109"/>
      <c r="C14" s="109"/>
      <c r="D14" s="109"/>
      <c r="E14" s="94" t="s">
        <v>34</v>
      </c>
      <c r="F14" s="94" t="s">
        <v>35</v>
      </c>
      <c r="G14" s="94" t="s">
        <v>36</v>
      </c>
      <c r="H14" s="77" t="s">
        <v>37</v>
      </c>
      <c r="I14" s="77" t="s">
        <v>38</v>
      </c>
      <c r="J14" s="77" t="s">
        <v>39</v>
      </c>
      <c r="K14" s="77" t="s">
        <v>40</v>
      </c>
      <c r="L14" s="101" t="s">
        <v>922</v>
      </c>
      <c r="M14" s="94" t="s">
        <v>920</v>
      </c>
      <c r="N14" s="94" t="s">
        <v>921</v>
      </c>
      <c r="O14" s="77" t="s">
        <v>41</v>
      </c>
      <c r="P14" s="77" t="s">
        <v>42</v>
      </c>
      <c r="Q14" s="94" t="s">
        <v>43</v>
      </c>
      <c r="R14" s="94" t="s">
        <v>44</v>
      </c>
      <c r="S14" s="94" t="s">
        <v>45</v>
      </c>
      <c r="T14" s="77" t="s">
        <v>46</v>
      </c>
      <c r="U14" s="77" t="s">
        <v>47</v>
      </c>
      <c r="V14" s="77" t="s">
        <v>48</v>
      </c>
      <c r="W14" s="109"/>
      <c r="X14" s="109"/>
      <c r="Y14" s="109"/>
      <c r="Z14" s="109"/>
      <c r="AA14" s="109"/>
      <c r="AB14" s="109"/>
      <c r="AC14" s="109"/>
      <c r="AD14" s="77" t="s">
        <v>49</v>
      </c>
      <c r="AE14" s="77" t="s">
        <v>50</v>
      </c>
      <c r="AF14" s="77" t="s">
        <v>51</v>
      </c>
      <c r="AG14" s="77" t="s">
        <v>52</v>
      </c>
      <c r="AH14" s="109"/>
      <c r="AI14" s="109"/>
      <c r="AJ14" s="109"/>
      <c r="AK14" s="109"/>
      <c r="AL14" s="109"/>
      <c r="AM14" s="109"/>
      <c r="AN14" s="109"/>
    </row>
    <row r="15" spans="1:40" ht="138.75" customHeight="1" x14ac:dyDescent="0.3">
      <c r="A15" s="12">
        <v>1</v>
      </c>
      <c r="B15" s="12" t="s">
        <v>53</v>
      </c>
      <c r="C15" s="13" t="s">
        <v>54</v>
      </c>
      <c r="D15" s="12" t="s">
        <v>55</v>
      </c>
      <c r="E15" s="15" t="s">
        <v>56</v>
      </c>
      <c r="F15" s="15" t="s">
        <v>57</v>
      </c>
      <c r="G15" s="15" t="s">
        <v>58</v>
      </c>
      <c r="H15" s="16" t="s">
        <v>59</v>
      </c>
      <c r="I15" s="16"/>
      <c r="J15" s="16" t="s">
        <v>59</v>
      </c>
      <c r="K15" s="15" t="s">
        <v>59</v>
      </c>
      <c r="L15" s="15" t="s">
        <v>894</v>
      </c>
      <c r="M15" s="15" t="s">
        <v>60</v>
      </c>
      <c r="N15" s="17" t="s">
        <v>61</v>
      </c>
      <c r="O15" s="15" t="s">
        <v>59</v>
      </c>
      <c r="P15" s="15"/>
      <c r="Q15" s="17" t="s">
        <v>62</v>
      </c>
      <c r="R15" s="17" t="s">
        <v>55</v>
      </c>
      <c r="S15" s="14" t="s">
        <v>63</v>
      </c>
      <c r="T15" s="12" t="s">
        <v>59</v>
      </c>
      <c r="U15" s="13"/>
      <c r="V15" s="13"/>
      <c r="W15" s="12" t="s">
        <v>64</v>
      </c>
      <c r="X15" s="12" t="s">
        <v>65</v>
      </c>
      <c r="Y15" s="12" t="s">
        <v>65</v>
      </c>
      <c r="Z15" s="12" t="s">
        <v>65</v>
      </c>
      <c r="AA15" s="12" t="s">
        <v>65</v>
      </c>
      <c r="AB15" s="12" t="s">
        <v>66</v>
      </c>
      <c r="AC15" s="12" t="s">
        <v>67</v>
      </c>
      <c r="AD15" s="12" t="s">
        <v>68</v>
      </c>
      <c r="AE15" s="12" t="s">
        <v>68</v>
      </c>
      <c r="AF15" s="41" t="s">
        <v>68</v>
      </c>
      <c r="AG15" s="41">
        <f>IF(OR(AD15="",AE15="",AF15=""),"",IFERROR(IF(COUNTIF(AD15:AF15,Hoja2!$J$4)&gt;=2,3,IF(COUNTIF(AD15:AF15,Hoja2!J$2)=3,1,2)),1))</f>
        <v>1</v>
      </c>
      <c r="AH15" s="12" t="s">
        <v>69</v>
      </c>
      <c r="AI15" s="12" t="s">
        <v>53</v>
      </c>
      <c r="AJ15" s="12" t="s">
        <v>70</v>
      </c>
      <c r="AK15" s="12" t="s">
        <v>71</v>
      </c>
      <c r="AL15" s="12" t="s">
        <v>70</v>
      </c>
      <c r="AM15" s="12" t="s">
        <v>72</v>
      </c>
      <c r="AN15" s="12" t="s">
        <v>55</v>
      </c>
    </row>
    <row r="16" spans="1:40" ht="145.5" customHeight="1" x14ac:dyDescent="0.3">
      <c r="A16" s="12">
        <v>2</v>
      </c>
      <c r="B16" s="12" t="s">
        <v>53</v>
      </c>
      <c r="C16" s="13" t="s">
        <v>54</v>
      </c>
      <c r="D16" s="12" t="s">
        <v>73</v>
      </c>
      <c r="E16" s="15" t="s">
        <v>74</v>
      </c>
      <c r="F16" s="15" t="s">
        <v>57</v>
      </c>
      <c r="G16" s="15" t="s">
        <v>58</v>
      </c>
      <c r="H16" s="16" t="s">
        <v>59</v>
      </c>
      <c r="I16" s="16"/>
      <c r="J16" s="16" t="s">
        <v>59</v>
      </c>
      <c r="K16" s="16" t="s">
        <v>59</v>
      </c>
      <c r="L16" s="15" t="s">
        <v>894</v>
      </c>
      <c r="M16" s="15" t="s">
        <v>60</v>
      </c>
      <c r="N16" s="17" t="s">
        <v>61</v>
      </c>
      <c r="O16" s="15" t="s">
        <v>59</v>
      </c>
      <c r="P16" s="15"/>
      <c r="Q16" s="17" t="s">
        <v>75</v>
      </c>
      <c r="R16" s="17" t="s">
        <v>55</v>
      </c>
      <c r="S16" s="14" t="s">
        <v>76</v>
      </c>
      <c r="T16" s="12" t="s">
        <v>59</v>
      </c>
      <c r="U16" s="13"/>
      <c r="V16" s="13"/>
      <c r="W16" s="12" t="s">
        <v>65</v>
      </c>
      <c r="X16" s="12" t="s">
        <v>65</v>
      </c>
      <c r="Y16" s="12" t="s">
        <v>65</v>
      </c>
      <c r="Z16" s="12" t="s">
        <v>65</v>
      </c>
      <c r="AA16" s="12" t="s">
        <v>65</v>
      </c>
      <c r="AB16" s="12" t="s">
        <v>77</v>
      </c>
      <c r="AC16" s="12" t="s">
        <v>78</v>
      </c>
      <c r="AD16" s="12" t="s">
        <v>68</v>
      </c>
      <c r="AE16" s="12" t="s">
        <v>68</v>
      </c>
      <c r="AF16" s="12" t="s">
        <v>68</v>
      </c>
      <c r="AG16" s="41">
        <f>IF(OR(AD16="",AE16="",AF16=""),"",IFERROR(IF(COUNTIF(AD16:AF16,Hoja2!$J$4)&gt;=2,3,IF(COUNTIF(AD16:AF16,Hoja2!J$2)=3,1,2)),1))</f>
        <v>1</v>
      </c>
      <c r="AH16" s="12" t="s">
        <v>69</v>
      </c>
      <c r="AI16" s="12" t="s">
        <v>53</v>
      </c>
      <c r="AJ16" s="12" t="s">
        <v>70</v>
      </c>
      <c r="AK16" s="12" t="s">
        <v>71</v>
      </c>
      <c r="AL16" s="12" t="s">
        <v>70</v>
      </c>
      <c r="AM16" s="12" t="s">
        <v>72</v>
      </c>
      <c r="AN16" s="12" t="s">
        <v>55</v>
      </c>
    </row>
    <row r="17" spans="1:40" s="37" customFormat="1" ht="254.25" customHeight="1" x14ac:dyDescent="0.3">
      <c r="A17" s="30">
        <v>3</v>
      </c>
      <c r="B17" s="30" t="s">
        <v>79</v>
      </c>
      <c r="C17" s="31" t="s">
        <v>80</v>
      </c>
      <c r="D17" s="31" t="s">
        <v>81</v>
      </c>
      <c r="E17" s="32" t="s">
        <v>82</v>
      </c>
      <c r="F17" s="32" t="s">
        <v>57</v>
      </c>
      <c r="G17" s="32" t="s">
        <v>83</v>
      </c>
      <c r="H17" s="33" t="s">
        <v>59</v>
      </c>
      <c r="I17" s="33"/>
      <c r="J17" s="33" t="s">
        <v>59</v>
      </c>
      <c r="K17" s="33" t="s">
        <v>59</v>
      </c>
      <c r="L17" s="15" t="s">
        <v>894</v>
      </c>
      <c r="M17" s="32" t="s">
        <v>60</v>
      </c>
      <c r="N17" s="34" t="s">
        <v>61</v>
      </c>
      <c r="O17" s="32" t="s">
        <v>59</v>
      </c>
      <c r="P17" s="32" t="s">
        <v>59</v>
      </c>
      <c r="Q17" s="34" t="s">
        <v>84</v>
      </c>
      <c r="R17" s="34" t="s">
        <v>85</v>
      </c>
      <c r="S17" s="32" t="s">
        <v>86</v>
      </c>
      <c r="T17" s="30" t="s">
        <v>59</v>
      </c>
      <c r="U17" s="30" t="s">
        <v>59</v>
      </c>
      <c r="V17" s="30"/>
      <c r="W17" s="34" t="s">
        <v>87</v>
      </c>
      <c r="X17" s="34" t="s">
        <v>88</v>
      </c>
      <c r="Y17" s="30" t="s">
        <v>65</v>
      </c>
      <c r="Z17" s="30" t="s">
        <v>65</v>
      </c>
      <c r="AA17" s="30" t="s">
        <v>65</v>
      </c>
      <c r="AB17" s="30" t="s">
        <v>66</v>
      </c>
      <c r="AC17" s="30" t="s">
        <v>65</v>
      </c>
      <c r="AD17" s="30" t="s">
        <v>68</v>
      </c>
      <c r="AE17" s="30" t="s">
        <v>68</v>
      </c>
      <c r="AF17" s="35" t="s">
        <v>68</v>
      </c>
      <c r="AG17" s="35">
        <f>IF(OR(AD17="",AE17="",AF17=""),"",IFERROR(IF(COUNTIF(AD17:AF17,[1]Hoja2!$J$4)&gt;=2,3,IF(COUNTIF(AD17:AF17,[1]Hoja2!J$2)=3,1,2)),1))</f>
        <v>1</v>
      </c>
      <c r="AH17" s="36" t="s">
        <v>89</v>
      </c>
      <c r="AI17" s="36" t="s">
        <v>90</v>
      </c>
      <c r="AJ17" s="30" t="s">
        <v>91</v>
      </c>
      <c r="AK17" s="30" t="s">
        <v>92</v>
      </c>
      <c r="AL17" s="30" t="s">
        <v>70</v>
      </c>
      <c r="AM17" s="30" t="s">
        <v>72</v>
      </c>
      <c r="AN17" s="12" t="s">
        <v>55</v>
      </c>
    </row>
    <row r="18" spans="1:40" s="37" customFormat="1" ht="254.25" customHeight="1" x14ac:dyDescent="0.3">
      <c r="A18" s="30">
        <v>4</v>
      </c>
      <c r="B18" s="30" t="s">
        <v>79</v>
      </c>
      <c r="C18" s="31" t="s">
        <v>93</v>
      </c>
      <c r="D18" s="31" t="s">
        <v>94</v>
      </c>
      <c r="E18" s="32" t="s">
        <v>82</v>
      </c>
      <c r="F18" s="32" t="s">
        <v>57</v>
      </c>
      <c r="G18" s="32" t="s">
        <v>58</v>
      </c>
      <c r="H18" s="33" t="s">
        <v>59</v>
      </c>
      <c r="I18" s="33"/>
      <c r="J18" s="33" t="s">
        <v>59</v>
      </c>
      <c r="K18" s="33" t="s">
        <v>59</v>
      </c>
      <c r="L18" s="15" t="s">
        <v>894</v>
      </c>
      <c r="M18" s="32" t="s">
        <v>60</v>
      </c>
      <c r="N18" s="34" t="s">
        <v>61</v>
      </c>
      <c r="O18" s="32" t="s">
        <v>59</v>
      </c>
      <c r="P18" s="32"/>
      <c r="Q18" s="31" t="s">
        <v>95</v>
      </c>
      <c r="R18" s="34" t="s">
        <v>96</v>
      </c>
      <c r="S18" s="32" t="s">
        <v>97</v>
      </c>
      <c r="T18" s="30"/>
      <c r="U18" s="30"/>
      <c r="V18" s="30" t="s">
        <v>59</v>
      </c>
      <c r="W18" s="34" t="s">
        <v>98</v>
      </c>
      <c r="X18" s="30" t="s">
        <v>65</v>
      </c>
      <c r="Y18" s="30" t="s">
        <v>65</v>
      </c>
      <c r="Z18" s="30" t="s">
        <v>65</v>
      </c>
      <c r="AA18" s="30" t="s">
        <v>65</v>
      </c>
      <c r="AB18" s="30" t="s">
        <v>66</v>
      </c>
      <c r="AC18" s="30" t="s">
        <v>65</v>
      </c>
      <c r="AD18" s="30" t="s">
        <v>68</v>
      </c>
      <c r="AE18" s="30" t="s">
        <v>68</v>
      </c>
      <c r="AF18" s="35" t="s">
        <v>68</v>
      </c>
      <c r="AG18" s="35">
        <f>IF(OR(AD18="",AE18="",AF18=""),"",IFERROR(IF(COUNTIF(AD18:AF18,[1]Hoja2!$J$4)&gt;=2,3,IF(COUNTIF(AD18:AF18,[1]Hoja2!J$2)=3,1,2)),1))</f>
        <v>1</v>
      </c>
      <c r="AH18" s="36" t="s">
        <v>89</v>
      </c>
      <c r="AI18" s="36" t="s">
        <v>90</v>
      </c>
      <c r="AJ18" s="30" t="s">
        <v>91</v>
      </c>
      <c r="AK18" s="30" t="s">
        <v>92</v>
      </c>
      <c r="AL18" s="30" t="s">
        <v>70</v>
      </c>
      <c r="AM18" s="30" t="s">
        <v>72</v>
      </c>
      <c r="AN18" s="12" t="s">
        <v>55</v>
      </c>
    </row>
    <row r="19" spans="1:40" s="37" customFormat="1" ht="254.25" customHeight="1" x14ac:dyDescent="0.3">
      <c r="A19" s="30">
        <v>5</v>
      </c>
      <c r="B19" s="30" t="s">
        <v>79</v>
      </c>
      <c r="C19" s="31" t="s">
        <v>99</v>
      </c>
      <c r="D19" s="31" t="s">
        <v>100</v>
      </c>
      <c r="E19" s="32" t="s">
        <v>82</v>
      </c>
      <c r="F19" s="32" t="s">
        <v>57</v>
      </c>
      <c r="G19" s="32" t="s">
        <v>58</v>
      </c>
      <c r="H19" s="33" t="s">
        <v>59</v>
      </c>
      <c r="I19" s="33"/>
      <c r="J19" s="33" t="s">
        <v>59</v>
      </c>
      <c r="K19" s="33" t="s">
        <v>59</v>
      </c>
      <c r="L19" s="15" t="s">
        <v>894</v>
      </c>
      <c r="M19" s="32" t="s">
        <v>60</v>
      </c>
      <c r="N19" s="34" t="s">
        <v>61</v>
      </c>
      <c r="O19" s="32" t="s">
        <v>59</v>
      </c>
      <c r="P19" s="32"/>
      <c r="Q19" s="31" t="s">
        <v>101</v>
      </c>
      <c r="R19" s="31" t="s">
        <v>102</v>
      </c>
      <c r="S19" s="32" t="s">
        <v>103</v>
      </c>
      <c r="T19" s="30" t="s">
        <v>59</v>
      </c>
      <c r="U19" s="30"/>
      <c r="V19" s="30"/>
      <c r="W19" s="30" t="s">
        <v>65</v>
      </c>
      <c r="X19" s="30" t="s">
        <v>65</v>
      </c>
      <c r="Y19" s="30" t="s">
        <v>65</v>
      </c>
      <c r="Z19" s="30" t="s">
        <v>65</v>
      </c>
      <c r="AA19" s="30" t="s">
        <v>65</v>
      </c>
      <c r="AB19" s="30" t="s">
        <v>66</v>
      </c>
      <c r="AC19" s="30" t="s">
        <v>65</v>
      </c>
      <c r="AD19" s="30" t="s">
        <v>68</v>
      </c>
      <c r="AE19" s="30" t="s">
        <v>68</v>
      </c>
      <c r="AF19" s="35" t="s">
        <v>68</v>
      </c>
      <c r="AG19" s="35">
        <f>IF(OR(AD19="",AE19="",AF19=""),"",IFERROR(IF(COUNTIF(AD19:AF19,[1]Hoja2!$J$4)&gt;=2,3,IF(COUNTIF(AD19:AF19,[1]Hoja2!J$2)=3,1,2)),1))</f>
        <v>1</v>
      </c>
      <c r="AH19" s="36" t="s">
        <v>89</v>
      </c>
      <c r="AI19" s="36" t="s">
        <v>90</v>
      </c>
      <c r="AJ19" s="30" t="s">
        <v>91</v>
      </c>
      <c r="AK19" s="30" t="s">
        <v>92</v>
      </c>
      <c r="AL19" s="30" t="s">
        <v>70</v>
      </c>
      <c r="AM19" s="30" t="s">
        <v>72</v>
      </c>
      <c r="AN19" s="12" t="s">
        <v>55</v>
      </c>
    </row>
    <row r="20" spans="1:40" s="37" customFormat="1" ht="254.25" customHeight="1" x14ac:dyDescent="0.3">
      <c r="A20" s="12">
        <v>6</v>
      </c>
      <c r="B20" s="30" t="s">
        <v>79</v>
      </c>
      <c r="C20" s="38" t="s">
        <v>104</v>
      </c>
      <c r="D20" s="38" t="s">
        <v>105</v>
      </c>
      <c r="E20" s="32" t="s">
        <v>82</v>
      </c>
      <c r="F20" s="32" t="s">
        <v>57</v>
      </c>
      <c r="G20" s="32" t="s">
        <v>106</v>
      </c>
      <c r="H20" s="33" t="s">
        <v>59</v>
      </c>
      <c r="I20" s="33"/>
      <c r="J20" s="33" t="s">
        <v>59</v>
      </c>
      <c r="K20" s="33" t="s">
        <v>59</v>
      </c>
      <c r="L20" s="15" t="s">
        <v>894</v>
      </c>
      <c r="M20" s="32" t="s">
        <v>60</v>
      </c>
      <c r="N20" s="34" t="s">
        <v>61</v>
      </c>
      <c r="O20" s="32" t="s">
        <v>59</v>
      </c>
      <c r="P20" s="32"/>
      <c r="Q20" s="34" t="s">
        <v>107</v>
      </c>
      <c r="R20" s="34" t="s">
        <v>65</v>
      </c>
      <c r="S20" s="32" t="s">
        <v>108</v>
      </c>
      <c r="T20" s="30"/>
      <c r="U20" s="30" t="s">
        <v>59</v>
      </c>
      <c r="V20" s="30"/>
      <c r="W20" s="34" t="s">
        <v>87</v>
      </c>
      <c r="X20" s="34" t="s">
        <v>88</v>
      </c>
      <c r="Y20" s="34" t="s">
        <v>109</v>
      </c>
      <c r="Z20" s="34" t="s">
        <v>110</v>
      </c>
      <c r="AA20" s="34" t="s">
        <v>111</v>
      </c>
      <c r="AB20" s="30" t="s">
        <v>77</v>
      </c>
      <c r="AC20" s="30" t="s">
        <v>78</v>
      </c>
      <c r="AD20" s="30" t="s">
        <v>112</v>
      </c>
      <c r="AE20" s="30" t="s">
        <v>112</v>
      </c>
      <c r="AF20" s="35" t="s">
        <v>112</v>
      </c>
      <c r="AG20" s="35">
        <f>IF(OR(AD20="",AE20="",AF20=""),"",IFERROR(IF(COUNTIF(AD20:AF20,[1]Hoja2!$J$4)&gt;=2,3,IF(COUNTIF(AD20:AF20,[1]Hoja2!J$2)=3,1,2)),1))</f>
        <v>2</v>
      </c>
      <c r="AH20" s="36" t="s">
        <v>89</v>
      </c>
      <c r="AI20" s="36" t="s">
        <v>90</v>
      </c>
      <c r="AJ20" s="30" t="s">
        <v>91</v>
      </c>
      <c r="AK20" s="30" t="s">
        <v>92</v>
      </c>
      <c r="AL20" s="30" t="s">
        <v>70</v>
      </c>
      <c r="AM20" s="30" t="s">
        <v>72</v>
      </c>
      <c r="AN20" s="12" t="s">
        <v>55</v>
      </c>
    </row>
    <row r="21" spans="1:40" s="37" customFormat="1" ht="254.25" customHeight="1" x14ac:dyDescent="0.3">
      <c r="A21" s="12">
        <v>7</v>
      </c>
      <c r="B21" s="30" t="s">
        <v>79</v>
      </c>
      <c r="C21" s="31" t="s">
        <v>65</v>
      </c>
      <c r="D21" s="31" t="s">
        <v>65</v>
      </c>
      <c r="E21" s="32" t="s">
        <v>82</v>
      </c>
      <c r="F21" s="32" t="s">
        <v>57</v>
      </c>
      <c r="G21" s="32" t="s">
        <v>58</v>
      </c>
      <c r="H21" s="33" t="s">
        <v>59</v>
      </c>
      <c r="I21" s="33"/>
      <c r="J21" s="33" t="s">
        <v>59</v>
      </c>
      <c r="K21" s="33" t="s">
        <v>59</v>
      </c>
      <c r="L21" s="15" t="s">
        <v>894</v>
      </c>
      <c r="M21" s="32" t="s">
        <v>60</v>
      </c>
      <c r="N21" s="34" t="s">
        <v>61</v>
      </c>
      <c r="O21" s="32" t="s">
        <v>59</v>
      </c>
      <c r="P21" s="32"/>
      <c r="Q21" s="31" t="s">
        <v>113</v>
      </c>
      <c r="R21" s="31" t="s">
        <v>114</v>
      </c>
      <c r="S21" s="32" t="s">
        <v>115</v>
      </c>
      <c r="T21" s="30" t="s">
        <v>59</v>
      </c>
      <c r="U21" s="30"/>
      <c r="V21" s="30"/>
      <c r="W21" s="30" t="s">
        <v>65</v>
      </c>
      <c r="X21" s="30" t="s">
        <v>65</v>
      </c>
      <c r="Y21" s="30" t="s">
        <v>65</v>
      </c>
      <c r="Z21" s="30" t="s">
        <v>65</v>
      </c>
      <c r="AA21" s="30" t="s">
        <v>65</v>
      </c>
      <c r="AB21" s="30" t="s">
        <v>66</v>
      </c>
      <c r="AC21" s="30" t="s">
        <v>65</v>
      </c>
      <c r="AD21" s="30" t="s">
        <v>68</v>
      </c>
      <c r="AE21" s="30" t="s">
        <v>68</v>
      </c>
      <c r="AF21" s="35" t="s">
        <v>68</v>
      </c>
      <c r="AG21" s="35">
        <f>IF(OR(AD21="",AE21="",AF21=""),"",IFERROR(IF(COUNTIF(AD21:AF21,[1]Hoja2!$J$4)&gt;=2,3,IF(COUNTIF(AD21:AF21,[1]Hoja2!J$2)=3,1,2)),1))</f>
        <v>1</v>
      </c>
      <c r="AH21" s="36" t="s">
        <v>89</v>
      </c>
      <c r="AI21" s="36" t="s">
        <v>90</v>
      </c>
      <c r="AJ21" s="30" t="s">
        <v>91</v>
      </c>
      <c r="AK21" s="30" t="s">
        <v>92</v>
      </c>
      <c r="AL21" s="30" t="s">
        <v>70</v>
      </c>
      <c r="AM21" s="30" t="s">
        <v>72</v>
      </c>
      <c r="AN21" s="12" t="s">
        <v>55</v>
      </c>
    </row>
    <row r="22" spans="1:40" s="37" customFormat="1" ht="254.25" customHeight="1" x14ac:dyDescent="0.3">
      <c r="A22" s="30">
        <v>8</v>
      </c>
      <c r="B22" s="30" t="s">
        <v>79</v>
      </c>
      <c r="C22" s="38" t="s">
        <v>104</v>
      </c>
      <c r="D22" s="38" t="s">
        <v>116</v>
      </c>
      <c r="E22" s="32" t="s">
        <v>82</v>
      </c>
      <c r="F22" s="32" t="s">
        <v>57</v>
      </c>
      <c r="G22" s="32" t="s">
        <v>83</v>
      </c>
      <c r="H22" s="33" t="s">
        <v>59</v>
      </c>
      <c r="I22" s="33"/>
      <c r="J22" s="33" t="s">
        <v>59</v>
      </c>
      <c r="K22" s="33" t="s">
        <v>59</v>
      </c>
      <c r="L22" s="15" t="s">
        <v>894</v>
      </c>
      <c r="M22" s="32" t="s">
        <v>60</v>
      </c>
      <c r="N22" s="34" t="s">
        <v>61</v>
      </c>
      <c r="O22" s="32" t="s">
        <v>59</v>
      </c>
      <c r="P22" s="32" t="s">
        <v>59</v>
      </c>
      <c r="Q22" s="31" t="s">
        <v>117</v>
      </c>
      <c r="R22" s="31" t="s">
        <v>118</v>
      </c>
      <c r="S22" s="32" t="s">
        <v>119</v>
      </c>
      <c r="T22" s="30"/>
      <c r="U22" s="30"/>
      <c r="V22" s="30" t="s">
        <v>59</v>
      </c>
      <c r="W22" s="34" t="s">
        <v>87</v>
      </c>
      <c r="X22" s="34" t="s">
        <v>88</v>
      </c>
      <c r="Y22" s="34" t="s">
        <v>109</v>
      </c>
      <c r="Z22" s="34" t="s">
        <v>110</v>
      </c>
      <c r="AA22" s="34" t="s">
        <v>111</v>
      </c>
      <c r="AB22" s="30" t="s">
        <v>77</v>
      </c>
      <c r="AC22" s="30" t="s">
        <v>78</v>
      </c>
      <c r="AD22" s="30" t="s">
        <v>112</v>
      </c>
      <c r="AE22" s="30" t="s">
        <v>112</v>
      </c>
      <c r="AF22" s="35" t="s">
        <v>112</v>
      </c>
      <c r="AG22" s="35">
        <f>IF(OR(AD22="",AE22="",AF22=""),"",IFERROR(IF(COUNTIF(AD22:AF22,[1]Hoja2!$J$4)&gt;=2,3,IF(COUNTIF(AD22:AF22,[1]Hoja2!J$2)=3,1,2)),1))</f>
        <v>2</v>
      </c>
      <c r="AH22" s="36" t="s">
        <v>89</v>
      </c>
      <c r="AI22" s="36" t="s">
        <v>90</v>
      </c>
      <c r="AJ22" s="30" t="s">
        <v>91</v>
      </c>
      <c r="AK22" s="30" t="s">
        <v>92</v>
      </c>
      <c r="AL22" s="30" t="s">
        <v>70</v>
      </c>
      <c r="AM22" s="30" t="s">
        <v>72</v>
      </c>
      <c r="AN22" s="12" t="s">
        <v>55</v>
      </c>
    </row>
    <row r="23" spans="1:40" s="37" customFormat="1" ht="219.75" customHeight="1" x14ac:dyDescent="0.3">
      <c r="A23" s="30">
        <v>9</v>
      </c>
      <c r="B23" s="30" t="s">
        <v>79</v>
      </c>
      <c r="C23" s="38" t="s">
        <v>104</v>
      </c>
      <c r="D23" s="31" t="s">
        <v>120</v>
      </c>
      <c r="E23" s="32" t="s">
        <v>82</v>
      </c>
      <c r="F23" s="32" t="s">
        <v>57</v>
      </c>
      <c r="G23" s="32" t="s">
        <v>83</v>
      </c>
      <c r="H23" s="33" t="s">
        <v>59</v>
      </c>
      <c r="I23" s="33"/>
      <c r="J23" s="33" t="s">
        <v>59</v>
      </c>
      <c r="K23" s="33" t="s">
        <v>59</v>
      </c>
      <c r="L23" s="15" t="s">
        <v>894</v>
      </c>
      <c r="M23" s="32" t="s">
        <v>60</v>
      </c>
      <c r="N23" s="34" t="s">
        <v>61</v>
      </c>
      <c r="O23" s="32" t="s">
        <v>59</v>
      </c>
      <c r="P23" s="32" t="s">
        <v>59</v>
      </c>
      <c r="Q23" s="31" t="s">
        <v>117</v>
      </c>
      <c r="R23" s="31" t="s">
        <v>121</v>
      </c>
      <c r="S23" s="32" t="s">
        <v>122</v>
      </c>
      <c r="T23" s="30"/>
      <c r="U23" s="30"/>
      <c r="V23" s="30" t="s">
        <v>59</v>
      </c>
      <c r="W23" s="34" t="s">
        <v>87</v>
      </c>
      <c r="X23" s="34" t="s">
        <v>88</v>
      </c>
      <c r="Y23" s="34" t="s">
        <v>109</v>
      </c>
      <c r="Z23" s="34" t="s">
        <v>110</v>
      </c>
      <c r="AA23" s="34" t="s">
        <v>111</v>
      </c>
      <c r="AB23" s="30" t="s">
        <v>77</v>
      </c>
      <c r="AC23" s="30" t="s">
        <v>78</v>
      </c>
      <c r="AD23" s="30" t="s">
        <v>112</v>
      </c>
      <c r="AE23" s="30" t="s">
        <v>112</v>
      </c>
      <c r="AF23" s="35" t="s">
        <v>112</v>
      </c>
      <c r="AG23" s="35">
        <f>IF(OR(AD23="",AE23="",AF23=""),"",IFERROR(IF(COUNTIF(AD23:AF23,[1]Hoja2!$J$4)&gt;=2,3,IF(COUNTIF(AD23:AF23,[1]Hoja2!J$2)=3,1,2)),1))</f>
        <v>2</v>
      </c>
      <c r="AH23" s="36" t="s">
        <v>89</v>
      </c>
      <c r="AI23" s="36" t="s">
        <v>90</v>
      </c>
      <c r="AJ23" s="30" t="s">
        <v>91</v>
      </c>
      <c r="AK23" s="30" t="s">
        <v>92</v>
      </c>
      <c r="AL23" s="30" t="s">
        <v>70</v>
      </c>
      <c r="AM23" s="30" t="s">
        <v>72</v>
      </c>
      <c r="AN23" s="12" t="s">
        <v>55</v>
      </c>
    </row>
    <row r="24" spans="1:40" s="37" customFormat="1" ht="219.75" customHeight="1" x14ac:dyDescent="0.3">
      <c r="A24" s="30">
        <v>10</v>
      </c>
      <c r="B24" s="30" t="s">
        <v>79</v>
      </c>
      <c r="C24" s="38" t="s">
        <v>123</v>
      </c>
      <c r="D24" s="31" t="s">
        <v>65</v>
      </c>
      <c r="E24" s="32" t="s">
        <v>82</v>
      </c>
      <c r="F24" s="32" t="s">
        <v>57</v>
      </c>
      <c r="G24" s="32" t="s">
        <v>83</v>
      </c>
      <c r="H24" s="33" t="s">
        <v>59</v>
      </c>
      <c r="I24" s="33"/>
      <c r="J24" s="33" t="s">
        <v>59</v>
      </c>
      <c r="K24" s="33" t="s">
        <v>59</v>
      </c>
      <c r="L24" s="15" t="s">
        <v>894</v>
      </c>
      <c r="M24" s="32" t="s">
        <v>60</v>
      </c>
      <c r="N24" s="34" t="s">
        <v>61</v>
      </c>
      <c r="O24" s="32" t="s">
        <v>59</v>
      </c>
      <c r="P24" s="32" t="s">
        <v>59</v>
      </c>
      <c r="Q24" s="31" t="s">
        <v>117</v>
      </c>
      <c r="R24" s="31" t="s">
        <v>124</v>
      </c>
      <c r="S24" s="32" t="s">
        <v>125</v>
      </c>
      <c r="T24" s="30" t="s">
        <v>59</v>
      </c>
      <c r="U24" s="30"/>
      <c r="V24" s="30"/>
      <c r="W24" s="30" t="s">
        <v>65</v>
      </c>
      <c r="X24" s="30" t="s">
        <v>65</v>
      </c>
      <c r="Y24" s="30" t="s">
        <v>65</v>
      </c>
      <c r="Z24" s="30" t="s">
        <v>65</v>
      </c>
      <c r="AA24" s="30" t="s">
        <v>65</v>
      </c>
      <c r="AB24" s="30" t="s">
        <v>77</v>
      </c>
      <c r="AC24" s="30" t="s">
        <v>78</v>
      </c>
      <c r="AD24" s="30" t="s">
        <v>112</v>
      </c>
      <c r="AE24" s="30" t="s">
        <v>112</v>
      </c>
      <c r="AF24" s="35" t="s">
        <v>112</v>
      </c>
      <c r="AG24" s="35">
        <f>IF(OR(AD24="",AE24="",AF24=""),"",IFERROR(IF(COUNTIF(AD24:AF24,[1]Hoja2!$J$4)&gt;=2,3,IF(COUNTIF(AD24:AF24,[1]Hoja2!J$2)=3,1,2)),1))</f>
        <v>2</v>
      </c>
      <c r="AH24" s="36" t="s">
        <v>89</v>
      </c>
      <c r="AI24" s="36" t="s">
        <v>90</v>
      </c>
      <c r="AJ24" s="30" t="s">
        <v>91</v>
      </c>
      <c r="AK24" s="30" t="s">
        <v>92</v>
      </c>
      <c r="AL24" s="30" t="s">
        <v>70</v>
      </c>
      <c r="AM24" s="30" t="s">
        <v>72</v>
      </c>
      <c r="AN24" s="12" t="s">
        <v>55</v>
      </c>
    </row>
    <row r="25" spans="1:40" s="37" customFormat="1" ht="254.25" customHeight="1" x14ac:dyDescent="0.3">
      <c r="A25" s="12">
        <v>11</v>
      </c>
      <c r="B25" s="30" t="s">
        <v>79</v>
      </c>
      <c r="C25" s="38" t="s">
        <v>104</v>
      </c>
      <c r="D25" s="38" t="s">
        <v>116</v>
      </c>
      <c r="E25" s="32" t="s">
        <v>82</v>
      </c>
      <c r="F25" s="32" t="s">
        <v>57</v>
      </c>
      <c r="G25" s="32" t="s">
        <v>83</v>
      </c>
      <c r="H25" s="33" t="s">
        <v>59</v>
      </c>
      <c r="I25" s="33"/>
      <c r="J25" s="33" t="s">
        <v>59</v>
      </c>
      <c r="K25" s="33" t="s">
        <v>59</v>
      </c>
      <c r="L25" s="15" t="s">
        <v>894</v>
      </c>
      <c r="M25" s="32" t="s">
        <v>60</v>
      </c>
      <c r="N25" s="34" t="s">
        <v>61</v>
      </c>
      <c r="O25" s="32" t="s">
        <v>59</v>
      </c>
      <c r="P25" s="32" t="s">
        <v>59</v>
      </c>
      <c r="Q25" s="31" t="s">
        <v>117</v>
      </c>
      <c r="R25" s="31" t="s">
        <v>126</v>
      </c>
      <c r="S25" s="32" t="s">
        <v>122</v>
      </c>
      <c r="T25" s="30"/>
      <c r="U25" s="30"/>
      <c r="V25" s="30" t="s">
        <v>59</v>
      </c>
      <c r="W25" s="34" t="s">
        <v>87</v>
      </c>
      <c r="X25" s="34" t="s">
        <v>88</v>
      </c>
      <c r="Y25" s="34" t="s">
        <v>109</v>
      </c>
      <c r="Z25" s="34" t="s">
        <v>110</v>
      </c>
      <c r="AA25" s="34" t="s">
        <v>111</v>
      </c>
      <c r="AB25" s="30" t="s">
        <v>77</v>
      </c>
      <c r="AC25" s="30" t="s">
        <v>78</v>
      </c>
      <c r="AD25" s="30" t="s">
        <v>112</v>
      </c>
      <c r="AE25" s="30" t="s">
        <v>112</v>
      </c>
      <c r="AF25" s="35" t="s">
        <v>112</v>
      </c>
      <c r="AG25" s="35">
        <f>IF(OR(AD25="",AE25="",AF25=""),"",IFERROR(IF(COUNTIF(AD25:AF25,[1]Hoja2!$J$4)&gt;=2,3,IF(COUNTIF(AD25:AF25,[1]Hoja2!J$2)=3,1,2)),1))</f>
        <v>2</v>
      </c>
      <c r="AH25" s="36" t="s">
        <v>89</v>
      </c>
      <c r="AI25" s="36" t="s">
        <v>90</v>
      </c>
      <c r="AJ25" s="30" t="s">
        <v>91</v>
      </c>
      <c r="AK25" s="30" t="s">
        <v>92</v>
      </c>
      <c r="AL25" s="30" t="s">
        <v>70</v>
      </c>
      <c r="AM25" s="30" t="s">
        <v>72</v>
      </c>
      <c r="AN25" s="12" t="s">
        <v>55</v>
      </c>
    </row>
    <row r="26" spans="1:40" s="37" customFormat="1" ht="219.75" customHeight="1" x14ac:dyDescent="0.3">
      <c r="A26" s="12">
        <v>12</v>
      </c>
      <c r="B26" s="30" t="s">
        <v>79</v>
      </c>
      <c r="C26" s="38" t="s">
        <v>104</v>
      </c>
      <c r="D26" s="38" t="s">
        <v>127</v>
      </c>
      <c r="E26" s="32" t="s">
        <v>82</v>
      </c>
      <c r="F26" s="32" t="s">
        <v>57</v>
      </c>
      <c r="G26" s="39" t="s">
        <v>58</v>
      </c>
      <c r="H26" s="33" t="s">
        <v>59</v>
      </c>
      <c r="I26" s="33"/>
      <c r="J26" s="33" t="s">
        <v>59</v>
      </c>
      <c r="K26" s="33" t="s">
        <v>59</v>
      </c>
      <c r="L26" s="15" t="s">
        <v>894</v>
      </c>
      <c r="M26" s="32" t="s">
        <v>60</v>
      </c>
      <c r="N26" s="34" t="s">
        <v>61</v>
      </c>
      <c r="O26" s="32"/>
      <c r="P26" s="32" t="s">
        <v>59</v>
      </c>
      <c r="Q26" s="31" t="s">
        <v>117</v>
      </c>
      <c r="R26" s="31" t="s">
        <v>128</v>
      </c>
      <c r="S26" s="32" t="s">
        <v>122</v>
      </c>
      <c r="T26" s="30"/>
      <c r="U26" s="30"/>
      <c r="V26" s="30" t="s">
        <v>59</v>
      </c>
      <c r="W26" s="34" t="s">
        <v>87</v>
      </c>
      <c r="X26" s="34" t="s">
        <v>88</v>
      </c>
      <c r="Y26" s="34" t="s">
        <v>109</v>
      </c>
      <c r="Z26" s="34" t="s">
        <v>110</v>
      </c>
      <c r="AA26" s="34" t="s">
        <v>111</v>
      </c>
      <c r="AB26" s="30" t="s">
        <v>77</v>
      </c>
      <c r="AC26" s="30" t="s">
        <v>78</v>
      </c>
      <c r="AD26" s="30" t="s">
        <v>112</v>
      </c>
      <c r="AE26" s="30" t="s">
        <v>112</v>
      </c>
      <c r="AF26" s="35" t="s">
        <v>112</v>
      </c>
      <c r="AG26" s="35">
        <f>IF(OR(AD26="",AE26="",AF26=""),"",IFERROR(IF(COUNTIF(AD26:AF26,[1]Hoja2!$J$4)&gt;=2,3,IF(COUNTIF(AD26:AF26,[1]Hoja2!J$2)=3,1,2)),1))</f>
        <v>2</v>
      </c>
      <c r="AH26" s="36" t="s">
        <v>89</v>
      </c>
      <c r="AI26" s="36" t="s">
        <v>90</v>
      </c>
      <c r="AJ26" s="30" t="s">
        <v>91</v>
      </c>
      <c r="AK26" s="30" t="s">
        <v>92</v>
      </c>
      <c r="AL26" s="30" t="s">
        <v>70</v>
      </c>
      <c r="AM26" s="30" t="s">
        <v>72</v>
      </c>
      <c r="AN26" s="12" t="s">
        <v>55</v>
      </c>
    </row>
    <row r="27" spans="1:40" s="37" customFormat="1" ht="219.75" customHeight="1" x14ac:dyDescent="0.3">
      <c r="A27" s="30">
        <v>13</v>
      </c>
      <c r="B27" s="30" t="s">
        <v>79</v>
      </c>
      <c r="C27" s="38" t="s">
        <v>129</v>
      </c>
      <c r="D27" s="38" t="s">
        <v>130</v>
      </c>
      <c r="E27" s="32" t="s">
        <v>82</v>
      </c>
      <c r="F27" s="32" t="s">
        <v>57</v>
      </c>
      <c r="G27" s="32" t="s">
        <v>58</v>
      </c>
      <c r="H27" s="33" t="s">
        <v>59</v>
      </c>
      <c r="I27" s="33"/>
      <c r="J27" s="33" t="s">
        <v>59</v>
      </c>
      <c r="K27" s="33" t="s">
        <v>59</v>
      </c>
      <c r="L27" s="15" t="s">
        <v>894</v>
      </c>
      <c r="M27" s="32" t="s">
        <v>60</v>
      </c>
      <c r="N27" s="34" t="s">
        <v>61</v>
      </c>
      <c r="O27" s="32" t="s">
        <v>59</v>
      </c>
      <c r="P27" s="32"/>
      <c r="Q27" s="31" t="s">
        <v>131</v>
      </c>
      <c r="R27" s="34" t="s">
        <v>65</v>
      </c>
      <c r="S27" s="34" t="s">
        <v>132</v>
      </c>
      <c r="T27" s="30" t="s">
        <v>59</v>
      </c>
      <c r="U27" s="30"/>
      <c r="V27" s="30"/>
      <c r="W27" s="30" t="s">
        <v>65</v>
      </c>
      <c r="X27" s="30" t="s">
        <v>65</v>
      </c>
      <c r="Y27" s="30" t="s">
        <v>65</v>
      </c>
      <c r="Z27" s="30" t="s">
        <v>65</v>
      </c>
      <c r="AA27" s="30" t="s">
        <v>65</v>
      </c>
      <c r="AB27" s="30" t="s">
        <v>66</v>
      </c>
      <c r="AC27" s="30" t="s">
        <v>65</v>
      </c>
      <c r="AD27" s="30" t="s">
        <v>68</v>
      </c>
      <c r="AE27" s="30" t="s">
        <v>68</v>
      </c>
      <c r="AF27" s="35" t="s">
        <v>68</v>
      </c>
      <c r="AG27" s="35">
        <f>IF(OR(AD27="",AE27="",AF27=""),"",IFERROR(IF(COUNTIF(AD27:AF27,[1]Hoja2!$J$4)&gt;=2,3,IF(COUNTIF(AD27:AF27,[1]Hoja2!J$2)=3,1,2)),1))</f>
        <v>1</v>
      </c>
      <c r="AH27" s="36" t="s">
        <v>89</v>
      </c>
      <c r="AI27" s="36" t="s">
        <v>90</v>
      </c>
      <c r="AJ27" s="30" t="s">
        <v>91</v>
      </c>
      <c r="AK27" s="30" t="s">
        <v>92</v>
      </c>
      <c r="AL27" s="30" t="s">
        <v>70</v>
      </c>
      <c r="AM27" s="30" t="s">
        <v>72</v>
      </c>
      <c r="AN27" s="12" t="s">
        <v>55</v>
      </c>
    </row>
    <row r="28" spans="1:40" s="11" customFormat="1" ht="171.6" x14ac:dyDescent="0.3">
      <c r="A28" s="30">
        <v>14</v>
      </c>
      <c r="B28" s="12" t="s">
        <v>133</v>
      </c>
      <c r="C28" s="31" t="s">
        <v>134</v>
      </c>
      <c r="D28" s="40" t="s">
        <v>135</v>
      </c>
      <c r="E28" s="15" t="s">
        <v>56</v>
      </c>
      <c r="F28" s="15" t="s">
        <v>57</v>
      </c>
      <c r="G28" s="15" t="s">
        <v>58</v>
      </c>
      <c r="H28" s="16"/>
      <c r="I28" s="16"/>
      <c r="J28" s="16" t="s">
        <v>59</v>
      </c>
      <c r="K28" s="16" t="s">
        <v>59</v>
      </c>
      <c r="L28" s="15" t="s">
        <v>894</v>
      </c>
      <c r="M28" s="15" t="s">
        <v>136</v>
      </c>
      <c r="N28" s="17" t="s">
        <v>61</v>
      </c>
      <c r="O28" s="15" t="s">
        <v>59</v>
      </c>
      <c r="P28" s="15"/>
      <c r="Q28" s="17" t="s">
        <v>137</v>
      </c>
      <c r="R28" s="17" t="s">
        <v>65</v>
      </c>
      <c r="S28" s="13" t="s">
        <v>138</v>
      </c>
      <c r="T28" s="12" t="s">
        <v>59</v>
      </c>
      <c r="U28" s="13"/>
      <c r="V28" s="13"/>
      <c r="W28" s="12" t="s">
        <v>65</v>
      </c>
      <c r="X28" s="12" t="s">
        <v>65</v>
      </c>
      <c r="Y28" s="12" t="s">
        <v>65</v>
      </c>
      <c r="Z28" s="12" t="s">
        <v>65</v>
      </c>
      <c r="AA28" s="12" t="s">
        <v>65</v>
      </c>
      <c r="AB28" s="12" t="s">
        <v>66</v>
      </c>
      <c r="AC28" s="12" t="s">
        <v>65</v>
      </c>
      <c r="AD28" s="12" t="s">
        <v>68</v>
      </c>
      <c r="AE28" s="12" t="s">
        <v>68</v>
      </c>
      <c r="AF28" s="12" t="s">
        <v>68</v>
      </c>
      <c r="AG28" s="41">
        <f>IF(OR(AD28="",AE28="",AF28=""),"",IFERROR(IF(COUNTIF(AD28:AF28,[2]Hoja2!$J$2)&gt;=2,3,IF(COUNTIF(AD28:AF28,[2]Hoja2!$J$3)=3,1,2)),1))</f>
        <v>1</v>
      </c>
      <c r="AH28" s="36" t="s">
        <v>139</v>
      </c>
      <c r="AI28" s="36" t="s">
        <v>133</v>
      </c>
      <c r="AJ28" s="12" t="s">
        <v>91</v>
      </c>
      <c r="AK28" s="12" t="s">
        <v>92</v>
      </c>
      <c r="AL28" s="12" t="s">
        <v>140</v>
      </c>
      <c r="AM28" s="12" t="s">
        <v>72</v>
      </c>
      <c r="AN28" s="12" t="s">
        <v>55</v>
      </c>
    </row>
    <row r="29" spans="1:40" s="11" customFormat="1" ht="138.75" customHeight="1" x14ac:dyDescent="0.3">
      <c r="A29" s="30">
        <v>15</v>
      </c>
      <c r="B29" s="12" t="s">
        <v>133</v>
      </c>
      <c r="C29" s="31" t="s">
        <v>134</v>
      </c>
      <c r="D29" s="40" t="s">
        <v>141</v>
      </c>
      <c r="E29" s="15" t="s">
        <v>56</v>
      </c>
      <c r="F29" s="15" t="s">
        <v>57</v>
      </c>
      <c r="G29" s="15" t="s">
        <v>58</v>
      </c>
      <c r="H29" s="16"/>
      <c r="I29" s="16"/>
      <c r="J29" s="16" t="s">
        <v>59</v>
      </c>
      <c r="K29" s="16" t="s">
        <v>59</v>
      </c>
      <c r="L29" s="15" t="s">
        <v>894</v>
      </c>
      <c r="M29" s="15" t="s">
        <v>136</v>
      </c>
      <c r="N29" s="17" t="s">
        <v>61</v>
      </c>
      <c r="O29" s="15" t="s">
        <v>59</v>
      </c>
      <c r="P29" s="15"/>
      <c r="Q29" s="17" t="s">
        <v>142</v>
      </c>
      <c r="R29" s="17" t="s">
        <v>65</v>
      </c>
      <c r="S29" s="42" t="s">
        <v>143</v>
      </c>
      <c r="T29" s="12" t="s">
        <v>59</v>
      </c>
      <c r="U29" s="13"/>
      <c r="V29" s="13"/>
      <c r="W29" s="12" t="s">
        <v>65</v>
      </c>
      <c r="X29" s="12" t="s">
        <v>65</v>
      </c>
      <c r="Y29" s="12" t="s">
        <v>65</v>
      </c>
      <c r="Z29" s="12" t="s">
        <v>65</v>
      </c>
      <c r="AA29" s="12" t="s">
        <v>65</v>
      </c>
      <c r="AB29" s="12" t="s">
        <v>66</v>
      </c>
      <c r="AC29" s="12" t="s">
        <v>65</v>
      </c>
      <c r="AD29" s="12" t="s">
        <v>68</v>
      </c>
      <c r="AE29" s="12" t="s">
        <v>68</v>
      </c>
      <c r="AF29" s="12" t="s">
        <v>68</v>
      </c>
      <c r="AG29" s="41">
        <f>IF(OR(AD29="",AE29="",AF29=""),"",IFERROR(IF(COUNTIF(AD29:AF29,[2]Hoja2!$J$2)&gt;=2,3,IF(COUNTIF(AD29:AF29,[2]Hoja2!$J$3)=3,1,2)),1))</f>
        <v>1</v>
      </c>
      <c r="AH29" s="36" t="s">
        <v>139</v>
      </c>
      <c r="AI29" s="36" t="s">
        <v>133</v>
      </c>
      <c r="AJ29" s="12" t="s">
        <v>91</v>
      </c>
      <c r="AK29" s="12" t="s">
        <v>92</v>
      </c>
      <c r="AL29" s="12" t="s">
        <v>140</v>
      </c>
      <c r="AM29" s="12" t="s">
        <v>72</v>
      </c>
      <c r="AN29" s="12" t="s">
        <v>55</v>
      </c>
    </row>
    <row r="30" spans="1:40" s="43" customFormat="1" ht="264" x14ac:dyDescent="0.3">
      <c r="A30" s="12">
        <v>16</v>
      </c>
      <c r="B30" s="30" t="s">
        <v>144</v>
      </c>
      <c r="C30" s="38" t="s">
        <v>145</v>
      </c>
      <c r="D30" s="38" t="s">
        <v>146</v>
      </c>
      <c r="E30" s="32" t="s">
        <v>56</v>
      </c>
      <c r="F30" s="32" t="s">
        <v>57</v>
      </c>
      <c r="G30" s="32" t="s">
        <v>58</v>
      </c>
      <c r="H30" s="33" t="s">
        <v>59</v>
      </c>
      <c r="I30" s="33"/>
      <c r="J30" s="33" t="s">
        <v>59</v>
      </c>
      <c r="K30" s="33" t="s">
        <v>59</v>
      </c>
      <c r="L30" s="15" t="s">
        <v>894</v>
      </c>
      <c r="M30" s="32" t="s">
        <v>60</v>
      </c>
      <c r="N30" s="34" t="s">
        <v>61</v>
      </c>
      <c r="O30" s="32" t="s">
        <v>59</v>
      </c>
      <c r="P30" s="32"/>
      <c r="Q30" s="31" t="s">
        <v>147</v>
      </c>
      <c r="R30" s="34" t="s">
        <v>148</v>
      </c>
      <c r="S30" s="31" t="s">
        <v>149</v>
      </c>
      <c r="T30" s="30" t="s">
        <v>59</v>
      </c>
      <c r="U30" s="30"/>
      <c r="V30" s="30"/>
      <c r="W30" s="30" t="s">
        <v>65</v>
      </c>
      <c r="X30" s="30" t="s">
        <v>65</v>
      </c>
      <c r="Y30" s="30" t="s">
        <v>65</v>
      </c>
      <c r="Z30" s="30" t="s">
        <v>65</v>
      </c>
      <c r="AA30" s="30" t="s">
        <v>65</v>
      </c>
      <c r="AB30" s="30" t="s">
        <v>66</v>
      </c>
      <c r="AC30" s="30" t="s">
        <v>65</v>
      </c>
      <c r="AD30" s="30" t="s">
        <v>68</v>
      </c>
      <c r="AE30" s="30" t="s">
        <v>150</v>
      </c>
      <c r="AF30" s="30" t="s">
        <v>150</v>
      </c>
      <c r="AG30" s="30" t="s">
        <v>151</v>
      </c>
      <c r="AH30" s="36" t="s">
        <v>152</v>
      </c>
      <c r="AI30" s="36" t="s">
        <v>144</v>
      </c>
      <c r="AJ30" s="30" t="s">
        <v>91</v>
      </c>
      <c r="AK30" s="30" t="s">
        <v>92</v>
      </c>
      <c r="AL30" s="30" t="s">
        <v>153</v>
      </c>
      <c r="AM30" s="30" t="s">
        <v>72</v>
      </c>
      <c r="AN30" s="12" t="s">
        <v>55</v>
      </c>
    </row>
    <row r="31" spans="1:40" s="43" customFormat="1" ht="264" x14ac:dyDescent="0.3">
      <c r="A31" s="12">
        <v>17</v>
      </c>
      <c r="B31" s="32" t="s">
        <v>144</v>
      </c>
      <c r="C31" s="38" t="s">
        <v>145</v>
      </c>
      <c r="D31" s="32" t="s">
        <v>154</v>
      </c>
      <c r="E31" s="32" t="s">
        <v>56</v>
      </c>
      <c r="F31" s="32" t="s">
        <v>57</v>
      </c>
      <c r="G31" s="39" t="s">
        <v>155</v>
      </c>
      <c r="H31" s="32" t="s">
        <v>59</v>
      </c>
      <c r="I31" s="32"/>
      <c r="J31" s="32" t="s">
        <v>59</v>
      </c>
      <c r="K31" s="32" t="s">
        <v>59</v>
      </c>
      <c r="L31" s="15" t="s">
        <v>894</v>
      </c>
      <c r="M31" s="32" t="s">
        <v>60</v>
      </c>
      <c r="N31" s="32" t="s">
        <v>61</v>
      </c>
      <c r="O31" s="32" t="s">
        <v>59</v>
      </c>
      <c r="P31" s="32" t="s">
        <v>59</v>
      </c>
      <c r="Q31" s="32" t="s">
        <v>156</v>
      </c>
      <c r="R31" s="32" t="s">
        <v>157</v>
      </c>
      <c r="S31" s="32" t="s">
        <v>158</v>
      </c>
      <c r="T31" s="30" t="s">
        <v>59</v>
      </c>
      <c r="U31" s="30"/>
      <c r="V31" s="30"/>
      <c r="W31" s="30" t="s">
        <v>65</v>
      </c>
      <c r="X31" s="30" t="s">
        <v>65</v>
      </c>
      <c r="Y31" s="30" t="s">
        <v>65</v>
      </c>
      <c r="Z31" s="30" t="s">
        <v>65</v>
      </c>
      <c r="AA31" s="30" t="s">
        <v>65</v>
      </c>
      <c r="AB31" s="30" t="s">
        <v>66</v>
      </c>
      <c r="AC31" s="30" t="s">
        <v>65</v>
      </c>
      <c r="AD31" s="30" t="s">
        <v>68</v>
      </c>
      <c r="AE31" s="36" t="s">
        <v>150</v>
      </c>
      <c r="AF31" s="36" t="s">
        <v>150</v>
      </c>
      <c r="AG31" s="36" t="s">
        <v>151</v>
      </c>
      <c r="AH31" s="36" t="s">
        <v>152</v>
      </c>
      <c r="AI31" s="36" t="s">
        <v>144</v>
      </c>
      <c r="AJ31" s="30" t="s">
        <v>91</v>
      </c>
      <c r="AK31" s="30" t="s">
        <v>92</v>
      </c>
      <c r="AL31" s="30" t="s">
        <v>153</v>
      </c>
      <c r="AM31" s="30" t="s">
        <v>72</v>
      </c>
      <c r="AN31" s="78" t="s">
        <v>159</v>
      </c>
    </row>
    <row r="32" spans="1:40" s="43" customFormat="1" ht="189" customHeight="1" x14ac:dyDescent="0.3">
      <c r="A32" s="30">
        <v>18</v>
      </c>
      <c r="B32" s="30" t="s">
        <v>144</v>
      </c>
      <c r="C32" s="38" t="s">
        <v>160</v>
      </c>
      <c r="D32" s="38" t="s">
        <v>161</v>
      </c>
      <c r="E32" s="32" t="s">
        <v>56</v>
      </c>
      <c r="F32" s="32" t="s">
        <v>57</v>
      </c>
      <c r="G32" s="32" t="s">
        <v>58</v>
      </c>
      <c r="H32" s="33" t="s">
        <v>59</v>
      </c>
      <c r="I32" s="33"/>
      <c r="J32" s="33" t="s">
        <v>59</v>
      </c>
      <c r="K32" s="33" t="s">
        <v>59</v>
      </c>
      <c r="L32" s="15" t="s">
        <v>894</v>
      </c>
      <c r="M32" s="32" t="s">
        <v>60</v>
      </c>
      <c r="N32" s="34" t="s">
        <v>61</v>
      </c>
      <c r="O32" s="32" t="s">
        <v>59</v>
      </c>
      <c r="P32" s="32"/>
      <c r="Q32" s="31" t="s">
        <v>156</v>
      </c>
      <c r="R32" s="34" t="s">
        <v>162</v>
      </c>
      <c r="S32" s="32" t="s">
        <v>163</v>
      </c>
      <c r="T32" s="30" t="s">
        <v>59</v>
      </c>
      <c r="U32" s="30"/>
      <c r="V32" s="30"/>
      <c r="W32" s="30" t="s">
        <v>65</v>
      </c>
      <c r="X32" s="30" t="s">
        <v>65</v>
      </c>
      <c r="Y32" s="30" t="s">
        <v>65</v>
      </c>
      <c r="Z32" s="30" t="s">
        <v>65</v>
      </c>
      <c r="AA32" s="30" t="s">
        <v>65</v>
      </c>
      <c r="AB32" s="30" t="s">
        <v>66</v>
      </c>
      <c r="AC32" s="30" t="s">
        <v>65</v>
      </c>
      <c r="AD32" s="30" t="s">
        <v>68</v>
      </c>
      <c r="AE32" s="36" t="s">
        <v>150</v>
      </c>
      <c r="AF32" s="36" t="s">
        <v>150</v>
      </c>
      <c r="AG32" s="36" t="s">
        <v>151</v>
      </c>
      <c r="AH32" s="36" t="s">
        <v>152</v>
      </c>
      <c r="AI32" s="36" t="s">
        <v>144</v>
      </c>
      <c r="AJ32" s="30" t="s">
        <v>91</v>
      </c>
      <c r="AK32" s="30" t="s">
        <v>92</v>
      </c>
      <c r="AL32" s="30" t="s">
        <v>153</v>
      </c>
      <c r="AM32" s="30" t="s">
        <v>72</v>
      </c>
      <c r="AN32" s="78" t="s">
        <v>164</v>
      </c>
    </row>
    <row r="33" spans="1:40" s="43" customFormat="1" ht="189" customHeight="1" x14ac:dyDescent="0.3">
      <c r="A33" s="30">
        <v>19</v>
      </c>
      <c r="B33" s="30" t="s">
        <v>144</v>
      </c>
      <c r="C33" s="38" t="s">
        <v>165</v>
      </c>
      <c r="D33" s="38" t="s">
        <v>166</v>
      </c>
      <c r="E33" s="32" t="s">
        <v>56</v>
      </c>
      <c r="F33" s="32" t="s">
        <v>57</v>
      </c>
      <c r="G33" s="39" t="s">
        <v>155</v>
      </c>
      <c r="H33" s="33" t="s">
        <v>59</v>
      </c>
      <c r="I33" s="33"/>
      <c r="J33" s="33" t="s">
        <v>59</v>
      </c>
      <c r="K33" s="33" t="s">
        <v>59</v>
      </c>
      <c r="L33" s="15" t="s">
        <v>894</v>
      </c>
      <c r="M33" s="32" t="s">
        <v>60</v>
      </c>
      <c r="N33" s="34" t="s">
        <v>61</v>
      </c>
      <c r="O33" s="32" t="s">
        <v>59</v>
      </c>
      <c r="P33" s="32" t="s">
        <v>59</v>
      </c>
      <c r="Q33" s="31" t="s">
        <v>113</v>
      </c>
      <c r="R33" s="34" t="s">
        <v>167</v>
      </c>
      <c r="S33" s="38" t="s">
        <v>168</v>
      </c>
      <c r="T33" s="30" t="s">
        <v>59</v>
      </c>
      <c r="U33" s="30"/>
      <c r="V33" s="30"/>
      <c r="W33" s="30" t="s">
        <v>65</v>
      </c>
      <c r="X33" s="30" t="s">
        <v>65</v>
      </c>
      <c r="Y33" s="30" t="s">
        <v>65</v>
      </c>
      <c r="Z33" s="30" t="s">
        <v>65</v>
      </c>
      <c r="AA33" s="30" t="s">
        <v>65</v>
      </c>
      <c r="AB33" s="30" t="s">
        <v>66</v>
      </c>
      <c r="AC33" s="30" t="s">
        <v>65</v>
      </c>
      <c r="AD33" s="30" t="s">
        <v>68</v>
      </c>
      <c r="AE33" s="30" t="s">
        <v>150</v>
      </c>
      <c r="AF33" s="30" t="s">
        <v>150</v>
      </c>
      <c r="AG33" s="30" t="s">
        <v>151</v>
      </c>
      <c r="AH33" s="36" t="s">
        <v>152</v>
      </c>
      <c r="AI33" s="36" t="s">
        <v>144</v>
      </c>
      <c r="AJ33" s="30" t="s">
        <v>91</v>
      </c>
      <c r="AK33" s="30" t="s">
        <v>92</v>
      </c>
      <c r="AL33" s="30" t="s">
        <v>153</v>
      </c>
      <c r="AM33" s="30" t="s">
        <v>72</v>
      </c>
      <c r="AN33" s="30"/>
    </row>
    <row r="34" spans="1:40" s="43" customFormat="1" ht="189" customHeight="1" x14ac:dyDescent="0.3">
      <c r="A34" s="30">
        <v>20</v>
      </c>
      <c r="B34" s="30" t="s">
        <v>144</v>
      </c>
      <c r="C34" s="38" t="s">
        <v>169</v>
      </c>
      <c r="D34" s="38" t="s">
        <v>170</v>
      </c>
      <c r="E34" s="39" t="s">
        <v>56</v>
      </c>
      <c r="F34" s="39" t="s">
        <v>57</v>
      </c>
      <c r="G34" s="39" t="s">
        <v>58</v>
      </c>
      <c r="H34" s="33" t="s">
        <v>59</v>
      </c>
      <c r="I34" s="33"/>
      <c r="J34" s="33" t="s">
        <v>59</v>
      </c>
      <c r="K34" s="33" t="s">
        <v>59</v>
      </c>
      <c r="L34" s="15" t="s">
        <v>894</v>
      </c>
      <c r="M34" s="32" t="s">
        <v>60</v>
      </c>
      <c r="N34" s="34" t="s">
        <v>61</v>
      </c>
      <c r="O34" s="32" t="s">
        <v>59</v>
      </c>
      <c r="P34" s="32"/>
      <c r="Q34" s="31" t="s">
        <v>171</v>
      </c>
      <c r="R34" s="34" t="s">
        <v>172</v>
      </c>
      <c r="S34" s="34" t="s">
        <v>173</v>
      </c>
      <c r="T34" s="30" t="s">
        <v>59</v>
      </c>
      <c r="U34" s="30"/>
      <c r="V34" s="30"/>
      <c r="W34" s="30" t="s">
        <v>65</v>
      </c>
      <c r="X34" s="30" t="s">
        <v>65</v>
      </c>
      <c r="Y34" s="30" t="s">
        <v>65</v>
      </c>
      <c r="Z34" s="30" t="s">
        <v>65</v>
      </c>
      <c r="AA34" s="30" t="s">
        <v>65</v>
      </c>
      <c r="AB34" s="30" t="s">
        <v>66</v>
      </c>
      <c r="AC34" s="30" t="s">
        <v>65</v>
      </c>
      <c r="AD34" s="30" t="s">
        <v>68</v>
      </c>
      <c r="AE34" s="30" t="s">
        <v>150</v>
      </c>
      <c r="AF34" s="30" t="s">
        <v>150</v>
      </c>
      <c r="AG34" s="30" t="s">
        <v>151</v>
      </c>
      <c r="AH34" s="36" t="s">
        <v>152</v>
      </c>
      <c r="AI34" s="36" t="s">
        <v>144</v>
      </c>
      <c r="AJ34" s="30" t="s">
        <v>91</v>
      </c>
      <c r="AK34" s="30" t="s">
        <v>92</v>
      </c>
      <c r="AL34" s="30" t="s">
        <v>153</v>
      </c>
      <c r="AM34" s="30" t="s">
        <v>72</v>
      </c>
      <c r="AN34" s="78" t="s">
        <v>164</v>
      </c>
    </row>
    <row r="35" spans="1:40" s="43" customFormat="1" ht="378.75" customHeight="1" x14ac:dyDescent="0.3">
      <c r="A35" s="12">
        <v>21</v>
      </c>
      <c r="B35" s="30" t="s">
        <v>144</v>
      </c>
      <c r="C35" s="38" t="s">
        <v>174</v>
      </c>
      <c r="D35" s="38" t="s">
        <v>146</v>
      </c>
      <c r="E35" s="32" t="s">
        <v>56</v>
      </c>
      <c r="F35" s="32" t="s">
        <v>57</v>
      </c>
      <c r="G35" s="32" t="s">
        <v>58</v>
      </c>
      <c r="H35" s="33" t="s">
        <v>59</v>
      </c>
      <c r="I35" s="33"/>
      <c r="J35" s="33" t="s">
        <v>59</v>
      </c>
      <c r="K35" s="33" t="s">
        <v>59</v>
      </c>
      <c r="L35" s="15" t="s">
        <v>894</v>
      </c>
      <c r="M35" s="32" t="s">
        <v>60</v>
      </c>
      <c r="N35" s="34" t="s">
        <v>61</v>
      </c>
      <c r="O35" s="79" t="s">
        <v>59</v>
      </c>
      <c r="P35" s="79"/>
      <c r="Q35" s="31" t="s">
        <v>113</v>
      </c>
      <c r="R35" s="34" t="s">
        <v>175</v>
      </c>
      <c r="S35" s="32" t="s">
        <v>176</v>
      </c>
      <c r="T35" s="30" t="s">
        <v>59</v>
      </c>
      <c r="U35" s="30"/>
      <c r="V35" s="30"/>
      <c r="W35" s="30" t="s">
        <v>65</v>
      </c>
      <c r="X35" s="30" t="s">
        <v>65</v>
      </c>
      <c r="Y35" s="30" t="s">
        <v>65</v>
      </c>
      <c r="Z35" s="30" t="s">
        <v>65</v>
      </c>
      <c r="AA35" s="30" t="s">
        <v>65</v>
      </c>
      <c r="AB35" s="30" t="s">
        <v>66</v>
      </c>
      <c r="AC35" s="30" t="s">
        <v>65</v>
      </c>
      <c r="AD35" s="30" t="s">
        <v>68</v>
      </c>
      <c r="AE35" s="30" t="s">
        <v>68</v>
      </c>
      <c r="AF35" s="30" t="s">
        <v>68</v>
      </c>
      <c r="AG35" s="30" t="s">
        <v>151</v>
      </c>
      <c r="AH35" s="36" t="s">
        <v>152</v>
      </c>
      <c r="AI35" s="36" t="s">
        <v>144</v>
      </c>
      <c r="AJ35" s="30" t="s">
        <v>91</v>
      </c>
      <c r="AK35" s="30" t="s">
        <v>177</v>
      </c>
      <c r="AL35" s="30" t="s">
        <v>153</v>
      </c>
      <c r="AM35" s="30" t="s">
        <v>72</v>
      </c>
      <c r="AN35" s="12" t="s">
        <v>55</v>
      </c>
    </row>
    <row r="36" spans="1:40" s="43" customFormat="1" ht="189" customHeight="1" x14ac:dyDescent="0.3">
      <c r="A36" s="12">
        <v>22</v>
      </c>
      <c r="B36" s="30" t="s">
        <v>144</v>
      </c>
      <c r="C36" s="38" t="s">
        <v>178</v>
      </c>
      <c r="D36" s="38" t="s">
        <v>179</v>
      </c>
      <c r="E36" s="39" t="s">
        <v>56</v>
      </c>
      <c r="F36" s="39" t="s">
        <v>57</v>
      </c>
      <c r="G36" s="39" t="s">
        <v>58</v>
      </c>
      <c r="H36" s="33" t="s">
        <v>59</v>
      </c>
      <c r="I36" s="33"/>
      <c r="J36" s="33" t="s">
        <v>59</v>
      </c>
      <c r="K36" s="33" t="s">
        <v>59</v>
      </c>
      <c r="L36" s="15" t="s">
        <v>894</v>
      </c>
      <c r="M36" s="32" t="s">
        <v>60</v>
      </c>
      <c r="N36" s="34" t="s">
        <v>61</v>
      </c>
      <c r="O36" s="32" t="s">
        <v>59</v>
      </c>
      <c r="P36" s="32"/>
      <c r="Q36" s="31" t="s">
        <v>171</v>
      </c>
      <c r="R36" s="38" t="s">
        <v>180</v>
      </c>
      <c r="S36" s="34" t="s">
        <v>181</v>
      </c>
      <c r="T36" s="30" t="s">
        <v>59</v>
      </c>
      <c r="U36" s="30"/>
      <c r="V36" s="30"/>
      <c r="W36" s="30" t="s">
        <v>65</v>
      </c>
      <c r="X36" s="30" t="s">
        <v>65</v>
      </c>
      <c r="Y36" s="30" t="s">
        <v>65</v>
      </c>
      <c r="Z36" s="30" t="s">
        <v>65</v>
      </c>
      <c r="AA36" s="30" t="s">
        <v>65</v>
      </c>
      <c r="AB36" s="30" t="s">
        <v>66</v>
      </c>
      <c r="AC36" s="30" t="s">
        <v>65</v>
      </c>
      <c r="AD36" s="30" t="s">
        <v>68</v>
      </c>
      <c r="AE36" s="30" t="s">
        <v>150</v>
      </c>
      <c r="AF36" s="30" t="s">
        <v>150</v>
      </c>
      <c r="AG36" s="30" t="s">
        <v>151</v>
      </c>
      <c r="AH36" s="36" t="s">
        <v>152</v>
      </c>
      <c r="AI36" s="36" t="s">
        <v>144</v>
      </c>
      <c r="AJ36" s="30" t="s">
        <v>91</v>
      </c>
      <c r="AK36" s="30" t="s">
        <v>92</v>
      </c>
      <c r="AL36" s="30" t="s">
        <v>153</v>
      </c>
      <c r="AM36" s="30" t="s">
        <v>72</v>
      </c>
      <c r="AN36" s="78" t="s">
        <v>164</v>
      </c>
    </row>
    <row r="37" spans="1:40" s="43" customFormat="1" ht="171.6" x14ac:dyDescent="0.3">
      <c r="A37" s="30">
        <v>23</v>
      </c>
      <c r="B37" s="30" t="s">
        <v>144</v>
      </c>
      <c r="C37" s="38" t="s">
        <v>182</v>
      </c>
      <c r="D37" s="38" t="s">
        <v>146</v>
      </c>
      <c r="E37" s="32" t="s">
        <v>56</v>
      </c>
      <c r="F37" s="32" t="s">
        <v>57</v>
      </c>
      <c r="G37" s="32" t="s">
        <v>58</v>
      </c>
      <c r="H37" s="33" t="s">
        <v>59</v>
      </c>
      <c r="I37" s="33"/>
      <c r="J37" s="33" t="s">
        <v>59</v>
      </c>
      <c r="K37" s="33" t="s">
        <v>59</v>
      </c>
      <c r="L37" s="15" t="s">
        <v>894</v>
      </c>
      <c r="M37" s="32" t="s">
        <v>60</v>
      </c>
      <c r="N37" s="34" t="s">
        <v>61</v>
      </c>
      <c r="O37" s="32" t="s">
        <v>59</v>
      </c>
      <c r="P37" s="32"/>
      <c r="Q37" s="31" t="s">
        <v>183</v>
      </c>
      <c r="R37" s="34" t="s">
        <v>184</v>
      </c>
      <c r="S37" s="34" t="s">
        <v>185</v>
      </c>
      <c r="T37" s="30" t="s">
        <v>59</v>
      </c>
      <c r="U37" s="30"/>
      <c r="V37" s="30"/>
      <c r="W37" s="30" t="s">
        <v>65</v>
      </c>
      <c r="X37" s="30" t="s">
        <v>65</v>
      </c>
      <c r="Y37" s="30" t="s">
        <v>65</v>
      </c>
      <c r="Z37" s="30" t="s">
        <v>65</v>
      </c>
      <c r="AA37" s="30" t="s">
        <v>65</v>
      </c>
      <c r="AB37" s="30" t="s">
        <v>66</v>
      </c>
      <c r="AC37" s="30" t="s">
        <v>65</v>
      </c>
      <c r="AD37" s="30" t="s">
        <v>68</v>
      </c>
      <c r="AE37" s="30" t="s">
        <v>150</v>
      </c>
      <c r="AF37" s="30" t="s">
        <v>150</v>
      </c>
      <c r="AG37" s="30" t="s">
        <v>151</v>
      </c>
      <c r="AH37" s="36" t="s">
        <v>152</v>
      </c>
      <c r="AI37" s="36" t="s">
        <v>144</v>
      </c>
      <c r="AJ37" s="30" t="s">
        <v>91</v>
      </c>
      <c r="AK37" s="30" t="s">
        <v>92</v>
      </c>
      <c r="AL37" s="30" t="s">
        <v>153</v>
      </c>
      <c r="AM37" s="30" t="s">
        <v>72</v>
      </c>
      <c r="AN37" s="78" t="s">
        <v>164</v>
      </c>
    </row>
    <row r="38" spans="1:40" s="43" customFormat="1" ht="184.8" x14ac:dyDescent="0.3">
      <c r="A38" s="30">
        <v>24</v>
      </c>
      <c r="B38" s="30" t="s">
        <v>144</v>
      </c>
      <c r="C38" s="38" t="s">
        <v>186</v>
      </c>
      <c r="D38" s="32" t="s">
        <v>146</v>
      </c>
      <c r="E38" s="32" t="s">
        <v>56</v>
      </c>
      <c r="F38" s="32" t="s">
        <v>57</v>
      </c>
      <c r="G38" s="32" t="s">
        <v>58</v>
      </c>
      <c r="H38" s="33" t="s">
        <v>59</v>
      </c>
      <c r="I38" s="33"/>
      <c r="J38" s="33" t="s">
        <v>59</v>
      </c>
      <c r="K38" s="33" t="s">
        <v>59</v>
      </c>
      <c r="L38" s="15" t="s">
        <v>894</v>
      </c>
      <c r="M38" s="32" t="s">
        <v>60</v>
      </c>
      <c r="N38" s="34" t="s">
        <v>61</v>
      </c>
      <c r="O38" s="32" t="s">
        <v>59</v>
      </c>
      <c r="P38" s="32" t="s">
        <v>59</v>
      </c>
      <c r="Q38" s="31" t="s">
        <v>183</v>
      </c>
      <c r="R38" s="38" t="s">
        <v>187</v>
      </c>
      <c r="S38" s="32" t="s">
        <v>188</v>
      </c>
      <c r="T38" s="30" t="s">
        <v>59</v>
      </c>
      <c r="U38" s="30"/>
      <c r="V38" s="30"/>
      <c r="W38" s="30" t="s">
        <v>65</v>
      </c>
      <c r="X38" s="30" t="s">
        <v>65</v>
      </c>
      <c r="Y38" s="30" t="s">
        <v>65</v>
      </c>
      <c r="Z38" s="30" t="s">
        <v>65</v>
      </c>
      <c r="AA38" s="30" t="s">
        <v>65</v>
      </c>
      <c r="AB38" s="30" t="s">
        <v>66</v>
      </c>
      <c r="AC38" s="30" t="s">
        <v>65</v>
      </c>
      <c r="AD38" s="30" t="s">
        <v>68</v>
      </c>
      <c r="AE38" s="30" t="s">
        <v>150</v>
      </c>
      <c r="AF38" s="30" t="s">
        <v>150</v>
      </c>
      <c r="AG38" s="30" t="s">
        <v>151</v>
      </c>
      <c r="AH38" s="36" t="s">
        <v>152</v>
      </c>
      <c r="AI38" s="36" t="s">
        <v>144</v>
      </c>
      <c r="AJ38" s="30" t="s">
        <v>91</v>
      </c>
      <c r="AK38" s="30" t="s">
        <v>177</v>
      </c>
      <c r="AL38" s="30" t="s">
        <v>153</v>
      </c>
      <c r="AM38" s="30" t="s">
        <v>72</v>
      </c>
      <c r="AN38" s="78" t="s">
        <v>164</v>
      </c>
    </row>
    <row r="39" spans="1:40" s="43" customFormat="1" ht="300.75" customHeight="1" x14ac:dyDescent="0.3">
      <c r="A39" s="30">
        <v>25</v>
      </c>
      <c r="B39" s="30" t="s">
        <v>144</v>
      </c>
      <c r="C39" s="38" t="s">
        <v>186</v>
      </c>
      <c r="D39" s="38" t="s">
        <v>189</v>
      </c>
      <c r="E39" s="32" t="s">
        <v>56</v>
      </c>
      <c r="F39" s="32" t="s">
        <v>57</v>
      </c>
      <c r="G39" s="32" t="s">
        <v>58</v>
      </c>
      <c r="H39" s="33" t="s">
        <v>59</v>
      </c>
      <c r="I39" s="33"/>
      <c r="J39" s="33" t="s">
        <v>59</v>
      </c>
      <c r="K39" s="33" t="s">
        <v>59</v>
      </c>
      <c r="L39" s="15" t="s">
        <v>894</v>
      </c>
      <c r="M39" s="32" t="s">
        <v>60</v>
      </c>
      <c r="N39" s="34" t="s">
        <v>61</v>
      </c>
      <c r="O39" s="32" t="s">
        <v>59</v>
      </c>
      <c r="P39" s="32"/>
      <c r="Q39" s="31" t="s">
        <v>183</v>
      </c>
      <c r="R39" s="31" t="s">
        <v>190</v>
      </c>
      <c r="S39" s="32" t="s">
        <v>191</v>
      </c>
      <c r="T39" s="30" t="s">
        <v>59</v>
      </c>
      <c r="U39" s="30"/>
      <c r="V39" s="30"/>
      <c r="W39" s="30" t="s">
        <v>65</v>
      </c>
      <c r="X39" s="30" t="s">
        <v>65</v>
      </c>
      <c r="Y39" s="30" t="s">
        <v>65</v>
      </c>
      <c r="Z39" s="30" t="s">
        <v>65</v>
      </c>
      <c r="AA39" s="30" t="s">
        <v>65</v>
      </c>
      <c r="AB39" s="30" t="s">
        <v>66</v>
      </c>
      <c r="AC39" s="30" t="s">
        <v>65</v>
      </c>
      <c r="AD39" s="30" t="s">
        <v>68</v>
      </c>
      <c r="AE39" s="30" t="s">
        <v>150</v>
      </c>
      <c r="AF39" s="30" t="s">
        <v>150</v>
      </c>
      <c r="AG39" s="30" t="s">
        <v>151</v>
      </c>
      <c r="AH39" s="36" t="s">
        <v>152</v>
      </c>
      <c r="AI39" s="36" t="s">
        <v>144</v>
      </c>
      <c r="AJ39" s="30" t="s">
        <v>91</v>
      </c>
      <c r="AK39" s="30" t="s">
        <v>177</v>
      </c>
      <c r="AL39" s="30" t="s">
        <v>153</v>
      </c>
      <c r="AM39" s="30" t="s">
        <v>72</v>
      </c>
      <c r="AN39" s="78" t="s">
        <v>164</v>
      </c>
    </row>
    <row r="40" spans="1:40" s="11" customFormat="1" ht="211.2" x14ac:dyDescent="0.3">
      <c r="A40" s="12">
        <v>26</v>
      </c>
      <c r="B40" s="12" t="s">
        <v>192</v>
      </c>
      <c r="C40" s="31" t="s">
        <v>193</v>
      </c>
      <c r="D40" s="40" t="s">
        <v>194</v>
      </c>
      <c r="E40" s="15" t="s">
        <v>195</v>
      </c>
      <c r="F40" s="15" t="s">
        <v>57</v>
      </c>
      <c r="G40" s="15" t="s">
        <v>106</v>
      </c>
      <c r="H40" s="16" t="s">
        <v>59</v>
      </c>
      <c r="I40" s="16"/>
      <c r="J40" s="16" t="s">
        <v>59</v>
      </c>
      <c r="K40" s="16" t="s">
        <v>59</v>
      </c>
      <c r="L40" s="15" t="s">
        <v>894</v>
      </c>
      <c r="M40" s="15" t="s">
        <v>60</v>
      </c>
      <c r="N40" s="17" t="s">
        <v>61</v>
      </c>
      <c r="O40" s="15"/>
      <c r="P40" s="15" t="s">
        <v>59</v>
      </c>
      <c r="Q40" s="17" t="s">
        <v>171</v>
      </c>
      <c r="R40" s="17" t="s">
        <v>167</v>
      </c>
      <c r="S40" s="13" t="s">
        <v>196</v>
      </c>
      <c r="T40" s="12" t="s">
        <v>59</v>
      </c>
      <c r="U40" s="13"/>
      <c r="V40" s="13"/>
      <c r="W40" s="12" t="s">
        <v>65</v>
      </c>
      <c r="X40" s="12" t="s">
        <v>65</v>
      </c>
      <c r="Y40" s="12" t="s">
        <v>65</v>
      </c>
      <c r="Z40" s="12" t="s">
        <v>65</v>
      </c>
      <c r="AA40" s="12" t="s">
        <v>65</v>
      </c>
      <c r="AB40" s="12" t="s">
        <v>66</v>
      </c>
      <c r="AC40" s="12" t="s">
        <v>65</v>
      </c>
      <c r="AD40" s="12" t="s">
        <v>68</v>
      </c>
      <c r="AE40" s="12" t="s">
        <v>68</v>
      </c>
      <c r="AF40" s="12" t="s">
        <v>68</v>
      </c>
      <c r="AG40" s="41">
        <v>1</v>
      </c>
      <c r="AH40" s="36" t="s">
        <v>197</v>
      </c>
      <c r="AI40" s="36" t="s">
        <v>192</v>
      </c>
      <c r="AJ40" s="12" t="s">
        <v>91</v>
      </c>
      <c r="AK40" s="12" t="s">
        <v>177</v>
      </c>
      <c r="AL40" s="12" t="s">
        <v>70</v>
      </c>
      <c r="AM40" s="12" t="s">
        <v>72</v>
      </c>
      <c r="AN40" s="12" t="s">
        <v>198</v>
      </c>
    </row>
    <row r="41" spans="1:40" s="11" customFormat="1" ht="171.6" x14ac:dyDescent="0.3">
      <c r="A41" s="12">
        <v>27</v>
      </c>
      <c r="B41" s="12" t="s">
        <v>192</v>
      </c>
      <c r="C41" s="31" t="s">
        <v>199</v>
      </c>
      <c r="D41" s="40" t="s">
        <v>200</v>
      </c>
      <c r="E41" s="15" t="s">
        <v>195</v>
      </c>
      <c r="F41" s="15" t="s">
        <v>57</v>
      </c>
      <c r="G41" s="15" t="s">
        <v>58</v>
      </c>
      <c r="H41" s="16" t="s">
        <v>59</v>
      </c>
      <c r="I41" s="16"/>
      <c r="J41" s="16" t="s">
        <v>59</v>
      </c>
      <c r="K41" s="16" t="s">
        <v>59</v>
      </c>
      <c r="L41" s="15" t="s">
        <v>894</v>
      </c>
      <c r="M41" s="15" t="s">
        <v>60</v>
      </c>
      <c r="N41" s="17" t="s">
        <v>61</v>
      </c>
      <c r="O41" s="15" t="s">
        <v>59</v>
      </c>
      <c r="P41" s="15"/>
      <c r="Q41" s="17" t="s">
        <v>201</v>
      </c>
      <c r="R41" s="17" t="s">
        <v>202</v>
      </c>
      <c r="S41" s="13" t="s">
        <v>203</v>
      </c>
      <c r="T41" s="12" t="s">
        <v>59</v>
      </c>
      <c r="U41" s="13"/>
      <c r="V41" s="13" t="s">
        <v>59</v>
      </c>
      <c r="W41" s="12" t="s">
        <v>65</v>
      </c>
      <c r="X41" s="12" t="s">
        <v>204</v>
      </c>
      <c r="Y41" s="12" t="s">
        <v>204</v>
      </c>
      <c r="Z41" s="12" t="s">
        <v>110</v>
      </c>
      <c r="AA41" s="12" t="s">
        <v>205</v>
      </c>
      <c r="AB41" s="12" t="s">
        <v>77</v>
      </c>
      <c r="AC41" s="12" t="s">
        <v>206</v>
      </c>
      <c r="AD41" s="12" t="s">
        <v>150</v>
      </c>
      <c r="AE41" s="12" t="s">
        <v>150</v>
      </c>
      <c r="AF41" s="12" t="s">
        <v>150</v>
      </c>
      <c r="AG41" s="41">
        <v>3</v>
      </c>
      <c r="AH41" s="36" t="s">
        <v>197</v>
      </c>
      <c r="AI41" s="36" t="s">
        <v>192</v>
      </c>
      <c r="AJ41" s="12" t="s">
        <v>91</v>
      </c>
      <c r="AK41" s="12" t="s">
        <v>177</v>
      </c>
      <c r="AL41" s="12" t="s">
        <v>70</v>
      </c>
      <c r="AM41" s="12" t="s">
        <v>72</v>
      </c>
      <c r="AN41" s="12" t="s">
        <v>198</v>
      </c>
    </row>
    <row r="42" spans="1:40" s="11" customFormat="1" ht="171.6" x14ac:dyDescent="0.3">
      <c r="A42" s="30">
        <v>28</v>
      </c>
      <c r="B42" s="12" t="s">
        <v>192</v>
      </c>
      <c r="C42" s="31" t="s">
        <v>207</v>
      </c>
      <c r="D42" s="40" t="s">
        <v>208</v>
      </c>
      <c r="E42" s="15" t="s">
        <v>195</v>
      </c>
      <c r="F42" s="15" t="s">
        <v>57</v>
      </c>
      <c r="G42" s="15" t="s">
        <v>106</v>
      </c>
      <c r="H42" s="16" t="s">
        <v>59</v>
      </c>
      <c r="I42" s="16"/>
      <c r="J42" s="16" t="s">
        <v>59</v>
      </c>
      <c r="K42" s="16" t="s">
        <v>59</v>
      </c>
      <c r="L42" s="15" t="s">
        <v>894</v>
      </c>
      <c r="M42" s="15" t="s">
        <v>60</v>
      </c>
      <c r="N42" s="17" t="s">
        <v>61</v>
      </c>
      <c r="O42" s="15" t="s">
        <v>59</v>
      </c>
      <c r="P42" s="15" t="s">
        <v>59</v>
      </c>
      <c r="Q42" s="17" t="s">
        <v>201</v>
      </c>
      <c r="R42" s="17" t="s">
        <v>209</v>
      </c>
      <c r="S42" s="13" t="s">
        <v>210</v>
      </c>
      <c r="T42" s="12" t="s">
        <v>59</v>
      </c>
      <c r="U42" s="13"/>
      <c r="V42" s="13"/>
      <c r="W42" s="12" t="s">
        <v>65</v>
      </c>
      <c r="X42" s="12" t="s">
        <v>211</v>
      </c>
      <c r="Y42" s="12" t="s">
        <v>65</v>
      </c>
      <c r="Z42" s="12" t="s">
        <v>65</v>
      </c>
      <c r="AA42" s="12" t="s">
        <v>65</v>
      </c>
      <c r="AB42" s="12" t="s">
        <v>77</v>
      </c>
      <c r="AC42" s="12" t="s">
        <v>212</v>
      </c>
      <c r="AD42" s="12" t="s">
        <v>150</v>
      </c>
      <c r="AE42" s="12" t="s">
        <v>150</v>
      </c>
      <c r="AF42" s="12" t="s">
        <v>150</v>
      </c>
      <c r="AG42" s="41">
        <v>3</v>
      </c>
      <c r="AH42" s="36" t="s">
        <v>197</v>
      </c>
      <c r="AI42" s="36" t="s">
        <v>192</v>
      </c>
      <c r="AJ42" s="12" t="s">
        <v>91</v>
      </c>
      <c r="AK42" s="12" t="s">
        <v>177</v>
      </c>
      <c r="AL42" s="12" t="s">
        <v>70</v>
      </c>
      <c r="AM42" s="12" t="s">
        <v>72</v>
      </c>
      <c r="AN42" s="12" t="s">
        <v>198</v>
      </c>
    </row>
    <row r="43" spans="1:40" s="45" customFormat="1" ht="409.6" x14ac:dyDescent="0.3">
      <c r="A43" s="30">
        <v>29</v>
      </c>
      <c r="B43" s="30" t="s">
        <v>213</v>
      </c>
      <c r="C43" s="32" t="s">
        <v>214</v>
      </c>
      <c r="D43" s="32" t="s">
        <v>65</v>
      </c>
      <c r="E43" s="32" t="s">
        <v>74</v>
      </c>
      <c r="F43" s="32" t="s">
        <v>57</v>
      </c>
      <c r="G43" s="32" t="s">
        <v>58</v>
      </c>
      <c r="H43" s="33" t="s">
        <v>59</v>
      </c>
      <c r="I43" s="33"/>
      <c r="J43" s="33" t="s">
        <v>59</v>
      </c>
      <c r="K43" s="33" t="s">
        <v>59</v>
      </c>
      <c r="L43" s="15" t="s">
        <v>894</v>
      </c>
      <c r="M43" s="32" t="s">
        <v>60</v>
      </c>
      <c r="N43" s="32" t="s">
        <v>61</v>
      </c>
      <c r="O43" s="32" t="s">
        <v>59</v>
      </c>
      <c r="P43" s="32"/>
      <c r="Q43" s="38" t="s">
        <v>95</v>
      </c>
      <c r="R43" s="38" t="s">
        <v>215</v>
      </c>
      <c r="S43" s="32" t="s">
        <v>216</v>
      </c>
      <c r="T43" s="30" t="s">
        <v>59</v>
      </c>
      <c r="U43" s="30"/>
      <c r="V43" s="30"/>
      <c r="W43" s="30" t="s">
        <v>65</v>
      </c>
      <c r="X43" s="30" t="s">
        <v>65</v>
      </c>
      <c r="Y43" s="30" t="s">
        <v>65</v>
      </c>
      <c r="Z43" s="30" t="s">
        <v>65</v>
      </c>
      <c r="AA43" s="30" t="s">
        <v>65</v>
      </c>
      <c r="AB43" s="30" t="s">
        <v>66</v>
      </c>
      <c r="AC43" s="30" t="s">
        <v>67</v>
      </c>
      <c r="AD43" s="30" t="s">
        <v>68</v>
      </c>
      <c r="AE43" s="30" t="s">
        <v>68</v>
      </c>
      <c r="AF43" s="30" t="s">
        <v>68</v>
      </c>
      <c r="AG43" s="35">
        <f>IF(OR(AD43="",AE43="",AF43=""),"",IFERROR(IF(COUNTIF(AD43:AF43,[3]Hoja2!$J$2)&gt;=2,3,IF(COUNTIF(AD43:AF43,[3]Hoja2!$J$3)=3,1,2)),1))</f>
        <v>1</v>
      </c>
      <c r="AH43" s="44" t="s">
        <v>217</v>
      </c>
      <c r="AI43" s="44" t="s">
        <v>218</v>
      </c>
      <c r="AJ43" s="30" t="s">
        <v>91</v>
      </c>
      <c r="AK43" s="30" t="s">
        <v>219</v>
      </c>
      <c r="AL43" s="30" t="s">
        <v>70</v>
      </c>
      <c r="AM43" s="30" t="s">
        <v>72</v>
      </c>
      <c r="AN43" s="30" t="s">
        <v>65</v>
      </c>
    </row>
    <row r="44" spans="1:40" s="45" customFormat="1" ht="277.2" x14ac:dyDescent="0.3">
      <c r="A44" s="30">
        <v>30</v>
      </c>
      <c r="B44" s="30" t="s">
        <v>213</v>
      </c>
      <c r="C44" s="32" t="s">
        <v>220</v>
      </c>
      <c r="D44" s="32" t="s">
        <v>65</v>
      </c>
      <c r="E44" s="32" t="s">
        <v>74</v>
      </c>
      <c r="F44" s="32" t="s">
        <v>57</v>
      </c>
      <c r="G44" s="32" t="s">
        <v>58</v>
      </c>
      <c r="H44" s="33" t="s">
        <v>59</v>
      </c>
      <c r="I44" s="33"/>
      <c r="J44" s="33" t="s">
        <v>59</v>
      </c>
      <c r="K44" s="33" t="s">
        <v>59</v>
      </c>
      <c r="L44" s="15" t="s">
        <v>894</v>
      </c>
      <c r="M44" s="32" t="s">
        <v>60</v>
      </c>
      <c r="N44" s="32" t="s">
        <v>61</v>
      </c>
      <c r="O44" s="32" t="s">
        <v>59</v>
      </c>
      <c r="P44" s="32"/>
      <c r="Q44" s="32" t="s">
        <v>95</v>
      </c>
      <c r="R44" s="38" t="s">
        <v>221</v>
      </c>
      <c r="S44" s="32" t="s">
        <v>222</v>
      </c>
      <c r="T44" s="30" t="s">
        <v>59</v>
      </c>
      <c r="U44" s="30"/>
      <c r="V44" s="30"/>
      <c r="W44" s="30" t="s">
        <v>65</v>
      </c>
      <c r="X44" s="30" t="s">
        <v>65</v>
      </c>
      <c r="Y44" s="30" t="s">
        <v>65</v>
      </c>
      <c r="Z44" s="30" t="s">
        <v>65</v>
      </c>
      <c r="AA44" s="30" t="s">
        <v>65</v>
      </c>
      <c r="AB44" s="30" t="s">
        <v>66</v>
      </c>
      <c r="AC44" s="30" t="s">
        <v>67</v>
      </c>
      <c r="AD44" s="30" t="s">
        <v>68</v>
      </c>
      <c r="AE44" s="30" t="s">
        <v>68</v>
      </c>
      <c r="AF44" s="30" t="s">
        <v>68</v>
      </c>
      <c r="AG44" s="35">
        <f>IF(OR(AD44="",AE44="",AF44=""),"",IFERROR(IF(COUNTIF(AD44:AF44,[3]Hoja2!$J$2)&gt;=2,3,IF(COUNTIF(AD44:AF44,[3]Hoja2!$J$3)=3,1,2)),1))</f>
        <v>1</v>
      </c>
      <c r="AH44" s="44" t="s">
        <v>217</v>
      </c>
      <c r="AI44" s="44" t="s">
        <v>218</v>
      </c>
      <c r="AJ44" s="30" t="s">
        <v>91</v>
      </c>
      <c r="AK44" s="30" t="s">
        <v>219</v>
      </c>
      <c r="AL44" s="30" t="s">
        <v>70</v>
      </c>
      <c r="AM44" s="30" t="s">
        <v>72</v>
      </c>
      <c r="AN44" s="30" t="s">
        <v>65</v>
      </c>
    </row>
    <row r="45" spans="1:40" s="45" customFormat="1" ht="158.4" x14ac:dyDescent="0.3">
      <c r="A45" s="12">
        <v>31</v>
      </c>
      <c r="B45" s="30" t="s">
        <v>213</v>
      </c>
      <c r="C45" s="32" t="s">
        <v>223</v>
      </c>
      <c r="D45" s="32" t="s">
        <v>65</v>
      </c>
      <c r="E45" s="32" t="s">
        <v>74</v>
      </c>
      <c r="F45" s="32" t="s">
        <v>57</v>
      </c>
      <c r="G45" s="32" t="s">
        <v>58</v>
      </c>
      <c r="H45" s="33" t="s">
        <v>59</v>
      </c>
      <c r="I45" s="33"/>
      <c r="J45" s="33" t="s">
        <v>59</v>
      </c>
      <c r="K45" s="33" t="s">
        <v>59</v>
      </c>
      <c r="L45" s="15" t="s">
        <v>894</v>
      </c>
      <c r="M45" s="32" t="s">
        <v>60</v>
      </c>
      <c r="N45" s="32" t="s">
        <v>61</v>
      </c>
      <c r="O45" s="32" t="s">
        <v>59</v>
      </c>
      <c r="P45" s="32"/>
      <c r="Q45" s="32" t="s">
        <v>95</v>
      </c>
      <c r="R45" s="38" t="s">
        <v>224</v>
      </c>
      <c r="S45" s="32" t="s">
        <v>225</v>
      </c>
      <c r="T45" s="30" t="s">
        <v>59</v>
      </c>
      <c r="U45" s="30"/>
      <c r="V45" s="30"/>
      <c r="W45" s="30" t="s">
        <v>65</v>
      </c>
      <c r="X45" s="30" t="s">
        <v>65</v>
      </c>
      <c r="Y45" s="30" t="s">
        <v>65</v>
      </c>
      <c r="Z45" s="30" t="s">
        <v>65</v>
      </c>
      <c r="AA45" s="30" t="s">
        <v>65</v>
      </c>
      <c r="AB45" s="30" t="s">
        <v>66</v>
      </c>
      <c r="AC45" s="30" t="s">
        <v>67</v>
      </c>
      <c r="AD45" s="30" t="s">
        <v>68</v>
      </c>
      <c r="AE45" s="30" t="s">
        <v>68</v>
      </c>
      <c r="AF45" s="30" t="s">
        <v>68</v>
      </c>
      <c r="AG45" s="35">
        <f>IF(OR(AD45="",AE45="",AF45=""),"",IFERROR(IF(COUNTIF(AD45:AF45,[3]Hoja2!$J$2)&gt;=2,3,IF(COUNTIF(AD45:AF45,[3]Hoja2!$J$3)=3,1,2)),1))</f>
        <v>1</v>
      </c>
      <c r="AH45" s="44" t="s">
        <v>217</v>
      </c>
      <c r="AI45" s="44" t="s">
        <v>218</v>
      </c>
      <c r="AJ45" s="30" t="s">
        <v>91</v>
      </c>
      <c r="AK45" s="30" t="s">
        <v>219</v>
      </c>
      <c r="AL45" s="30" t="s">
        <v>70</v>
      </c>
      <c r="AM45" s="30" t="s">
        <v>72</v>
      </c>
      <c r="AN45" s="30" t="s">
        <v>65</v>
      </c>
    </row>
    <row r="46" spans="1:40" s="45" customFormat="1" ht="409.6" x14ac:dyDescent="0.3">
      <c r="A46" s="12">
        <v>32</v>
      </c>
      <c r="B46" s="30" t="s">
        <v>213</v>
      </c>
      <c r="C46" s="32" t="s">
        <v>226</v>
      </c>
      <c r="D46" s="32" t="s">
        <v>227</v>
      </c>
      <c r="E46" s="32" t="s">
        <v>74</v>
      </c>
      <c r="F46" s="32" t="s">
        <v>57</v>
      </c>
      <c r="G46" s="32" t="s">
        <v>106</v>
      </c>
      <c r="H46" s="33" t="s">
        <v>59</v>
      </c>
      <c r="I46" s="33"/>
      <c r="J46" s="33" t="s">
        <v>59</v>
      </c>
      <c r="K46" s="33" t="s">
        <v>59</v>
      </c>
      <c r="L46" s="15" t="s">
        <v>894</v>
      </c>
      <c r="M46" s="32" t="s">
        <v>60</v>
      </c>
      <c r="N46" s="32" t="s">
        <v>61</v>
      </c>
      <c r="O46" s="32" t="s">
        <v>59</v>
      </c>
      <c r="P46" s="32" t="s">
        <v>59</v>
      </c>
      <c r="Q46" s="32" t="s">
        <v>228</v>
      </c>
      <c r="R46" s="38" t="s">
        <v>65</v>
      </c>
      <c r="S46" s="32" t="s">
        <v>229</v>
      </c>
      <c r="T46" s="30" t="s">
        <v>59</v>
      </c>
      <c r="U46" s="30"/>
      <c r="V46" s="30"/>
      <c r="W46" s="30" t="s">
        <v>65</v>
      </c>
      <c r="X46" s="30" t="s">
        <v>65</v>
      </c>
      <c r="Y46" s="30" t="s">
        <v>65</v>
      </c>
      <c r="Z46" s="30" t="s">
        <v>65</v>
      </c>
      <c r="AA46" s="30" t="s">
        <v>65</v>
      </c>
      <c r="AB46" s="30" t="s">
        <v>66</v>
      </c>
      <c r="AC46" s="30" t="s">
        <v>67</v>
      </c>
      <c r="AD46" s="30" t="s">
        <v>68</v>
      </c>
      <c r="AE46" s="30" t="s">
        <v>68</v>
      </c>
      <c r="AF46" s="30" t="s">
        <v>68</v>
      </c>
      <c r="AG46" s="35">
        <f>IF(OR(AD46="",AE46="",AF46=""),"",IFERROR(IF(COUNTIF(AD46:AF46,[4]Hoja2!$J$2)&gt;=2,3,IF(COUNTIF(AD46:AF46,[4]Hoja2!$J$3)=3,1,2)),1))</f>
        <v>1</v>
      </c>
      <c r="AH46" s="44" t="s">
        <v>217</v>
      </c>
      <c r="AI46" s="44" t="s">
        <v>218</v>
      </c>
      <c r="AJ46" s="30" t="s">
        <v>91</v>
      </c>
      <c r="AK46" s="30" t="s">
        <v>219</v>
      </c>
      <c r="AL46" s="30" t="s">
        <v>70</v>
      </c>
      <c r="AM46" s="30" t="s">
        <v>72</v>
      </c>
      <c r="AN46" s="30" t="s">
        <v>65</v>
      </c>
    </row>
    <row r="47" spans="1:40" s="45" customFormat="1" ht="409.6" x14ac:dyDescent="0.3">
      <c r="A47" s="30">
        <v>33</v>
      </c>
      <c r="B47" s="30" t="s">
        <v>213</v>
      </c>
      <c r="C47" s="32" t="s">
        <v>230</v>
      </c>
      <c r="D47" s="32" t="s">
        <v>100</v>
      </c>
      <c r="E47" s="32" t="s">
        <v>56</v>
      </c>
      <c r="F47" s="32" t="s">
        <v>57</v>
      </c>
      <c r="G47" s="39" t="s">
        <v>106</v>
      </c>
      <c r="H47" s="33" t="s">
        <v>59</v>
      </c>
      <c r="I47" s="33"/>
      <c r="J47" s="33" t="s">
        <v>59</v>
      </c>
      <c r="K47" s="33" t="s">
        <v>59</v>
      </c>
      <c r="L47" s="15" t="s">
        <v>894</v>
      </c>
      <c r="M47" s="32" t="s">
        <v>60</v>
      </c>
      <c r="N47" s="32" t="s">
        <v>61</v>
      </c>
      <c r="O47" s="32" t="s">
        <v>59</v>
      </c>
      <c r="P47" s="32" t="s">
        <v>59</v>
      </c>
      <c r="Q47" s="38" t="s">
        <v>231</v>
      </c>
      <c r="R47" s="38" t="s">
        <v>232</v>
      </c>
      <c r="S47" s="38" t="s">
        <v>233</v>
      </c>
      <c r="T47" s="30" t="s">
        <v>59</v>
      </c>
      <c r="U47" s="30"/>
      <c r="V47" s="30"/>
      <c r="W47" s="30" t="s">
        <v>65</v>
      </c>
      <c r="X47" s="30" t="s">
        <v>65</v>
      </c>
      <c r="Y47" s="30" t="s">
        <v>65</v>
      </c>
      <c r="Z47" s="30" t="s">
        <v>65</v>
      </c>
      <c r="AA47" s="30" t="s">
        <v>65</v>
      </c>
      <c r="AB47" s="30" t="s">
        <v>66</v>
      </c>
      <c r="AC47" s="30" t="s">
        <v>67</v>
      </c>
      <c r="AD47" s="30" t="s">
        <v>68</v>
      </c>
      <c r="AE47" s="30" t="s">
        <v>68</v>
      </c>
      <c r="AF47" s="30" t="s">
        <v>68</v>
      </c>
      <c r="AG47" s="35">
        <f>IF(OR(AD47="",AE47="",AF47=""),"",IFERROR(IF(COUNTIF(AD47:AF47,[3]Hoja2!$J$2)&gt;=2,3,IF(COUNTIF(AD47:AF47,[3]Hoja2!$J$3)=3,1,2)),1))</f>
        <v>1</v>
      </c>
      <c r="AH47" s="44" t="s">
        <v>217</v>
      </c>
      <c r="AI47" s="44" t="s">
        <v>218</v>
      </c>
      <c r="AJ47" s="30" t="s">
        <v>91</v>
      </c>
      <c r="AK47" s="30" t="s">
        <v>219</v>
      </c>
      <c r="AL47" s="30" t="s">
        <v>70</v>
      </c>
      <c r="AM47" s="30" t="s">
        <v>72</v>
      </c>
      <c r="AN47" s="30"/>
    </row>
    <row r="48" spans="1:40" s="45" customFormat="1" ht="409.6" x14ac:dyDescent="0.3">
      <c r="A48" s="30">
        <v>34</v>
      </c>
      <c r="B48" s="30" t="s">
        <v>213</v>
      </c>
      <c r="C48" s="32" t="s">
        <v>226</v>
      </c>
      <c r="D48" s="32" t="s">
        <v>194</v>
      </c>
      <c r="E48" s="32" t="s">
        <v>74</v>
      </c>
      <c r="F48" s="32" t="s">
        <v>57</v>
      </c>
      <c r="G48" s="32" t="s">
        <v>58</v>
      </c>
      <c r="H48" s="33" t="s">
        <v>59</v>
      </c>
      <c r="I48" s="33"/>
      <c r="J48" s="33" t="s">
        <v>59</v>
      </c>
      <c r="K48" s="33" t="s">
        <v>59</v>
      </c>
      <c r="L48" s="15" t="s">
        <v>894</v>
      </c>
      <c r="M48" s="32" t="s">
        <v>60</v>
      </c>
      <c r="N48" s="32" t="s">
        <v>61</v>
      </c>
      <c r="O48" s="32" t="s">
        <v>59</v>
      </c>
      <c r="P48" s="32"/>
      <c r="Q48" s="32" t="s">
        <v>234</v>
      </c>
      <c r="R48" s="38" t="s">
        <v>235</v>
      </c>
      <c r="S48" s="32" t="s">
        <v>229</v>
      </c>
      <c r="T48" s="30" t="s">
        <v>59</v>
      </c>
      <c r="U48" s="30"/>
      <c r="V48" s="30"/>
      <c r="W48" s="30" t="s">
        <v>65</v>
      </c>
      <c r="X48" s="30" t="s">
        <v>65</v>
      </c>
      <c r="Y48" s="30" t="s">
        <v>65</v>
      </c>
      <c r="Z48" s="30" t="s">
        <v>65</v>
      </c>
      <c r="AA48" s="30" t="s">
        <v>65</v>
      </c>
      <c r="AB48" s="30" t="s">
        <v>66</v>
      </c>
      <c r="AC48" s="30" t="s">
        <v>67</v>
      </c>
      <c r="AD48" s="30" t="s">
        <v>68</v>
      </c>
      <c r="AE48" s="30" t="s">
        <v>68</v>
      </c>
      <c r="AF48" s="30" t="s">
        <v>68</v>
      </c>
      <c r="AG48" s="35">
        <f>IF(OR(AD48="",AE48="",AF48=""),"",IFERROR(IF(COUNTIF(AD48:AF48,[4]Hoja2!$J$2)&gt;=2,3,IF(COUNTIF(AD48:AF48,[4]Hoja2!$J$3)=3,1,2)),1))</f>
        <v>1</v>
      </c>
      <c r="AH48" s="44" t="s">
        <v>217</v>
      </c>
      <c r="AI48" s="44" t="s">
        <v>218</v>
      </c>
      <c r="AJ48" s="30" t="s">
        <v>91</v>
      </c>
      <c r="AK48" s="30" t="s">
        <v>219</v>
      </c>
      <c r="AL48" s="30" t="s">
        <v>70</v>
      </c>
      <c r="AM48" s="30" t="s">
        <v>72</v>
      </c>
      <c r="AN48" s="30" t="s">
        <v>65</v>
      </c>
    </row>
    <row r="49" spans="1:40" s="45" customFormat="1" ht="303.60000000000002" x14ac:dyDescent="0.3">
      <c r="A49" s="30">
        <v>35</v>
      </c>
      <c r="B49" s="30" t="s">
        <v>213</v>
      </c>
      <c r="C49" s="32" t="s">
        <v>236</v>
      </c>
      <c r="D49" s="32" t="s">
        <v>65</v>
      </c>
      <c r="E49" s="32" t="s">
        <v>74</v>
      </c>
      <c r="F49" s="32" t="s">
        <v>57</v>
      </c>
      <c r="G49" s="32" t="s">
        <v>58</v>
      </c>
      <c r="H49" s="33" t="s">
        <v>59</v>
      </c>
      <c r="I49" s="33"/>
      <c r="J49" s="33" t="s">
        <v>59</v>
      </c>
      <c r="K49" s="33" t="s">
        <v>59</v>
      </c>
      <c r="L49" s="15" t="s">
        <v>894</v>
      </c>
      <c r="M49" s="32" t="s">
        <v>60</v>
      </c>
      <c r="N49" s="32" t="s">
        <v>61</v>
      </c>
      <c r="O49" s="32" t="s">
        <v>59</v>
      </c>
      <c r="P49" s="32"/>
      <c r="Q49" s="32" t="s">
        <v>234</v>
      </c>
      <c r="R49" s="38" t="s">
        <v>114</v>
      </c>
      <c r="S49" s="32" t="s">
        <v>237</v>
      </c>
      <c r="T49" s="30" t="s">
        <v>59</v>
      </c>
      <c r="U49" s="30"/>
      <c r="V49" s="30"/>
      <c r="W49" s="30" t="s">
        <v>65</v>
      </c>
      <c r="X49" s="30" t="s">
        <v>65</v>
      </c>
      <c r="Y49" s="30" t="s">
        <v>65</v>
      </c>
      <c r="Z49" s="30" t="s">
        <v>65</v>
      </c>
      <c r="AA49" s="30" t="s">
        <v>65</v>
      </c>
      <c r="AB49" s="30" t="s">
        <v>66</v>
      </c>
      <c r="AC49" s="30" t="s">
        <v>67</v>
      </c>
      <c r="AD49" s="30" t="s">
        <v>68</v>
      </c>
      <c r="AE49" s="30" t="s">
        <v>68</v>
      </c>
      <c r="AF49" s="30" t="s">
        <v>68</v>
      </c>
      <c r="AG49" s="35">
        <f>IF(OR(AD49="",AE49="",AF49=""),"",IFERROR(IF(COUNTIF(AD49:AF49,[4]Hoja2!$J$2)&gt;=2,3,IF(COUNTIF(AD49:AF49,[4]Hoja2!$J$3)=3,1,2)),1))</f>
        <v>1</v>
      </c>
      <c r="AH49" s="44" t="s">
        <v>217</v>
      </c>
      <c r="AI49" s="44" t="s">
        <v>218</v>
      </c>
      <c r="AJ49" s="30" t="s">
        <v>91</v>
      </c>
      <c r="AK49" s="30" t="s">
        <v>219</v>
      </c>
      <c r="AL49" s="30" t="s">
        <v>70</v>
      </c>
      <c r="AM49" s="30" t="s">
        <v>72</v>
      </c>
      <c r="AN49" s="30" t="s">
        <v>65</v>
      </c>
    </row>
    <row r="50" spans="1:40" s="45" customFormat="1" ht="171.6" x14ac:dyDescent="0.3">
      <c r="A50" s="12">
        <v>36</v>
      </c>
      <c r="B50" s="30" t="s">
        <v>213</v>
      </c>
      <c r="C50" s="32" t="s">
        <v>238</v>
      </c>
      <c r="D50" s="38" t="s">
        <v>239</v>
      </c>
      <c r="E50" s="32" t="s">
        <v>74</v>
      </c>
      <c r="F50" s="32" t="s">
        <v>57</v>
      </c>
      <c r="G50" s="32" t="s">
        <v>58</v>
      </c>
      <c r="H50" s="33" t="s">
        <v>59</v>
      </c>
      <c r="I50" s="33"/>
      <c r="J50" s="33" t="s">
        <v>59</v>
      </c>
      <c r="K50" s="33" t="s">
        <v>59</v>
      </c>
      <c r="L50" s="15" t="s">
        <v>894</v>
      </c>
      <c r="M50" s="32" t="s">
        <v>60</v>
      </c>
      <c r="N50" s="32" t="s">
        <v>61</v>
      </c>
      <c r="O50" s="32" t="s">
        <v>59</v>
      </c>
      <c r="P50" s="32" t="s">
        <v>59</v>
      </c>
      <c r="Q50" s="32" t="s">
        <v>234</v>
      </c>
      <c r="R50" s="38" t="s">
        <v>240</v>
      </c>
      <c r="S50" s="32" t="s">
        <v>241</v>
      </c>
      <c r="T50" s="30" t="s">
        <v>59</v>
      </c>
      <c r="U50" s="30"/>
      <c r="V50" s="30"/>
      <c r="W50" s="30" t="s">
        <v>65</v>
      </c>
      <c r="X50" s="30" t="s">
        <v>65</v>
      </c>
      <c r="Y50" s="30" t="s">
        <v>65</v>
      </c>
      <c r="Z50" s="30" t="s">
        <v>65</v>
      </c>
      <c r="AA50" s="30" t="s">
        <v>65</v>
      </c>
      <c r="AB50" s="30" t="s">
        <v>66</v>
      </c>
      <c r="AC50" s="30" t="s">
        <v>67</v>
      </c>
      <c r="AD50" s="30" t="s">
        <v>68</v>
      </c>
      <c r="AE50" s="30" t="s">
        <v>68</v>
      </c>
      <c r="AF50" s="30" t="s">
        <v>68</v>
      </c>
      <c r="AG50" s="35">
        <f>IF(OR(AD50="",AE50="",AF50=""),"",IFERROR(IF(COUNTIF(AD50:AF50,[4]Hoja2!$J$2)&gt;=2,3,IF(COUNTIF(AD50:AF50,[4]Hoja2!$J$3)=3,1,2)),1))</f>
        <v>1</v>
      </c>
      <c r="AH50" s="44" t="s">
        <v>217</v>
      </c>
      <c r="AI50" s="44" t="s">
        <v>218</v>
      </c>
      <c r="AJ50" s="30" t="s">
        <v>91</v>
      </c>
      <c r="AK50" s="30" t="s">
        <v>219</v>
      </c>
      <c r="AL50" s="30" t="s">
        <v>70</v>
      </c>
      <c r="AM50" s="30" t="s">
        <v>72</v>
      </c>
      <c r="AN50" s="30" t="s">
        <v>65</v>
      </c>
    </row>
    <row r="51" spans="1:40" s="45" customFormat="1" ht="250.8" x14ac:dyDescent="0.3">
      <c r="A51" s="12">
        <v>37</v>
      </c>
      <c r="B51" s="30" t="s">
        <v>213</v>
      </c>
      <c r="C51" s="32" t="s">
        <v>242</v>
      </c>
      <c r="D51" s="38" t="s">
        <v>243</v>
      </c>
      <c r="E51" s="32" t="s">
        <v>74</v>
      </c>
      <c r="F51" s="32" t="s">
        <v>57</v>
      </c>
      <c r="G51" s="32" t="s">
        <v>58</v>
      </c>
      <c r="H51" s="33" t="s">
        <v>59</v>
      </c>
      <c r="I51" s="33"/>
      <c r="J51" s="33" t="s">
        <v>59</v>
      </c>
      <c r="K51" s="33" t="s">
        <v>59</v>
      </c>
      <c r="L51" s="15" t="s">
        <v>894</v>
      </c>
      <c r="M51" s="32" t="s">
        <v>60</v>
      </c>
      <c r="N51" s="32" t="s">
        <v>61</v>
      </c>
      <c r="O51" s="32" t="s">
        <v>59</v>
      </c>
      <c r="P51" s="32" t="s">
        <v>59</v>
      </c>
      <c r="Q51" s="32" t="s">
        <v>244</v>
      </c>
      <c r="R51" s="30" t="s">
        <v>65</v>
      </c>
      <c r="S51" s="32" t="s">
        <v>245</v>
      </c>
      <c r="T51" s="30" t="s">
        <v>59</v>
      </c>
      <c r="U51" s="30"/>
      <c r="V51" s="30"/>
      <c r="W51" s="30" t="s">
        <v>65</v>
      </c>
      <c r="X51" s="30" t="s">
        <v>65</v>
      </c>
      <c r="Y51" s="30" t="s">
        <v>65</v>
      </c>
      <c r="Z51" s="30" t="s">
        <v>65</v>
      </c>
      <c r="AA51" s="30" t="s">
        <v>65</v>
      </c>
      <c r="AB51" s="30" t="s">
        <v>66</v>
      </c>
      <c r="AC51" s="30" t="s">
        <v>67</v>
      </c>
      <c r="AD51" s="30" t="s">
        <v>68</v>
      </c>
      <c r="AE51" s="30" t="s">
        <v>68</v>
      </c>
      <c r="AF51" s="30" t="s">
        <v>68</v>
      </c>
      <c r="AG51" s="35">
        <f>IF(OR(AD51="",AE51="",AF51=""),"",IFERROR(IF(COUNTIF(AD51:AF51,[4]Hoja2!$J$2)&gt;=2,3,IF(COUNTIF(AD51:AF51,[4]Hoja2!$J$3)=3,1,2)),1))</f>
        <v>1</v>
      </c>
      <c r="AH51" s="44" t="s">
        <v>217</v>
      </c>
      <c r="AI51" s="44" t="s">
        <v>218</v>
      </c>
      <c r="AJ51" s="30" t="s">
        <v>91</v>
      </c>
      <c r="AK51" s="30" t="s">
        <v>219</v>
      </c>
      <c r="AL51" s="30" t="s">
        <v>70</v>
      </c>
      <c r="AM51" s="30" t="s">
        <v>72</v>
      </c>
      <c r="AN51" s="30" t="s">
        <v>65</v>
      </c>
    </row>
    <row r="52" spans="1:40" s="45" customFormat="1" ht="250.8" x14ac:dyDescent="0.3">
      <c r="A52" s="30">
        <v>38</v>
      </c>
      <c r="B52" s="30" t="s">
        <v>213</v>
      </c>
      <c r="C52" s="32" t="s">
        <v>242</v>
      </c>
      <c r="D52" s="38" t="s">
        <v>246</v>
      </c>
      <c r="E52" s="32" t="s">
        <v>74</v>
      </c>
      <c r="F52" s="32" t="s">
        <v>57</v>
      </c>
      <c r="G52" s="32" t="s">
        <v>58</v>
      </c>
      <c r="H52" s="33" t="s">
        <v>59</v>
      </c>
      <c r="I52" s="33"/>
      <c r="J52" s="33" t="s">
        <v>59</v>
      </c>
      <c r="K52" s="33" t="s">
        <v>59</v>
      </c>
      <c r="L52" s="15" t="s">
        <v>894</v>
      </c>
      <c r="M52" s="32" t="s">
        <v>247</v>
      </c>
      <c r="N52" s="32" t="s">
        <v>248</v>
      </c>
      <c r="O52" s="32" t="s">
        <v>59</v>
      </c>
      <c r="P52" s="32"/>
      <c r="Q52" s="32" t="s">
        <v>249</v>
      </c>
      <c r="R52" s="32" t="s">
        <v>179</v>
      </c>
      <c r="S52" s="32" t="s">
        <v>250</v>
      </c>
      <c r="T52" s="30" t="s">
        <v>59</v>
      </c>
      <c r="U52" s="30"/>
      <c r="V52" s="30"/>
      <c r="W52" s="30" t="s">
        <v>65</v>
      </c>
      <c r="X52" s="30" t="s">
        <v>65</v>
      </c>
      <c r="Y52" s="30" t="s">
        <v>65</v>
      </c>
      <c r="Z52" s="30" t="s">
        <v>65</v>
      </c>
      <c r="AA52" s="30" t="s">
        <v>65</v>
      </c>
      <c r="AB52" s="30" t="s">
        <v>66</v>
      </c>
      <c r="AC52" s="30" t="s">
        <v>67</v>
      </c>
      <c r="AD52" s="30" t="s">
        <v>68</v>
      </c>
      <c r="AE52" s="30" t="s">
        <v>68</v>
      </c>
      <c r="AF52" s="30" t="s">
        <v>68</v>
      </c>
      <c r="AG52" s="30" t="s">
        <v>68</v>
      </c>
      <c r="AH52" s="44" t="s">
        <v>217</v>
      </c>
      <c r="AI52" s="44" t="s">
        <v>218</v>
      </c>
      <c r="AJ52" s="30" t="s">
        <v>91</v>
      </c>
      <c r="AK52" s="30" t="s">
        <v>219</v>
      </c>
      <c r="AL52" s="30" t="s">
        <v>251</v>
      </c>
      <c r="AM52" s="30" t="s">
        <v>72</v>
      </c>
      <c r="AN52" s="30" t="s">
        <v>65</v>
      </c>
    </row>
    <row r="53" spans="1:40" s="37" customFormat="1" ht="157.5" customHeight="1" x14ac:dyDescent="0.3">
      <c r="A53" s="30">
        <v>39</v>
      </c>
      <c r="B53" s="30" t="s">
        <v>252</v>
      </c>
      <c r="C53" s="30" t="s">
        <v>253</v>
      </c>
      <c r="D53" s="38" t="s">
        <v>254</v>
      </c>
      <c r="E53" s="32" t="s">
        <v>56</v>
      </c>
      <c r="F53" s="32" t="s">
        <v>57</v>
      </c>
      <c r="G53" s="32" t="s">
        <v>58</v>
      </c>
      <c r="H53" s="33" t="s">
        <v>59</v>
      </c>
      <c r="I53" s="33"/>
      <c r="J53" s="33" t="s">
        <v>59</v>
      </c>
      <c r="K53" s="33" t="s">
        <v>59</v>
      </c>
      <c r="L53" s="15" t="s">
        <v>894</v>
      </c>
      <c r="M53" s="38" t="s">
        <v>255</v>
      </c>
      <c r="N53" s="38" t="s">
        <v>65</v>
      </c>
      <c r="O53" s="32" t="s">
        <v>59</v>
      </c>
      <c r="P53" s="32" t="s">
        <v>59</v>
      </c>
      <c r="Q53" s="32" t="s">
        <v>256</v>
      </c>
      <c r="R53" s="38" t="s">
        <v>65</v>
      </c>
      <c r="S53" s="30" t="s">
        <v>257</v>
      </c>
      <c r="T53" s="30" t="s">
        <v>59</v>
      </c>
      <c r="U53" s="30"/>
      <c r="V53" s="30"/>
      <c r="W53" s="30" t="s">
        <v>65</v>
      </c>
      <c r="X53" s="30" t="s">
        <v>65</v>
      </c>
      <c r="Y53" s="30" t="s">
        <v>65</v>
      </c>
      <c r="Z53" s="30" t="s">
        <v>65</v>
      </c>
      <c r="AA53" s="30" t="s">
        <v>65</v>
      </c>
      <c r="AB53" s="30" t="s">
        <v>66</v>
      </c>
      <c r="AC53" s="30" t="s">
        <v>65</v>
      </c>
      <c r="AD53" s="30" t="s">
        <v>68</v>
      </c>
      <c r="AE53" s="30" t="s">
        <v>68</v>
      </c>
      <c r="AF53" s="30" t="s">
        <v>68</v>
      </c>
      <c r="AG53" s="35">
        <f>IF(OR(AD53="",AE53="",AF53=""),"",IFERROR(IF(COUNTIF(AD53:AF53,[5]Hoja2!$J$2)&gt;=2,3,IF(COUNTIF(AD53:AF53,[5]Hoja2!$J$3)=3,1,2)),1))</f>
        <v>1</v>
      </c>
      <c r="AH53" s="39" t="s">
        <v>258</v>
      </c>
      <c r="AI53" s="39" t="s">
        <v>258</v>
      </c>
      <c r="AJ53" s="30" t="s">
        <v>91</v>
      </c>
      <c r="AK53" s="39" t="s">
        <v>258</v>
      </c>
      <c r="AL53" s="30" t="s">
        <v>70</v>
      </c>
      <c r="AM53" s="30" t="s">
        <v>72</v>
      </c>
      <c r="AN53" s="30" t="s">
        <v>65</v>
      </c>
    </row>
    <row r="54" spans="1:40" s="37" customFormat="1" ht="105.6" x14ac:dyDescent="0.3">
      <c r="A54" s="30">
        <v>40</v>
      </c>
      <c r="B54" s="30" t="s">
        <v>252</v>
      </c>
      <c r="C54" s="30" t="s">
        <v>253</v>
      </c>
      <c r="D54" s="30" t="s">
        <v>259</v>
      </c>
      <c r="E54" s="30" t="s">
        <v>74</v>
      </c>
      <c r="F54" s="32" t="s">
        <v>57</v>
      </c>
      <c r="G54" s="32" t="s">
        <v>58</v>
      </c>
      <c r="H54" s="30" t="s">
        <v>59</v>
      </c>
      <c r="I54" s="30"/>
      <c r="J54" s="30" t="s">
        <v>59</v>
      </c>
      <c r="K54" s="30" t="s">
        <v>59</v>
      </c>
      <c r="L54" s="15" t="s">
        <v>894</v>
      </c>
      <c r="M54" s="30" t="s">
        <v>60</v>
      </c>
      <c r="N54" s="30" t="s">
        <v>65</v>
      </c>
      <c r="O54" s="30" t="s">
        <v>59</v>
      </c>
      <c r="P54" s="30"/>
      <c r="Q54" s="31" t="s">
        <v>113</v>
      </c>
      <c r="R54" s="32" t="s">
        <v>260</v>
      </c>
      <c r="S54" s="32" t="s">
        <v>261</v>
      </c>
      <c r="T54" s="30" t="s">
        <v>59</v>
      </c>
      <c r="U54" s="30"/>
      <c r="V54" s="30"/>
      <c r="W54" s="30" t="s">
        <v>65</v>
      </c>
      <c r="X54" s="30" t="s">
        <v>65</v>
      </c>
      <c r="Y54" s="30" t="s">
        <v>65</v>
      </c>
      <c r="Z54" s="30" t="s">
        <v>65</v>
      </c>
      <c r="AA54" s="30" t="s">
        <v>65</v>
      </c>
      <c r="AB54" s="30" t="s">
        <v>65</v>
      </c>
      <c r="AC54" s="30" t="s">
        <v>68</v>
      </c>
      <c r="AD54" s="30" t="s">
        <v>68</v>
      </c>
      <c r="AE54" s="30" t="s">
        <v>68</v>
      </c>
      <c r="AF54" s="30" t="s">
        <v>68</v>
      </c>
      <c r="AG54" s="30">
        <f ca="1">IF(OR(AD54="",AE54="",AF54=""),"",IFERROR(IF(COUNTIF(AD54:AF54,[6]Hoja2!$J$2)&gt;=2,3,IF(CONTAR.AK14SI(AD54:AF54,[6]Hoja2!$J$3)=3,1,2)),1))</f>
        <v>1</v>
      </c>
      <c r="AH54" s="39" t="s">
        <v>258</v>
      </c>
      <c r="AI54" s="39" t="s">
        <v>258</v>
      </c>
      <c r="AJ54" s="30" t="s">
        <v>91</v>
      </c>
      <c r="AK54" s="39" t="s">
        <v>258</v>
      </c>
      <c r="AL54" s="30" t="s">
        <v>70</v>
      </c>
      <c r="AM54" s="30" t="s">
        <v>262</v>
      </c>
      <c r="AN54" s="46" t="s">
        <v>65</v>
      </c>
    </row>
    <row r="55" spans="1:40" s="37" customFormat="1" ht="123.75" customHeight="1" x14ac:dyDescent="0.3">
      <c r="A55" s="12">
        <v>41</v>
      </c>
      <c r="B55" s="30" t="s">
        <v>252</v>
      </c>
      <c r="C55" s="30" t="s">
        <v>253</v>
      </c>
      <c r="D55" s="30" t="s">
        <v>263</v>
      </c>
      <c r="E55" s="32" t="s">
        <v>56</v>
      </c>
      <c r="F55" s="32" t="s">
        <v>57</v>
      </c>
      <c r="G55" s="32" t="s">
        <v>264</v>
      </c>
      <c r="H55" s="33" t="s">
        <v>59</v>
      </c>
      <c r="I55" s="33"/>
      <c r="J55" s="33" t="s">
        <v>59</v>
      </c>
      <c r="K55" s="33" t="s">
        <v>59</v>
      </c>
      <c r="L55" s="15" t="s">
        <v>894</v>
      </c>
      <c r="M55" s="47" t="s">
        <v>255</v>
      </c>
      <c r="N55" s="38" t="s">
        <v>65</v>
      </c>
      <c r="O55" s="32" t="s">
        <v>59</v>
      </c>
      <c r="P55" s="32" t="s">
        <v>59</v>
      </c>
      <c r="Q55" s="38" t="s">
        <v>265</v>
      </c>
      <c r="R55" s="32" t="s">
        <v>266</v>
      </c>
      <c r="S55" s="30" t="s">
        <v>267</v>
      </c>
      <c r="T55" s="30" t="s">
        <v>59</v>
      </c>
      <c r="U55" s="30"/>
      <c r="V55" s="30"/>
      <c r="W55" s="30" t="s">
        <v>65</v>
      </c>
      <c r="X55" s="30" t="s">
        <v>65</v>
      </c>
      <c r="Y55" s="30" t="s">
        <v>65</v>
      </c>
      <c r="Z55" s="30" t="s">
        <v>65</v>
      </c>
      <c r="AA55" s="30" t="s">
        <v>65</v>
      </c>
      <c r="AB55" s="30" t="s">
        <v>66</v>
      </c>
      <c r="AC55" s="30" t="s">
        <v>65</v>
      </c>
      <c r="AD55" s="30" t="s">
        <v>68</v>
      </c>
      <c r="AE55" s="30" t="s">
        <v>68</v>
      </c>
      <c r="AF55" s="30" t="s">
        <v>68</v>
      </c>
      <c r="AG55" s="35">
        <f>IF(OR(AD55="",AE55="",AF55=""),"",IFERROR(IF(COUNTIF(AD55:AF55,[5]Hoja2!$J$2)&gt;=2,3,IF(COUNTIF(AD55:AF55,[5]Hoja2!$J$3)=3,1,2)),1))</f>
        <v>1</v>
      </c>
      <c r="AH55" s="39" t="s">
        <v>258</v>
      </c>
      <c r="AI55" s="39" t="s">
        <v>258</v>
      </c>
      <c r="AJ55" s="30" t="s">
        <v>91</v>
      </c>
      <c r="AK55" s="39" t="s">
        <v>258</v>
      </c>
      <c r="AL55" s="30" t="s">
        <v>70</v>
      </c>
      <c r="AM55" s="30" t="s">
        <v>72</v>
      </c>
      <c r="AN55" s="30" t="s">
        <v>65</v>
      </c>
    </row>
    <row r="56" spans="1:40" s="37" customFormat="1" ht="123.75" customHeight="1" x14ac:dyDescent="0.3">
      <c r="A56" s="12">
        <v>42</v>
      </c>
      <c r="B56" s="30" t="s">
        <v>252</v>
      </c>
      <c r="C56" s="30" t="s">
        <v>253</v>
      </c>
      <c r="D56" s="38" t="s">
        <v>268</v>
      </c>
      <c r="E56" s="32" t="s">
        <v>56</v>
      </c>
      <c r="F56" s="32" t="s">
        <v>57</v>
      </c>
      <c r="G56" s="32" t="s">
        <v>264</v>
      </c>
      <c r="H56" s="33" t="s">
        <v>59</v>
      </c>
      <c r="I56" s="33"/>
      <c r="J56" s="33" t="s">
        <v>59</v>
      </c>
      <c r="K56" s="33" t="s">
        <v>59</v>
      </c>
      <c r="L56" s="15" t="s">
        <v>894</v>
      </c>
      <c r="M56" s="47" t="s">
        <v>255</v>
      </c>
      <c r="N56" s="38" t="s">
        <v>65</v>
      </c>
      <c r="O56" s="32" t="s">
        <v>59</v>
      </c>
      <c r="P56" s="32" t="s">
        <v>59</v>
      </c>
      <c r="Q56" s="38" t="s">
        <v>269</v>
      </c>
      <c r="R56" s="38" t="s">
        <v>270</v>
      </c>
      <c r="S56" s="30" t="s">
        <v>271</v>
      </c>
      <c r="T56" s="30" t="s">
        <v>59</v>
      </c>
      <c r="U56" s="30"/>
      <c r="V56" s="30"/>
      <c r="W56" s="30" t="s">
        <v>65</v>
      </c>
      <c r="X56" s="30" t="s">
        <v>65</v>
      </c>
      <c r="Y56" s="30" t="s">
        <v>65</v>
      </c>
      <c r="Z56" s="30" t="s">
        <v>65</v>
      </c>
      <c r="AA56" s="30" t="s">
        <v>65</v>
      </c>
      <c r="AB56" s="30" t="s">
        <v>66</v>
      </c>
      <c r="AC56" s="30" t="s">
        <v>65</v>
      </c>
      <c r="AD56" s="30" t="s">
        <v>68</v>
      </c>
      <c r="AE56" s="30" t="s">
        <v>68</v>
      </c>
      <c r="AF56" s="30" t="s">
        <v>68</v>
      </c>
      <c r="AG56" s="35">
        <f>IF(OR(AD56="",AE56="",AF56=""),"",IFERROR(IF(COUNTIF(AD56:AF56,[5]Hoja2!$J$2)&gt;=2,3,IF(COUNTIF(AD56:AF56,[5]Hoja2!$J$3)=3,1,2)),1))</f>
        <v>1</v>
      </c>
      <c r="AH56" s="39" t="s">
        <v>258</v>
      </c>
      <c r="AI56" s="39" t="s">
        <v>258</v>
      </c>
      <c r="AJ56" s="30" t="s">
        <v>91</v>
      </c>
      <c r="AK56" s="39" t="s">
        <v>258</v>
      </c>
      <c r="AL56" s="30" t="s">
        <v>70</v>
      </c>
      <c r="AM56" s="30" t="s">
        <v>72</v>
      </c>
      <c r="AN56" s="30" t="s">
        <v>65</v>
      </c>
    </row>
    <row r="57" spans="1:40" s="37" customFormat="1" ht="123.75" customHeight="1" x14ac:dyDescent="0.3">
      <c r="A57" s="30">
        <v>43</v>
      </c>
      <c r="B57" s="30" t="s">
        <v>252</v>
      </c>
      <c r="C57" s="30" t="s">
        <v>253</v>
      </c>
      <c r="D57" s="38" t="s">
        <v>272</v>
      </c>
      <c r="E57" s="32" t="s">
        <v>56</v>
      </c>
      <c r="F57" s="32" t="s">
        <v>57</v>
      </c>
      <c r="G57" s="32" t="s">
        <v>264</v>
      </c>
      <c r="H57" s="33" t="s">
        <v>59</v>
      </c>
      <c r="I57" s="33"/>
      <c r="J57" s="33" t="s">
        <v>59</v>
      </c>
      <c r="K57" s="33" t="s">
        <v>59</v>
      </c>
      <c r="L57" s="15" t="s">
        <v>894</v>
      </c>
      <c r="M57" s="30" t="s">
        <v>60</v>
      </c>
      <c r="N57" s="38" t="s">
        <v>65</v>
      </c>
      <c r="O57" s="32" t="s">
        <v>59</v>
      </c>
      <c r="P57" s="32" t="s">
        <v>59</v>
      </c>
      <c r="Q57" s="38" t="s">
        <v>269</v>
      </c>
      <c r="R57" s="32" t="s">
        <v>273</v>
      </c>
      <c r="S57" s="30" t="s">
        <v>274</v>
      </c>
      <c r="T57" s="30" t="s">
        <v>59</v>
      </c>
      <c r="U57" s="30"/>
      <c r="V57" s="30"/>
      <c r="W57" s="30" t="s">
        <v>65</v>
      </c>
      <c r="X57" s="30" t="s">
        <v>65</v>
      </c>
      <c r="Y57" s="30" t="s">
        <v>65</v>
      </c>
      <c r="Z57" s="30" t="s">
        <v>65</v>
      </c>
      <c r="AA57" s="30" t="s">
        <v>65</v>
      </c>
      <c r="AB57" s="30" t="s">
        <v>66</v>
      </c>
      <c r="AC57" s="30" t="s">
        <v>65</v>
      </c>
      <c r="AD57" s="30" t="s">
        <v>68</v>
      </c>
      <c r="AE57" s="30" t="s">
        <v>68</v>
      </c>
      <c r="AF57" s="30" t="s">
        <v>68</v>
      </c>
      <c r="AG57" s="35">
        <f>IF(OR(AD57="",AE57="",AF57=""),"",IFERROR(IF(COUNTIF(AD57:AF57,[5]Hoja2!$J$2)&gt;=2,3,IF(COUNTIF(AD57:AF57,[5]Hoja2!$J$3)=3,1,2)),1))</f>
        <v>1</v>
      </c>
      <c r="AH57" s="39" t="s">
        <v>258</v>
      </c>
      <c r="AI57" s="39" t="s">
        <v>258</v>
      </c>
      <c r="AJ57" s="30" t="s">
        <v>91</v>
      </c>
      <c r="AK57" s="39" t="s">
        <v>258</v>
      </c>
      <c r="AL57" s="30" t="s">
        <v>70</v>
      </c>
      <c r="AM57" s="30" t="s">
        <v>72</v>
      </c>
      <c r="AN57" s="30" t="s">
        <v>65</v>
      </c>
    </row>
    <row r="58" spans="1:40" s="37" customFormat="1" ht="123.75" customHeight="1" x14ac:dyDescent="0.3">
      <c r="A58" s="30">
        <v>44</v>
      </c>
      <c r="B58" s="30" t="s">
        <v>252</v>
      </c>
      <c r="C58" s="30" t="s">
        <v>253</v>
      </c>
      <c r="D58" s="38" t="s">
        <v>275</v>
      </c>
      <c r="E58" s="32" t="s">
        <v>56</v>
      </c>
      <c r="F58" s="32" t="s">
        <v>57</v>
      </c>
      <c r="G58" s="32" t="s">
        <v>58</v>
      </c>
      <c r="H58" s="33" t="s">
        <v>59</v>
      </c>
      <c r="I58" s="33"/>
      <c r="J58" s="33" t="s">
        <v>59</v>
      </c>
      <c r="K58" s="33" t="s">
        <v>59</v>
      </c>
      <c r="L58" s="15" t="s">
        <v>894</v>
      </c>
      <c r="M58" s="30" t="s">
        <v>60</v>
      </c>
      <c r="N58" s="38" t="s">
        <v>65</v>
      </c>
      <c r="O58" s="32" t="s">
        <v>59</v>
      </c>
      <c r="P58" s="32"/>
      <c r="Q58" s="38" t="s">
        <v>269</v>
      </c>
      <c r="R58" s="38" t="s">
        <v>276</v>
      </c>
      <c r="S58" s="30" t="s">
        <v>277</v>
      </c>
      <c r="T58" s="30" t="s">
        <v>59</v>
      </c>
      <c r="U58" s="30"/>
      <c r="V58" s="30"/>
      <c r="W58" s="30" t="s">
        <v>65</v>
      </c>
      <c r="X58" s="30" t="s">
        <v>65</v>
      </c>
      <c r="Y58" s="30" t="s">
        <v>65</v>
      </c>
      <c r="Z58" s="30" t="s">
        <v>65</v>
      </c>
      <c r="AA58" s="30" t="s">
        <v>65</v>
      </c>
      <c r="AB58" s="30" t="s">
        <v>66</v>
      </c>
      <c r="AC58" s="30" t="s">
        <v>65</v>
      </c>
      <c r="AD58" s="30" t="s">
        <v>68</v>
      </c>
      <c r="AE58" s="30" t="s">
        <v>68</v>
      </c>
      <c r="AF58" s="30" t="s">
        <v>68</v>
      </c>
      <c r="AG58" s="35">
        <f>IF(OR(AD58="",AE58="",AF58=""),"",IFERROR(IF(COUNTIF(AD58:AF58,[5]Hoja2!$J$2)&gt;=2,3,IF(COUNTIF(AD58:AF58,[5]Hoja2!$J$3)=3,1,2)),1))</f>
        <v>1</v>
      </c>
      <c r="AH58" s="39" t="s">
        <v>258</v>
      </c>
      <c r="AI58" s="39" t="s">
        <v>258</v>
      </c>
      <c r="AJ58" s="30" t="s">
        <v>91</v>
      </c>
      <c r="AK58" s="39" t="s">
        <v>258</v>
      </c>
      <c r="AL58" s="30" t="s">
        <v>70</v>
      </c>
      <c r="AM58" s="30" t="s">
        <v>72</v>
      </c>
      <c r="AN58" s="30" t="s">
        <v>65</v>
      </c>
    </row>
    <row r="59" spans="1:40" s="37" customFormat="1" ht="123.75" customHeight="1" x14ac:dyDescent="0.3">
      <c r="A59" s="30">
        <v>45</v>
      </c>
      <c r="B59" s="30" t="s">
        <v>252</v>
      </c>
      <c r="C59" s="30" t="s">
        <v>253</v>
      </c>
      <c r="D59" s="38" t="s">
        <v>275</v>
      </c>
      <c r="E59" s="32" t="s">
        <v>56</v>
      </c>
      <c r="F59" s="32" t="s">
        <v>57</v>
      </c>
      <c r="G59" s="32" t="s">
        <v>58</v>
      </c>
      <c r="H59" s="33" t="s">
        <v>59</v>
      </c>
      <c r="I59" s="33"/>
      <c r="J59" s="33" t="s">
        <v>59</v>
      </c>
      <c r="K59" s="33" t="s">
        <v>59</v>
      </c>
      <c r="L59" s="15" t="s">
        <v>894</v>
      </c>
      <c r="M59" s="30" t="s">
        <v>60</v>
      </c>
      <c r="N59" s="38" t="s">
        <v>65</v>
      </c>
      <c r="O59" s="32" t="s">
        <v>59</v>
      </c>
      <c r="P59" s="32"/>
      <c r="Q59" s="38" t="s">
        <v>269</v>
      </c>
      <c r="R59" s="38" t="s">
        <v>278</v>
      </c>
      <c r="S59" s="30" t="s">
        <v>279</v>
      </c>
      <c r="T59" s="30" t="s">
        <v>59</v>
      </c>
      <c r="U59" s="30"/>
      <c r="V59" s="30"/>
      <c r="W59" s="30" t="s">
        <v>65</v>
      </c>
      <c r="X59" s="30" t="s">
        <v>65</v>
      </c>
      <c r="Y59" s="30" t="s">
        <v>65</v>
      </c>
      <c r="Z59" s="30" t="s">
        <v>65</v>
      </c>
      <c r="AA59" s="30" t="s">
        <v>65</v>
      </c>
      <c r="AB59" s="30" t="s">
        <v>66</v>
      </c>
      <c r="AC59" s="30" t="s">
        <v>65</v>
      </c>
      <c r="AD59" s="30" t="s">
        <v>68</v>
      </c>
      <c r="AE59" s="30" t="s">
        <v>68</v>
      </c>
      <c r="AF59" s="30" t="s">
        <v>68</v>
      </c>
      <c r="AG59" s="35">
        <f>IF(OR(AD59="",AE59="",AF59=""),"",IFERROR(IF(COUNTIF(AD59:AF59,[5]Hoja2!$J$2)&gt;=2,3,IF(COUNTIF(AD59:AF59,[5]Hoja2!$J$3)=3,1,2)),1))</f>
        <v>1</v>
      </c>
      <c r="AH59" s="39" t="s">
        <v>258</v>
      </c>
      <c r="AI59" s="39" t="s">
        <v>258</v>
      </c>
      <c r="AJ59" s="30" t="s">
        <v>91</v>
      </c>
      <c r="AK59" s="39" t="s">
        <v>258</v>
      </c>
      <c r="AL59" s="30" t="s">
        <v>70</v>
      </c>
      <c r="AM59" s="30" t="s">
        <v>72</v>
      </c>
      <c r="AN59" s="30" t="s">
        <v>65</v>
      </c>
    </row>
    <row r="60" spans="1:40" s="49" customFormat="1" ht="250.8" x14ac:dyDescent="0.3">
      <c r="A60" s="12">
        <v>46</v>
      </c>
      <c r="B60" s="30" t="s">
        <v>280</v>
      </c>
      <c r="C60" s="31" t="s">
        <v>281</v>
      </c>
      <c r="D60" s="31" t="s">
        <v>65</v>
      </c>
      <c r="E60" s="32" t="s">
        <v>56</v>
      </c>
      <c r="F60" s="32" t="s">
        <v>57</v>
      </c>
      <c r="G60" s="32" t="s">
        <v>58</v>
      </c>
      <c r="H60" s="33" t="s">
        <v>282</v>
      </c>
      <c r="I60" s="33"/>
      <c r="J60" s="33" t="s">
        <v>59</v>
      </c>
      <c r="K60" s="33" t="s">
        <v>59</v>
      </c>
      <c r="L60" s="15" t="s">
        <v>894</v>
      </c>
      <c r="M60" s="32" t="s">
        <v>60</v>
      </c>
      <c r="N60" s="34" t="s">
        <v>61</v>
      </c>
      <c r="O60" s="32" t="s">
        <v>59</v>
      </c>
      <c r="P60" s="32"/>
      <c r="Q60" s="31" t="s">
        <v>95</v>
      </c>
      <c r="R60" s="34" t="s">
        <v>283</v>
      </c>
      <c r="S60" s="30" t="s">
        <v>284</v>
      </c>
      <c r="T60" s="30" t="s">
        <v>59</v>
      </c>
      <c r="U60" s="30"/>
      <c r="V60" s="30"/>
      <c r="W60" s="30" t="s">
        <v>65</v>
      </c>
      <c r="X60" s="30" t="s">
        <v>65</v>
      </c>
      <c r="Y60" s="30" t="s">
        <v>65</v>
      </c>
      <c r="Z60" s="30" t="s">
        <v>65</v>
      </c>
      <c r="AA60" s="30" t="s">
        <v>65</v>
      </c>
      <c r="AB60" s="30" t="s">
        <v>66</v>
      </c>
      <c r="AC60" s="30" t="s">
        <v>67</v>
      </c>
      <c r="AD60" s="30" t="s">
        <v>68</v>
      </c>
      <c r="AE60" s="30" t="s">
        <v>68</v>
      </c>
      <c r="AF60" s="30" t="s">
        <v>68</v>
      </c>
      <c r="AG60" s="48">
        <f>IF(OR(AD60="",AE60="",AF60=""),"",IFERROR(IF(COUNTIF(AD60:AF60,[7]Hoja2!$J$2)&gt;=2,3,IF(COUNTIF(AD60:AF60,[7]Hoja2!$J$3)=3,1,2)),1))</f>
        <v>1</v>
      </c>
      <c r="AH60" s="36" t="s">
        <v>285</v>
      </c>
      <c r="AI60" s="36" t="s">
        <v>280</v>
      </c>
      <c r="AJ60" s="30" t="s">
        <v>91</v>
      </c>
      <c r="AK60" s="30" t="s">
        <v>286</v>
      </c>
      <c r="AL60" s="30" t="s">
        <v>70</v>
      </c>
      <c r="AM60" s="30" t="s">
        <v>72</v>
      </c>
      <c r="AN60" s="30" t="s">
        <v>65</v>
      </c>
    </row>
    <row r="61" spans="1:40" s="49" customFormat="1" ht="277.2" x14ac:dyDescent="0.3">
      <c r="A61" s="12">
        <v>47</v>
      </c>
      <c r="B61" s="30" t="s">
        <v>280</v>
      </c>
      <c r="C61" s="31" t="s">
        <v>287</v>
      </c>
      <c r="D61" s="31" t="s">
        <v>288</v>
      </c>
      <c r="E61" s="32" t="s">
        <v>56</v>
      </c>
      <c r="F61" s="32" t="s">
        <v>57</v>
      </c>
      <c r="G61" s="32" t="s">
        <v>58</v>
      </c>
      <c r="H61" s="33" t="s">
        <v>59</v>
      </c>
      <c r="I61" s="33"/>
      <c r="J61" s="33" t="s">
        <v>59</v>
      </c>
      <c r="K61" s="33" t="s">
        <v>59</v>
      </c>
      <c r="L61" s="15" t="s">
        <v>894</v>
      </c>
      <c r="M61" s="32" t="s">
        <v>60</v>
      </c>
      <c r="N61" s="34" t="s">
        <v>61</v>
      </c>
      <c r="O61" s="32" t="s">
        <v>59</v>
      </c>
      <c r="P61" s="32" t="s">
        <v>59</v>
      </c>
      <c r="Q61" s="50" t="s">
        <v>289</v>
      </c>
      <c r="R61" s="34" t="s">
        <v>65</v>
      </c>
      <c r="S61" s="30" t="s">
        <v>290</v>
      </c>
      <c r="T61" s="30"/>
      <c r="U61" s="30"/>
      <c r="V61" s="30" t="s">
        <v>59</v>
      </c>
      <c r="W61" s="34" t="s">
        <v>291</v>
      </c>
      <c r="X61" s="34" t="s">
        <v>292</v>
      </c>
      <c r="Y61" s="34" t="s">
        <v>293</v>
      </c>
      <c r="Z61" s="34" t="s">
        <v>110</v>
      </c>
      <c r="AA61" s="34" t="s">
        <v>294</v>
      </c>
      <c r="AB61" s="30" t="s">
        <v>66</v>
      </c>
      <c r="AC61" s="30" t="s">
        <v>67</v>
      </c>
      <c r="AD61" s="30" t="s">
        <v>150</v>
      </c>
      <c r="AE61" s="30" t="s">
        <v>68</v>
      </c>
      <c r="AF61" s="30" t="s">
        <v>150</v>
      </c>
      <c r="AG61" s="48">
        <f>IF(OR(AD61="",AE61="",AF61=""),"",IFERROR(IF(COUNTIF(AD61:AF61,[7]Hoja2!$J$2)&gt;=2,3,IF(COUNTIF(AD61:AF61,[7]Hoja2!$J$3)=3,1,2)),1))</f>
        <v>3</v>
      </c>
      <c r="AH61" s="36" t="s">
        <v>285</v>
      </c>
      <c r="AI61" s="36" t="s">
        <v>280</v>
      </c>
      <c r="AJ61" s="30" t="s">
        <v>91</v>
      </c>
      <c r="AK61" s="30" t="s">
        <v>286</v>
      </c>
      <c r="AL61" s="30" t="s">
        <v>70</v>
      </c>
      <c r="AM61" s="30" t="s">
        <v>72</v>
      </c>
      <c r="AN61" s="30" t="s">
        <v>65</v>
      </c>
    </row>
    <row r="62" spans="1:40" s="49" customFormat="1" ht="250.8" x14ac:dyDescent="0.3">
      <c r="A62" s="30">
        <v>48</v>
      </c>
      <c r="B62" s="30" t="s">
        <v>280</v>
      </c>
      <c r="C62" s="31" t="s">
        <v>295</v>
      </c>
      <c r="D62" s="31" t="s">
        <v>296</v>
      </c>
      <c r="E62" s="32" t="s">
        <v>56</v>
      </c>
      <c r="F62" s="32" t="s">
        <v>57</v>
      </c>
      <c r="G62" s="32" t="s">
        <v>58</v>
      </c>
      <c r="H62" s="33" t="s">
        <v>59</v>
      </c>
      <c r="I62" s="33"/>
      <c r="J62" s="33" t="s">
        <v>59</v>
      </c>
      <c r="K62" s="33" t="s">
        <v>59</v>
      </c>
      <c r="L62" s="15" t="s">
        <v>894</v>
      </c>
      <c r="M62" s="32" t="s">
        <v>60</v>
      </c>
      <c r="N62" s="34" t="s">
        <v>61</v>
      </c>
      <c r="O62" s="32" t="s">
        <v>59</v>
      </c>
      <c r="P62" s="32"/>
      <c r="Q62" s="50" t="s">
        <v>113</v>
      </c>
      <c r="R62" s="38" t="s">
        <v>167</v>
      </c>
      <c r="S62" s="34" t="s">
        <v>297</v>
      </c>
      <c r="T62" s="30" t="s">
        <v>59</v>
      </c>
      <c r="U62" s="30"/>
      <c r="V62" s="30"/>
      <c r="W62" s="30" t="s">
        <v>65</v>
      </c>
      <c r="X62" s="30" t="s">
        <v>65</v>
      </c>
      <c r="Y62" s="30" t="s">
        <v>65</v>
      </c>
      <c r="Z62" s="30" t="s">
        <v>65</v>
      </c>
      <c r="AA62" s="30" t="s">
        <v>65</v>
      </c>
      <c r="AB62" s="30" t="s">
        <v>66</v>
      </c>
      <c r="AC62" s="30" t="s">
        <v>67</v>
      </c>
      <c r="AD62" s="30" t="s">
        <v>68</v>
      </c>
      <c r="AE62" s="30" t="s">
        <v>68</v>
      </c>
      <c r="AF62" s="30" t="s">
        <v>68</v>
      </c>
      <c r="AG62" s="48">
        <f>IF(OR(AD62="",AE62="",AF62=""),"",IFERROR(IF(COUNTIF(AD62:AF62,[7]Hoja2!$J$2)&gt;=2,3,IF(COUNTIF(AD62:AF62,[7]Hoja2!$J$3)=3,1,2)),1))</f>
        <v>1</v>
      </c>
      <c r="AH62" s="36" t="s">
        <v>285</v>
      </c>
      <c r="AI62" s="36" t="s">
        <v>280</v>
      </c>
      <c r="AJ62" s="30" t="s">
        <v>91</v>
      </c>
      <c r="AK62" s="30" t="s">
        <v>286</v>
      </c>
      <c r="AL62" s="30" t="s">
        <v>70</v>
      </c>
      <c r="AM62" s="30" t="s">
        <v>72</v>
      </c>
      <c r="AN62" s="30" t="s">
        <v>65</v>
      </c>
    </row>
    <row r="63" spans="1:40" s="49" customFormat="1" ht="123.75" customHeight="1" x14ac:dyDescent="0.3">
      <c r="A63" s="30">
        <v>49</v>
      </c>
      <c r="B63" s="30" t="s">
        <v>280</v>
      </c>
      <c r="C63" s="31" t="s">
        <v>295</v>
      </c>
      <c r="D63" s="31" t="s">
        <v>65</v>
      </c>
      <c r="E63" s="32" t="s">
        <v>56</v>
      </c>
      <c r="F63" s="32" t="s">
        <v>57</v>
      </c>
      <c r="G63" s="32" t="s">
        <v>58</v>
      </c>
      <c r="H63" s="33" t="s">
        <v>59</v>
      </c>
      <c r="I63" s="33"/>
      <c r="J63" s="33" t="s">
        <v>59</v>
      </c>
      <c r="K63" s="33" t="s">
        <v>59</v>
      </c>
      <c r="L63" s="15" t="s">
        <v>894</v>
      </c>
      <c r="M63" s="32" t="s">
        <v>60</v>
      </c>
      <c r="N63" s="34" t="s">
        <v>61</v>
      </c>
      <c r="O63" s="32" t="s">
        <v>59</v>
      </c>
      <c r="P63" s="32"/>
      <c r="Q63" s="50" t="s">
        <v>113</v>
      </c>
      <c r="R63" s="34" t="s">
        <v>298</v>
      </c>
      <c r="S63" s="30" t="s">
        <v>143</v>
      </c>
      <c r="T63" s="30" t="s">
        <v>59</v>
      </c>
      <c r="U63" s="30"/>
      <c r="V63" s="30"/>
      <c r="W63" s="30" t="s">
        <v>65</v>
      </c>
      <c r="X63" s="30" t="s">
        <v>65</v>
      </c>
      <c r="Y63" s="30" t="s">
        <v>65</v>
      </c>
      <c r="Z63" s="30" t="s">
        <v>65</v>
      </c>
      <c r="AA63" s="30" t="s">
        <v>65</v>
      </c>
      <c r="AB63" s="30" t="s">
        <v>66</v>
      </c>
      <c r="AC63" s="30" t="s">
        <v>65</v>
      </c>
      <c r="AD63" s="30" t="s">
        <v>68</v>
      </c>
      <c r="AE63" s="30" t="s">
        <v>68</v>
      </c>
      <c r="AF63" s="30" t="s">
        <v>68</v>
      </c>
      <c r="AG63" s="48">
        <f>IF(OR(AD63="",AE63="",AF63=""),"",IFERROR(IF(COUNTIF(AD63:AF63,[7]Hoja2!$J$2)&gt;=2,3,IF(COUNTIF(AD63:AF63,[7]Hoja2!$J$3)=3,1,2)),1))</f>
        <v>1</v>
      </c>
      <c r="AH63" s="36" t="s">
        <v>285</v>
      </c>
      <c r="AI63" s="36" t="s">
        <v>280</v>
      </c>
      <c r="AJ63" s="30" t="s">
        <v>91</v>
      </c>
      <c r="AK63" s="30" t="s">
        <v>286</v>
      </c>
      <c r="AL63" s="30" t="s">
        <v>70</v>
      </c>
      <c r="AM63" s="30" t="s">
        <v>72</v>
      </c>
      <c r="AN63" s="30" t="s">
        <v>65</v>
      </c>
    </row>
    <row r="64" spans="1:40" s="49" customFormat="1" ht="144.75" customHeight="1" x14ac:dyDescent="0.3">
      <c r="A64" s="30">
        <v>50</v>
      </c>
      <c r="B64" s="30" t="s">
        <v>280</v>
      </c>
      <c r="C64" s="31" t="s">
        <v>295</v>
      </c>
      <c r="D64" s="31" t="s">
        <v>65</v>
      </c>
      <c r="E64" s="32" t="s">
        <v>56</v>
      </c>
      <c r="F64" s="32" t="s">
        <v>57</v>
      </c>
      <c r="G64" s="32" t="s">
        <v>264</v>
      </c>
      <c r="H64" s="33" t="s">
        <v>59</v>
      </c>
      <c r="I64" s="33"/>
      <c r="J64" s="33" t="s">
        <v>59</v>
      </c>
      <c r="K64" s="33" t="s">
        <v>59</v>
      </c>
      <c r="L64" s="15" t="s">
        <v>894</v>
      </c>
      <c r="M64" s="32" t="s">
        <v>60</v>
      </c>
      <c r="N64" s="34" t="s">
        <v>61</v>
      </c>
      <c r="O64" s="32" t="s">
        <v>59</v>
      </c>
      <c r="P64" s="32" t="s">
        <v>59</v>
      </c>
      <c r="Q64" s="50" t="s">
        <v>113</v>
      </c>
      <c r="R64" s="34" t="s">
        <v>114</v>
      </c>
      <c r="S64" s="32" t="s">
        <v>138</v>
      </c>
      <c r="T64" s="30" t="s">
        <v>59</v>
      </c>
      <c r="U64" s="30"/>
      <c r="V64" s="30"/>
      <c r="W64" s="30" t="s">
        <v>65</v>
      </c>
      <c r="X64" s="30" t="s">
        <v>65</v>
      </c>
      <c r="Y64" s="30" t="s">
        <v>65</v>
      </c>
      <c r="Z64" s="30" t="s">
        <v>65</v>
      </c>
      <c r="AA64" s="30" t="s">
        <v>65</v>
      </c>
      <c r="AB64" s="30" t="s">
        <v>66</v>
      </c>
      <c r="AC64" s="30" t="s">
        <v>65</v>
      </c>
      <c r="AD64" s="30" t="s">
        <v>68</v>
      </c>
      <c r="AE64" s="30" t="s">
        <v>68</v>
      </c>
      <c r="AF64" s="30" t="s">
        <v>68</v>
      </c>
      <c r="AG64" s="48">
        <f>IF(OR(AD64="",AE64="",AF64=""),"",IFERROR(IF(COUNTIF(AD64:AF64,[7]Hoja2!$J$2)&gt;=2,3,IF(COUNTIF(AD64:AF64,[7]Hoja2!$J$3)=3,1,2)),1))</f>
        <v>1</v>
      </c>
      <c r="AH64" s="36" t="s">
        <v>285</v>
      </c>
      <c r="AI64" s="36" t="s">
        <v>280</v>
      </c>
      <c r="AJ64" s="30" t="s">
        <v>91</v>
      </c>
      <c r="AK64" s="30" t="s">
        <v>286</v>
      </c>
      <c r="AL64" s="30" t="s">
        <v>70</v>
      </c>
      <c r="AM64" s="30" t="s">
        <v>72</v>
      </c>
      <c r="AN64" s="30" t="s">
        <v>65</v>
      </c>
    </row>
    <row r="65" spans="1:40" s="49" customFormat="1" ht="138.75" customHeight="1" x14ac:dyDescent="0.3">
      <c r="A65" s="12">
        <v>51</v>
      </c>
      <c r="B65" s="30" t="s">
        <v>280</v>
      </c>
      <c r="C65" s="31" t="s">
        <v>295</v>
      </c>
      <c r="D65" s="31" t="s">
        <v>299</v>
      </c>
      <c r="E65" s="32" t="s">
        <v>56</v>
      </c>
      <c r="F65" s="32" t="s">
        <v>57</v>
      </c>
      <c r="G65" s="32" t="s">
        <v>58</v>
      </c>
      <c r="H65" s="33" t="s">
        <v>59</v>
      </c>
      <c r="I65" s="33"/>
      <c r="J65" s="33"/>
      <c r="K65" s="33"/>
      <c r="L65" s="15" t="s">
        <v>894</v>
      </c>
      <c r="M65" s="32" t="s">
        <v>60</v>
      </c>
      <c r="N65" s="34" t="s">
        <v>61</v>
      </c>
      <c r="O65" s="32" t="s">
        <v>59</v>
      </c>
      <c r="P65" s="32"/>
      <c r="Q65" s="50" t="s">
        <v>265</v>
      </c>
      <c r="R65" s="34" t="s">
        <v>300</v>
      </c>
      <c r="S65" s="32" t="s">
        <v>301</v>
      </c>
      <c r="T65" s="30" t="s">
        <v>59</v>
      </c>
      <c r="U65" s="30"/>
      <c r="V65" s="30"/>
      <c r="W65" s="30" t="s">
        <v>65</v>
      </c>
      <c r="X65" s="30" t="s">
        <v>65</v>
      </c>
      <c r="Y65" s="30" t="s">
        <v>65</v>
      </c>
      <c r="Z65" s="30" t="s">
        <v>65</v>
      </c>
      <c r="AA65" s="30" t="s">
        <v>65</v>
      </c>
      <c r="AB65" s="30" t="s">
        <v>66</v>
      </c>
      <c r="AC65" s="30" t="s">
        <v>67</v>
      </c>
      <c r="AD65" s="30" t="s">
        <v>68</v>
      </c>
      <c r="AE65" s="30" t="s">
        <v>68</v>
      </c>
      <c r="AF65" s="30" t="s">
        <v>68</v>
      </c>
      <c r="AG65" s="48">
        <f>IF(OR(AD65="",AE65="",AF65=""),"",IFERROR(IF(COUNTIF(AD65:AF65,[7]Hoja2!$J$2)&gt;=2,3,IF(COUNTIF(AD65:AF65,[7]Hoja2!$J$3)=3,1,2)),1))</f>
        <v>1</v>
      </c>
      <c r="AH65" s="36" t="s">
        <v>285</v>
      </c>
      <c r="AI65" s="36" t="s">
        <v>280</v>
      </c>
      <c r="AJ65" s="30" t="s">
        <v>91</v>
      </c>
      <c r="AK65" s="30" t="s">
        <v>286</v>
      </c>
      <c r="AL65" s="30" t="s">
        <v>70</v>
      </c>
      <c r="AM65" s="30" t="s">
        <v>72</v>
      </c>
      <c r="AN65" s="30" t="s">
        <v>65</v>
      </c>
    </row>
    <row r="66" spans="1:40" s="51" customFormat="1" ht="382.8" x14ac:dyDescent="0.3">
      <c r="A66" s="12">
        <v>52</v>
      </c>
      <c r="B66" s="30" t="s">
        <v>302</v>
      </c>
      <c r="C66" s="30" t="s">
        <v>303</v>
      </c>
      <c r="D66" s="38" t="s">
        <v>304</v>
      </c>
      <c r="E66" s="32" t="s">
        <v>56</v>
      </c>
      <c r="F66" s="32" t="s">
        <v>57</v>
      </c>
      <c r="G66" s="32" t="s">
        <v>58</v>
      </c>
      <c r="H66" s="33"/>
      <c r="I66" s="33"/>
      <c r="J66" s="33"/>
      <c r="K66" s="33" t="s">
        <v>59</v>
      </c>
      <c r="L66" s="15" t="s">
        <v>894</v>
      </c>
      <c r="M66" s="32" t="s">
        <v>60</v>
      </c>
      <c r="N66" s="38" t="s">
        <v>61</v>
      </c>
      <c r="O66" s="32" t="s">
        <v>59</v>
      </c>
      <c r="P66" s="32"/>
      <c r="Q66" s="32" t="s">
        <v>305</v>
      </c>
      <c r="R66" s="38" t="s">
        <v>306</v>
      </c>
      <c r="S66" s="30" t="s">
        <v>307</v>
      </c>
      <c r="T66" s="30" t="s">
        <v>59</v>
      </c>
      <c r="U66" s="30"/>
      <c r="V66" s="30"/>
      <c r="W66" s="30" t="s">
        <v>65</v>
      </c>
      <c r="X66" s="30" t="s">
        <v>65</v>
      </c>
      <c r="Y66" s="30" t="s">
        <v>65</v>
      </c>
      <c r="Z66" s="30" t="s">
        <v>65</v>
      </c>
      <c r="AA66" s="30" t="s">
        <v>65</v>
      </c>
      <c r="AB66" s="30" t="s">
        <v>66</v>
      </c>
      <c r="AC66" s="30" t="s">
        <v>65</v>
      </c>
      <c r="AD66" s="30" t="s">
        <v>68</v>
      </c>
      <c r="AE66" s="30" t="s">
        <v>68</v>
      </c>
      <c r="AF66" s="30" t="s">
        <v>68</v>
      </c>
      <c r="AG66" s="48">
        <f>IF(OR(AD66="",AE66="",AF66=""),"",IFERROR(IF(COUNTIF(AD66:AF66,[5]Hoja2!$J$2)&gt;=2,3,IF(COUNTIF(AD66:AF66,[5]Hoja2!$J$3)=3,1,2)),1))</f>
        <v>1</v>
      </c>
      <c r="AH66" s="44" t="s">
        <v>308</v>
      </c>
      <c r="AI66" s="44" t="s">
        <v>309</v>
      </c>
      <c r="AJ66" s="30" t="s">
        <v>91</v>
      </c>
      <c r="AK66" s="30" t="s">
        <v>310</v>
      </c>
      <c r="AL66" s="30" t="s">
        <v>70</v>
      </c>
      <c r="AM66" s="30" t="s">
        <v>72</v>
      </c>
      <c r="AN66" s="30" t="s">
        <v>65</v>
      </c>
    </row>
    <row r="67" spans="1:40" s="51" customFormat="1" ht="278.25" customHeight="1" x14ac:dyDescent="0.3">
      <c r="A67" s="30">
        <v>53</v>
      </c>
      <c r="B67" s="30" t="s">
        <v>302</v>
      </c>
      <c r="C67" s="30" t="s">
        <v>311</v>
      </c>
      <c r="D67" s="38" t="s">
        <v>304</v>
      </c>
      <c r="E67" s="32" t="s">
        <v>312</v>
      </c>
      <c r="F67" s="32" t="s">
        <v>57</v>
      </c>
      <c r="G67" s="32" t="s">
        <v>58</v>
      </c>
      <c r="H67" s="33" t="s">
        <v>59</v>
      </c>
      <c r="I67" s="33"/>
      <c r="J67" s="33" t="s">
        <v>59</v>
      </c>
      <c r="K67" s="33" t="s">
        <v>59</v>
      </c>
      <c r="L67" s="15" t="s">
        <v>894</v>
      </c>
      <c r="M67" s="32" t="s">
        <v>60</v>
      </c>
      <c r="N67" s="38" t="s">
        <v>65</v>
      </c>
      <c r="O67" s="32" t="s">
        <v>59</v>
      </c>
      <c r="P67" s="32"/>
      <c r="Q67" s="32" t="s">
        <v>305</v>
      </c>
      <c r="R67" s="38" t="s">
        <v>313</v>
      </c>
      <c r="S67" s="30" t="s">
        <v>314</v>
      </c>
      <c r="T67" s="30" t="s">
        <v>59</v>
      </c>
      <c r="U67" s="30"/>
      <c r="V67" s="30"/>
      <c r="W67" s="30" t="s">
        <v>65</v>
      </c>
      <c r="X67" s="30" t="s">
        <v>65</v>
      </c>
      <c r="Y67" s="30" t="s">
        <v>65</v>
      </c>
      <c r="Z67" s="30" t="s">
        <v>65</v>
      </c>
      <c r="AA67" s="30" t="s">
        <v>65</v>
      </c>
      <c r="AB67" s="30" t="s">
        <v>66</v>
      </c>
      <c r="AC67" s="30" t="s">
        <v>67</v>
      </c>
      <c r="AD67" s="30" t="s">
        <v>68</v>
      </c>
      <c r="AE67" s="30" t="s">
        <v>68</v>
      </c>
      <c r="AF67" s="30" t="s">
        <v>68</v>
      </c>
      <c r="AG67" s="48">
        <v>1</v>
      </c>
      <c r="AH67" s="44" t="s">
        <v>315</v>
      </c>
      <c r="AI67" s="44" t="s">
        <v>315</v>
      </c>
      <c r="AJ67" s="30" t="s">
        <v>91</v>
      </c>
      <c r="AK67" s="30" t="s">
        <v>310</v>
      </c>
      <c r="AL67" s="30" t="s">
        <v>70</v>
      </c>
      <c r="AM67" s="30" t="s">
        <v>72</v>
      </c>
      <c r="AN67" s="30" t="s">
        <v>65</v>
      </c>
    </row>
    <row r="68" spans="1:40" s="51" customFormat="1" ht="278.25" customHeight="1" x14ac:dyDescent="0.3">
      <c r="A68" s="30">
        <v>54</v>
      </c>
      <c r="B68" s="30" t="s">
        <v>302</v>
      </c>
      <c r="C68" s="30" t="s">
        <v>316</v>
      </c>
      <c r="D68" s="38" t="s">
        <v>317</v>
      </c>
      <c r="E68" s="32" t="s">
        <v>312</v>
      </c>
      <c r="F68" s="32" t="s">
        <v>57</v>
      </c>
      <c r="G68" s="32" t="s">
        <v>58</v>
      </c>
      <c r="H68" s="33" t="s">
        <v>59</v>
      </c>
      <c r="I68" s="33"/>
      <c r="J68" s="33" t="s">
        <v>59</v>
      </c>
      <c r="K68" s="33" t="s">
        <v>59</v>
      </c>
      <c r="L68" s="15" t="s">
        <v>894</v>
      </c>
      <c r="M68" s="32" t="s">
        <v>60</v>
      </c>
      <c r="N68" s="38" t="s">
        <v>65</v>
      </c>
      <c r="O68" s="32" t="s">
        <v>59</v>
      </c>
      <c r="P68" s="32"/>
      <c r="Q68" s="32" t="s">
        <v>318</v>
      </c>
      <c r="R68" s="38" t="s">
        <v>65</v>
      </c>
      <c r="S68" s="30" t="s">
        <v>319</v>
      </c>
      <c r="T68" s="30" t="s">
        <v>59</v>
      </c>
      <c r="U68" s="30"/>
      <c r="V68" s="30"/>
      <c r="W68" s="30" t="s">
        <v>65</v>
      </c>
      <c r="X68" s="30" t="s">
        <v>65</v>
      </c>
      <c r="Y68" s="30" t="s">
        <v>65</v>
      </c>
      <c r="Z68" s="30" t="s">
        <v>65</v>
      </c>
      <c r="AA68" s="30" t="s">
        <v>65</v>
      </c>
      <c r="AB68" s="30" t="s">
        <v>66</v>
      </c>
      <c r="AC68" s="30" t="s">
        <v>65</v>
      </c>
      <c r="AD68" s="30" t="s">
        <v>68</v>
      </c>
      <c r="AE68" s="30" t="s">
        <v>68</v>
      </c>
      <c r="AF68" s="30" t="s">
        <v>68</v>
      </c>
      <c r="AG68" s="48">
        <f>IF(OR(AD68="",AE68="",AF68=""),"",IFERROR(IF(COUNTIF(AD68:AF68,[5]Hoja2!$J$2)&gt;=2,3,IF(COUNTIF(AD68:AF68,[5]Hoja2!$J$3)=3,1,2)),1))</f>
        <v>1</v>
      </c>
      <c r="AH68" s="44" t="s">
        <v>315</v>
      </c>
      <c r="AI68" s="44" t="s">
        <v>315</v>
      </c>
      <c r="AJ68" s="30" t="s">
        <v>91</v>
      </c>
      <c r="AK68" s="30" t="s">
        <v>310</v>
      </c>
      <c r="AL68" s="30" t="s">
        <v>70</v>
      </c>
      <c r="AM68" s="30" t="s">
        <v>72</v>
      </c>
      <c r="AN68" s="30" t="s">
        <v>65</v>
      </c>
    </row>
    <row r="69" spans="1:40" s="51" customFormat="1" ht="278.25" customHeight="1" x14ac:dyDescent="0.3">
      <c r="A69" s="30">
        <v>55</v>
      </c>
      <c r="B69" s="30" t="s">
        <v>302</v>
      </c>
      <c r="C69" s="38" t="s">
        <v>320</v>
      </c>
      <c r="D69" s="38" t="s">
        <v>65</v>
      </c>
      <c r="E69" s="32" t="s">
        <v>312</v>
      </c>
      <c r="F69" s="32" t="s">
        <v>57</v>
      </c>
      <c r="G69" s="32" t="s">
        <v>58</v>
      </c>
      <c r="H69" s="33" t="s">
        <v>59</v>
      </c>
      <c r="I69" s="33"/>
      <c r="J69" s="33" t="s">
        <v>59</v>
      </c>
      <c r="K69" s="33" t="s">
        <v>59</v>
      </c>
      <c r="L69" s="15" t="s">
        <v>894</v>
      </c>
      <c r="M69" s="32" t="s">
        <v>60</v>
      </c>
      <c r="N69" s="38" t="s">
        <v>65</v>
      </c>
      <c r="O69" s="32" t="s">
        <v>59</v>
      </c>
      <c r="P69" s="32"/>
      <c r="Q69" s="32" t="s">
        <v>321</v>
      </c>
      <c r="R69" s="38" t="s">
        <v>322</v>
      </c>
      <c r="S69" s="30" t="s">
        <v>323</v>
      </c>
      <c r="T69" s="30" t="s">
        <v>59</v>
      </c>
      <c r="U69" s="30"/>
      <c r="V69" s="30"/>
      <c r="W69" s="30" t="s">
        <v>65</v>
      </c>
      <c r="X69" s="30" t="s">
        <v>65</v>
      </c>
      <c r="Y69" s="30" t="s">
        <v>65</v>
      </c>
      <c r="Z69" s="30" t="s">
        <v>65</v>
      </c>
      <c r="AA69" s="30" t="s">
        <v>65</v>
      </c>
      <c r="AB69" s="30" t="s">
        <v>66</v>
      </c>
      <c r="AC69" s="30" t="s">
        <v>67</v>
      </c>
      <c r="AD69" s="30" t="s">
        <v>68</v>
      </c>
      <c r="AE69" s="30" t="s">
        <v>68</v>
      </c>
      <c r="AF69" s="30" t="s">
        <v>68</v>
      </c>
      <c r="AG69" s="48">
        <f>IF(OR(AD69="",AE69="",AF69=""),"",IFERROR(IF(COUNTIF(AD69:AF69,[8]Hoja2!$J$2)&gt;=2,3,IF(COUNTIF(AD69:AF69,[8]Hoja2!$J$3)=3,1,2)),1))</f>
        <v>1</v>
      </c>
      <c r="AH69" s="44" t="s">
        <v>315</v>
      </c>
      <c r="AI69" s="44" t="s">
        <v>315</v>
      </c>
      <c r="AJ69" s="30" t="s">
        <v>91</v>
      </c>
      <c r="AK69" s="30" t="s">
        <v>310</v>
      </c>
      <c r="AL69" s="30" t="s">
        <v>70</v>
      </c>
      <c r="AM69" s="30" t="s">
        <v>72</v>
      </c>
      <c r="AN69" s="30" t="s">
        <v>65</v>
      </c>
    </row>
    <row r="70" spans="1:40" s="51" customFormat="1" ht="278.25" customHeight="1" x14ac:dyDescent="0.3">
      <c r="A70" s="12">
        <v>56</v>
      </c>
      <c r="B70" s="30" t="s">
        <v>302</v>
      </c>
      <c r="C70" s="38" t="s">
        <v>320</v>
      </c>
      <c r="D70" s="52" t="s">
        <v>324</v>
      </c>
      <c r="E70" s="32" t="s">
        <v>312</v>
      </c>
      <c r="F70" s="32" t="s">
        <v>57</v>
      </c>
      <c r="G70" s="32" t="s">
        <v>58</v>
      </c>
      <c r="H70" s="33" t="s">
        <v>59</v>
      </c>
      <c r="I70" s="33"/>
      <c r="J70" s="33" t="s">
        <v>59</v>
      </c>
      <c r="K70" s="33" t="s">
        <v>59</v>
      </c>
      <c r="L70" s="15" t="s">
        <v>894</v>
      </c>
      <c r="M70" s="32" t="s">
        <v>60</v>
      </c>
      <c r="N70" s="38" t="s">
        <v>65</v>
      </c>
      <c r="O70" s="32" t="s">
        <v>59</v>
      </c>
      <c r="P70" s="32"/>
      <c r="Q70" s="32" t="s">
        <v>321</v>
      </c>
      <c r="R70" s="38" t="s">
        <v>325</v>
      </c>
      <c r="S70" s="30" t="s">
        <v>323</v>
      </c>
      <c r="T70" s="30" t="s">
        <v>59</v>
      </c>
      <c r="U70" s="30"/>
      <c r="V70" s="30"/>
      <c r="W70" s="30" t="s">
        <v>65</v>
      </c>
      <c r="X70" s="30" t="s">
        <v>65</v>
      </c>
      <c r="Y70" s="30" t="s">
        <v>65</v>
      </c>
      <c r="Z70" s="30" t="s">
        <v>65</v>
      </c>
      <c r="AA70" s="30" t="s">
        <v>65</v>
      </c>
      <c r="AB70" s="30" t="s">
        <v>66</v>
      </c>
      <c r="AC70" s="30" t="s">
        <v>67</v>
      </c>
      <c r="AD70" s="30" t="s">
        <v>68</v>
      </c>
      <c r="AE70" s="30" t="s">
        <v>68</v>
      </c>
      <c r="AF70" s="30" t="s">
        <v>68</v>
      </c>
      <c r="AG70" s="48">
        <f>IF(OR(AD70="",AE70="",AF70=""),"",IFERROR(IF(COUNTIF(AD70:AF70,[8]Hoja2!$J$2)&gt;=2,3,IF(COUNTIF(AD70:AF70,[8]Hoja2!$J$3)=3,1,2)),1))</f>
        <v>1</v>
      </c>
      <c r="AH70" s="44" t="s">
        <v>315</v>
      </c>
      <c r="AI70" s="44" t="s">
        <v>315</v>
      </c>
      <c r="AJ70" s="30" t="s">
        <v>91</v>
      </c>
      <c r="AK70" s="30" t="s">
        <v>310</v>
      </c>
      <c r="AL70" s="30" t="s">
        <v>70</v>
      </c>
      <c r="AM70" s="30" t="s">
        <v>326</v>
      </c>
      <c r="AN70" s="30" t="s">
        <v>65</v>
      </c>
    </row>
    <row r="71" spans="1:40" s="51" customFormat="1" ht="278.25" customHeight="1" x14ac:dyDescent="0.3">
      <c r="A71" s="12">
        <v>57</v>
      </c>
      <c r="B71" s="30" t="s">
        <v>302</v>
      </c>
      <c r="C71" s="38" t="s">
        <v>327</v>
      </c>
      <c r="D71" s="38" t="s">
        <v>328</v>
      </c>
      <c r="E71" s="32" t="s">
        <v>312</v>
      </c>
      <c r="F71" s="32" t="s">
        <v>57</v>
      </c>
      <c r="G71" s="32" t="s">
        <v>264</v>
      </c>
      <c r="H71" s="33" t="s">
        <v>59</v>
      </c>
      <c r="I71" s="33"/>
      <c r="J71" s="33" t="s">
        <v>59</v>
      </c>
      <c r="K71" s="33" t="s">
        <v>59</v>
      </c>
      <c r="L71" s="15" t="s">
        <v>894</v>
      </c>
      <c r="M71" s="32" t="s">
        <v>60</v>
      </c>
      <c r="N71" s="38" t="s">
        <v>61</v>
      </c>
      <c r="O71" s="32" t="s">
        <v>59</v>
      </c>
      <c r="P71" s="32"/>
      <c r="Q71" s="38" t="s">
        <v>329</v>
      </c>
      <c r="R71" s="38" t="s">
        <v>330</v>
      </c>
      <c r="S71" s="30" t="s">
        <v>331</v>
      </c>
      <c r="T71" s="30" t="s">
        <v>59</v>
      </c>
      <c r="U71" s="30"/>
      <c r="V71" s="30"/>
      <c r="W71" s="30" t="s">
        <v>65</v>
      </c>
      <c r="X71" s="30" t="s">
        <v>65</v>
      </c>
      <c r="Y71" s="30" t="s">
        <v>65</v>
      </c>
      <c r="Z71" s="30" t="s">
        <v>65</v>
      </c>
      <c r="AA71" s="30" t="s">
        <v>65</v>
      </c>
      <c r="AB71" s="30" t="s">
        <v>77</v>
      </c>
      <c r="AC71" s="30" t="s">
        <v>67</v>
      </c>
      <c r="AD71" s="30" t="s">
        <v>68</v>
      </c>
      <c r="AE71" s="30" t="s">
        <v>68</v>
      </c>
      <c r="AF71" s="30" t="s">
        <v>68</v>
      </c>
      <c r="AG71" s="48">
        <f>IF(OR(AD71="",AE71="",AF71=""),"",IFERROR(IF(COUNTIF(AD71:AF71,[5]Hoja2!$J$2)&gt;=2,3,IF(COUNTIF(AD71:AF71,[5]Hoja2!$J$3)=3,1,2)),1))</f>
        <v>1</v>
      </c>
      <c r="AH71" s="44" t="s">
        <v>332</v>
      </c>
      <c r="AI71" s="44" t="s">
        <v>309</v>
      </c>
      <c r="AJ71" s="30" t="s">
        <v>91</v>
      </c>
      <c r="AK71" s="30" t="s">
        <v>310</v>
      </c>
      <c r="AL71" s="30" t="s">
        <v>70</v>
      </c>
      <c r="AM71" s="30" t="s">
        <v>326</v>
      </c>
      <c r="AN71" s="30" t="s">
        <v>65</v>
      </c>
    </row>
    <row r="72" spans="1:40" s="51" customFormat="1" ht="278.25" customHeight="1" x14ac:dyDescent="0.3">
      <c r="A72" s="30">
        <v>58</v>
      </c>
      <c r="B72" s="30" t="s">
        <v>302</v>
      </c>
      <c r="C72" s="38" t="s">
        <v>333</v>
      </c>
      <c r="D72" s="38" t="s">
        <v>334</v>
      </c>
      <c r="E72" s="32" t="s">
        <v>312</v>
      </c>
      <c r="F72" s="32" t="s">
        <v>57</v>
      </c>
      <c r="G72" s="38" t="s">
        <v>106</v>
      </c>
      <c r="H72" s="33" t="s">
        <v>59</v>
      </c>
      <c r="I72" s="33"/>
      <c r="J72" s="33" t="s">
        <v>59</v>
      </c>
      <c r="K72" s="33" t="s">
        <v>59</v>
      </c>
      <c r="L72" s="15" t="s">
        <v>894</v>
      </c>
      <c r="M72" s="32" t="s">
        <v>60</v>
      </c>
      <c r="N72" s="38" t="s">
        <v>61</v>
      </c>
      <c r="O72" s="32"/>
      <c r="P72" s="32" t="s">
        <v>59</v>
      </c>
      <c r="Q72" s="38" t="s">
        <v>329</v>
      </c>
      <c r="R72" s="38" t="s">
        <v>335</v>
      </c>
      <c r="S72" s="30" t="s">
        <v>336</v>
      </c>
      <c r="T72" s="30" t="s">
        <v>59</v>
      </c>
      <c r="U72" s="30"/>
      <c r="V72" s="30"/>
      <c r="W72" s="30" t="s">
        <v>65</v>
      </c>
      <c r="X72" s="30" t="s">
        <v>65</v>
      </c>
      <c r="Y72" s="30" t="s">
        <v>65</v>
      </c>
      <c r="Z72" s="30" t="s">
        <v>65</v>
      </c>
      <c r="AA72" s="30" t="s">
        <v>65</v>
      </c>
      <c r="AB72" s="30" t="s">
        <v>77</v>
      </c>
      <c r="AC72" s="30" t="s">
        <v>78</v>
      </c>
      <c r="AD72" s="30" t="s">
        <v>68</v>
      </c>
      <c r="AE72" s="30" t="s">
        <v>68</v>
      </c>
      <c r="AF72" s="30" t="s">
        <v>68</v>
      </c>
      <c r="AG72" s="48">
        <f>IF(OR(AD72="",AE72="",AF72=""),"",IFERROR(IF(COUNTIF(AD72:AF72,[5]Hoja2!$J$2)&gt;=2,3,IF(COUNTIF(AD72:AF72,[5]Hoja2!$J$3)=3,1,2)),1))</f>
        <v>1</v>
      </c>
      <c r="AH72" s="44" t="s">
        <v>332</v>
      </c>
      <c r="AI72" s="44" t="s">
        <v>309</v>
      </c>
      <c r="AJ72" s="30" t="s">
        <v>91</v>
      </c>
      <c r="AK72" s="30" t="s">
        <v>310</v>
      </c>
      <c r="AL72" s="30" t="s">
        <v>70</v>
      </c>
      <c r="AM72" s="30" t="s">
        <v>326</v>
      </c>
      <c r="AN72" s="30" t="s">
        <v>65</v>
      </c>
    </row>
    <row r="73" spans="1:40" s="51" customFormat="1" ht="278.25" customHeight="1" x14ac:dyDescent="0.3">
      <c r="A73" s="30">
        <v>59</v>
      </c>
      <c r="B73" s="30" t="s">
        <v>302</v>
      </c>
      <c r="C73" s="38" t="s">
        <v>337</v>
      </c>
      <c r="D73" s="38" t="s">
        <v>338</v>
      </c>
      <c r="E73" s="32" t="s">
        <v>312</v>
      </c>
      <c r="F73" s="32" t="s">
        <v>57</v>
      </c>
      <c r="G73" s="32" t="s">
        <v>58</v>
      </c>
      <c r="H73" s="33" t="s">
        <v>59</v>
      </c>
      <c r="I73" s="33"/>
      <c r="J73" s="33" t="s">
        <v>59</v>
      </c>
      <c r="K73" s="33" t="s">
        <v>59</v>
      </c>
      <c r="L73" s="15" t="s">
        <v>894</v>
      </c>
      <c r="M73" s="32" t="s">
        <v>60</v>
      </c>
      <c r="N73" s="38" t="s">
        <v>61</v>
      </c>
      <c r="O73" s="32" t="s">
        <v>59</v>
      </c>
      <c r="P73" s="32"/>
      <c r="Q73" s="38" t="s">
        <v>329</v>
      </c>
      <c r="R73" s="38" t="s">
        <v>339</v>
      </c>
      <c r="S73" s="30" t="s">
        <v>340</v>
      </c>
      <c r="T73" s="30" t="s">
        <v>59</v>
      </c>
      <c r="U73" s="30"/>
      <c r="V73" s="30"/>
      <c r="W73" s="30" t="s">
        <v>65</v>
      </c>
      <c r="X73" s="30" t="s">
        <v>65</v>
      </c>
      <c r="Y73" s="30" t="s">
        <v>65</v>
      </c>
      <c r="Z73" s="30" t="s">
        <v>65</v>
      </c>
      <c r="AA73" s="30" t="s">
        <v>65</v>
      </c>
      <c r="AB73" s="30" t="s">
        <v>77</v>
      </c>
      <c r="AC73" s="30" t="s">
        <v>67</v>
      </c>
      <c r="AD73" s="30" t="s">
        <v>68</v>
      </c>
      <c r="AE73" s="30" t="s">
        <v>68</v>
      </c>
      <c r="AF73" s="30" t="s">
        <v>68</v>
      </c>
      <c r="AG73" s="48">
        <f>IF(OR(AD73="",AE73="",AF73=""),"",IFERROR(IF(COUNTIF(AD73:AF73,[5]Hoja2!$J$2)&gt;=2,3,IF(COUNTIF(AD73:AF73,[5]Hoja2!$J$3)=3,1,2)),1))</f>
        <v>1</v>
      </c>
      <c r="AH73" s="44" t="s">
        <v>332</v>
      </c>
      <c r="AI73" s="44" t="s">
        <v>309</v>
      </c>
      <c r="AJ73" s="30" t="s">
        <v>91</v>
      </c>
      <c r="AK73" s="30" t="s">
        <v>310</v>
      </c>
      <c r="AL73" s="30" t="s">
        <v>70</v>
      </c>
      <c r="AM73" s="30" t="s">
        <v>326</v>
      </c>
      <c r="AN73" s="30" t="s">
        <v>65</v>
      </c>
    </row>
    <row r="74" spans="1:40" s="51" customFormat="1" ht="278.25" customHeight="1" x14ac:dyDescent="0.3">
      <c r="A74" s="30">
        <v>60</v>
      </c>
      <c r="B74" s="30" t="s">
        <v>302</v>
      </c>
      <c r="C74" s="38" t="s">
        <v>337</v>
      </c>
      <c r="D74" s="38" t="s">
        <v>338</v>
      </c>
      <c r="E74" s="32" t="s">
        <v>312</v>
      </c>
      <c r="F74" s="32" t="s">
        <v>57</v>
      </c>
      <c r="G74" s="32" t="s">
        <v>58</v>
      </c>
      <c r="H74" s="33" t="s">
        <v>59</v>
      </c>
      <c r="I74" s="33"/>
      <c r="J74" s="33" t="s">
        <v>59</v>
      </c>
      <c r="K74" s="33" t="s">
        <v>59</v>
      </c>
      <c r="L74" s="15" t="s">
        <v>894</v>
      </c>
      <c r="M74" s="32" t="s">
        <v>60</v>
      </c>
      <c r="N74" s="38" t="s">
        <v>61</v>
      </c>
      <c r="O74" s="32" t="s">
        <v>59</v>
      </c>
      <c r="P74" s="32"/>
      <c r="Q74" s="38" t="s">
        <v>329</v>
      </c>
      <c r="R74" s="38" t="s">
        <v>341</v>
      </c>
      <c r="S74" s="30" t="s">
        <v>342</v>
      </c>
      <c r="T74" s="30" t="s">
        <v>59</v>
      </c>
      <c r="U74" s="30"/>
      <c r="V74" s="30"/>
      <c r="W74" s="30" t="s">
        <v>65</v>
      </c>
      <c r="X74" s="30" t="s">
        <v>65</v>
      </c>
      <c r="Y74" s="30" t="s">
        <v>65</v>
      </c>
      <c r="Z74" s="30" t="s">
        <v>65</v>
      </c>
      <c r="AA74" s="30" t="s">
        <v>65</v>
      </c>
      <c r="AB74" s="30" t="s">
        <v>77</v>
      </c>
      <c r="AC74" s="30" t="s">
        <v>67</v>
      </c>
      <c r="AD74" s="30" t="s">
        <v>68</v>
      </c>
      <c r="AE74" s="30" t="s">
        <v>68</v>
      </c>
      <c r="AF74" s="30" t="s">
        <v>68</v>
      </c>
      <c r="AG74" s="48">
        <f>IF(OR(AD74="",AE74="",AF74=""),"",IFERROR(IF(COUNTIF(AD74:AF74,[5]Hoja2!$J$2)&gt;=2,3,IF(COUNTIF(AD74:AF74,[5]Hoja2!$J$3)=3,1,2)),1))</f>
        <v>1</v>
      </c>
      <c r="AH74" s="44" t="s">
        <v>332</v>
      </c>
      <c r="AI74" s="44" t="s">
        <v>309</v>
      </c>
      <c r="AJ74" s="30" t="s">
        <v>91</v>
      </c>
      <c r="AK74" s="30" t="s">
        <v>310</v>
      </c>
      <c r="AL74" s="30" t="s">
        <v>70</v>
      </c>
      <c r="AM74" s="30" t="s">
        <v>326</v>
      </c>
      <c r="AN74" s="30" t="s">
        <v>65</v>
      </c>
    </row>
    <row r="75" spans="1:40" s="51" customFormat="1" ht="132" x14ac:dyDescent="0.3">
      <c r="A75" s="12">
        <v>61</v>
      </c>
      <c r="B75" s="30" t="s">
        <v>302</v>
      </c>
      <c r="C75" s="38" t="s">
        <v>343</v>
      </c>
      <c r="D75" s="38" t="s">
        <v>198</v>
      </c>
      <c r="E75" s="32" t="s">
        <v>312</v>
      </c>
      <c r="F75" s="32" t="s">
        <v>57</v>
      </c>
      <c r="G75" s="32" t="s">
        <v>58</v>
      </c>
      <c r="H75" s="33" t="s">
        <v>59</v>
      </c>
      <c r="I75" s="33"/>
      <c r="J75" s="33" t="s">
        <v>59</v>
      </c>
      <c r="K75" s="33" t="s">
        <v>59</v>
      </c>
      <c r="L75" s="15" t="s">
        <v>894</v>
      </c>
      <c r="M75" s="32" t="s">
        <v>60</v>
      </c>
      <c r="N75" s="38" t="s">
        <v>65</v>
      </c>
      <c r="O75" s="32" t="s">
        <v>59</v>
      </c>
      <c r="P75" s="32"/>
      <c r="Q75" s="32" t="s">
        <v>344</v>
      </c>
      <c r="R75" s="38" t="s">
        <v>65</v>
      </c>
      <c r="S75" s="30" t="s">
        <v>345</v>
      </c>
      <c r="T75" s="30" t="s">
        <v>59</v>
      </c>
      <c r="U75" s="30"/>
      <c r="V75" s="30"/>
      <c r="W75" s="30" t="s">
        <v>65</v>
      </c>
      <c r="X75" s="30" t="s">
        <v>65</v>
      </c>
      <c r="Y75" s="30" t="s">
        <v>65</v>
      </c>
      <c r="Z75" s="30" t="s">
        <v>65</v>
      </c>
      <c r="AA75" s="30" t="s">
        <v>65</v>
      </c>
      <c r="AB75" s="30" t="s">
        <v>66</v>
      </c>
      <c r="AC75" s="30" t="s">
        <v>65</v>
      </c>
      <c r="AD75" s="30" t="s">
        <v>68</v>
      </c>
      <c r="AE75" s="30" t="s">
        <v>68</v>
      </c>
      <c r="AF75" s="30" t="s">
        <v>68</v>
      </c>
      <c r="AG75" s="48">
        <f>IF(OR(AD75="",AE75="",AF75=""),"",IFERROR(IF(COUNTIF(AD75:AF75,[5]Hoja2!$J$2)&gt;=2,3,IF(COUNTIF(AD75:AF75,[5]Hoja2!$J$3)=3,1,2)),1))</f>
        <v>1</v>
      </c>
      <c r="AH75" s="44" t="s">
        <v>315</v>
      </c>
      <c r="AI75" s="44" t="s">
        <v>315</v>
      </c>
      <c r="AJ75" s="30" t="s">
        <v>91</v>
      </c>
      <c r="AK75" s="30" t="s">
        <v>310</v>
      </c>
      <c r="AL75" s="30" t="s">
        <v>70</v>
      </c>
      <c r="AM75" s="30" t="s">
        <v>72</v>
      </c>
      <c r="AN75" s="30" t="s">
        <v>65</v>
      </c>
    </row>
    <row r="76" spans="1:40" s="51" customFormat="1" ht="278.25" customHeight="1" x14ac:dyDescent="0.3">
      <c r="A76" s="12">
        <v>62</v>
      </c>
      <c r="B76" s="30" t="s">
        <v>302</v>
      </c>
      <c r="C76" s="38" t="s">
        <v>346</v>
      </c>
      <c r="D76" s="53" t="s">
        <v>347</v>
      </c>
      <c r="E76" s="38" t="s">
        <v>56</v>
      </c>
      <c r="F76" s="32" t="s">
        <v>57</v>
      </c>
      <c r="G76" s="32" t="s">
        <v>58</v>
      </c>
      <c r="H76" s="33" t="s">
        <v>59</v>
      </c>
      <c r="I76" s="33"/>
      <c r="J76" s="33" t="s">
        <v>59</v>
      </c>
      <c r="K76" s="33" t="s">
        <v>59</v>
      </c>
      <c r="L76" s="15" t="s">
        <v>894</v>
      </c>
      <c r="M76" s="32" t="s">
        <v>60</v>
      </c>
      <c r="N76" s="38" t="s">
        <v>65</v>
      </c>
      <c r="O76" s="32" t="s">
        <v>59</v>
      </c>
      <c r="P76" s="32"/>
      <c r="Q76" s="38" t="s">
        <v>348</v>
      </c>
      <c r="R76" s="38" t="s">
        <v>65</v>
      </c>
      <c r="S76" s="38" t="s">
        <v>349</v>
      </c>
      <c r="T76" s="30" t="s">
        <v>59</v>
      </c>
      <c r="U76" s="30"/>
      <c r="V76" s="30"/>
      <c r="W76" s="30" t="s">
        <v>65</v>
      </c>
      <c r="X76" s="30" t="s">
        <v>65</v>
      </c>
      <c r="Y76" s="30" t="s">
        <v>65</v>
      </c>
      <c r="Z76" s="30" t="s">
        <v>65</v>
      </c>
      <c r="AA76" s="30" t="s">
        <v>65</v>
      </c>
      <c r="AB76" s="30" t="s">
        <v>66</v>
      </c>
      <c r="AC76" s="30" t="s">
        <v>65</v>
      </c>
      <c r="AD76" s="30" t="s">
        <v>68</v>
      </c>
      <c r="AE76" s="30" t="s">
        <v>68</v>
      </c>
      <c r="AF76" s="30" t="s">
        <v>68</v>
      </c>
      <c r="AG76" s="48">
        <f>IF(OR(AD76="",AE76="",AF76=""),"",IFERROR(IF(COUNTIF(AD76:AF76,[5]Hoja2!$J$2)&gt;=2,3,IF(COUNTIF(AD76:AF76,[5]Hoja2!$J$3)=3,1,2)),1))</f>
        <v>1</v>
      </c>
      <c r="AH76" s="44" t="s">
        <v>350</v>
      </c>
      <c r="AI76" s="44" t="s">
        <v>351</v>
      </c>
      <c r="AJ76" s="30" t="s">
        <v>91</v>
      </c>
      <c r="AK76" s="30" t="s">
        <v>310</v>
      </c>
      <c r="AL76" s="30" t="s">
        <v>70</v>
      </c>
      <c r="AM76" s="30" t="s">
        <v>72</v>
      </c>
      <c r="AN76" s="30" t="s">
        <v>65</v>
      </c>
    </row>
    <row r="77" spans="1:40" s="51" customFormat="1" ht="278.25" customHeight="1" x14ac:dyDescent="0.3">
      <c r="A77" s="30">
        <v>63</v>
      </c>
      <c r="B77" s="30" t="s">
        <v>302</v>
      </c>
      <c r="C77" s="38" t="s">
        <v>352</v>
      </c>
      <c r="D77" s="54" t="s">
        <v>353</v>
      </c>
      <c r="E77" s="32" t="s">
        <v>312</v>
      </c>
      <c r="F77" s="32" t="s">
        <v>57</v>
      </c>
      <c r="G77" s="32" t="s">
        <v>58</v>
      </c>
      <c r="H77" s="33" t="s">
        <v>59</v>
      </c>
      <c r="I77" s="33"/>
      <c r="J77" s="33" t="s">
        <v>59</v>
      </c>
      <c r="K77" s="33" t="s">
        <v>59</v>
      </c>
      <c r="L77" s="15" t="s">
        <v>894</v>
      </c>
      <c r="M77" s="32" t="s">
        <v>60</v>
      </c>
      <c r="N77" s="38" t="s">
        <v>65</v>
      </c>
      <c r="O77" s="32" t="s">
        <v>59</v>
      </c>
      <c r="P77" s="32"/>
      <c r="Q77" s="32" t="s">
        <v>354</v>
      </c>
      <c r="R77" s="38" t="s">
        <v>65</v>
      </c>
      <c r="S77" s="30" t="s">
        <v>355</v>
      </c>
      <c r="T77" s="30" t="s">
        <v>59</v>
      </c>
      <c r="U77" s="30"/>
      <c r="V77" s="30"/>
      <c r="W77" s="30" t="s">
        <v>65</v>
      </c>
      <c r="X77" s="30" t="s">
        <v>65</v>
      </c>
      <c r="Y77" s="30" t="s">
        <v>65</v>
      </c>
      <c r="Z77" s="30" t="s">
        <v>65</v>
      </c>
      <c r="AA77" s="30" t="s">
        <v>65</v>
      </c>
      <c r="AB77" s="30" t="s">
        <v>66</v>
      </c>
      <c r="AC77" s="30" t="s">
        <v>65</v>
      </c>
      <c r="AD77" s="30" t="s">
        <v>68</v>
      </c>
      <c r="AE77" s="30" t="s">
        <v>68</v>
      </c>
      <c r="AF77" s="30" t="s">
        <v>68</v>
      </c>
      <c r="AG77" s="48">
        <f>IF(OR(AD77="",AE77="",AF77=""),"",IFERROR(IF(COUNTIF(AD77:AF77,[5]Hoja2!$J$2)&gt;=2,3,IF(COUNTIF(AD77:AF77,[5]Hoja2!$J$3)=3,1,2)),1))</f>
        <v>1</v>
      </c>
      <c r="AH77" s="44" t="s">
        <v>315</v>
      </c>
      <c r="AI77" s="44" t="s">
        <v>315</v>
      </c>
      <c r="AJ77" s="30" t="s">
        <v>91</v>
      </c>
      <c r="AK77" s="30" t="s">
        <v>310</v>
      </c>
      <c r="AL77" s="30" t="s">
        <v>70</v>
      </c>
      <c r="AM77" s="30" t="s">
        <v>72</v>
      </c>
      <c r="AN77" s="30" t="s">
        <v>65</v>
      </c>
    </row>
    <row r="78" spans="1:40" s="51" customFormat="1" ht="278.25" customHeight="1" x14ac:dyDescent="0.3">
      <c r="A78" s="30">
        <v>64</v>
      </c>
      <c r="B78" s="30" t="s">
        <v>302</v>
      </c>
      <c r="C78" s="38" t="s">
        <v>356</v>
      </c>
      <c r="D78" s="38" t="s">
        <v>198</v>
      </c>
      <c r="E78" s="32" t="s">
        <v>56</v>
      </c>
      <c r="F78" s="32" t="s">
        <v>57</v>
      </c>
      <c r="G78" s="32" t="s">
        <v>58</v>
      </c>
      <c r="H78" s="33" t="s">
        <v>59</v>
      </c>
      <c r="I78" s="33"/>
      <c r="J78" s="33" t="s">
        <v>59</v>
      </c>
      <c r="K78" s="33" t="s">
        <v>59</v>
      </c>
      <c r="L78" s="15" t="s">
        <v>894</v>
      </c>
      <c r="M78" s="32" t="s">
        <v>60</v>
      </c>
      <c r="N78" s="38" t="s">
        <v>65</v>
      </c>
      <c r="O78" s="32" t="s">
        <v>59</v>
      </c>
      <c r="P78" s="32"/>
      <c r="Q78" s="32" t="s">
        <v>234</v>
      </c>
      <c r="R78" s="38" t="s">
        <v>167</v>
      </c>
      <c r="S78" s="30" t="s">
        <v>357</v>
      </c>
      <c r="T78" s="30" t="s">
        <v>59</v>
      </c>
      <c r="U78" s="30"/>
      <c r="V78" s="30"/>
      <c r="W78" s="30" t="s">
        <v>65</v>
      </c>
      <c r="X78" s="30" t="s">
        <v>65</v>
      </c>
      <c r="Y78" s="30" t="s">
        <v>65</v>
      </c>
      <c r="Z78" s="30" t="s">
        <v>65</v>
      </c>
      <c r="AA78" s="30" t="s">
        <v>65</v>
      </c>
      <c r="AB78" s="30" t="s">
        <v>66</v>
      </c>
      <c r="AC78" s="30" t="s">
        <v>67</v>
      </c>
      <c r="AD78" s="30" t="s">
        <v>68</v>
      </c>
      <c r="AE78" s="30" t="s">
        <v>68</v>
      </c>
      <c r="AF78" s="30" t="s">
        <v>68</v>
      </c>
      <c r="AG78" s="48">
        <f>IF(OR(AD78="",AE78="",AF78=""),"",IFERROR(IF(COUNTIF(AD78:AF78,[8]Hoja2!$J$2)&gt;=2,3,IF(COUNTIF(AD78:AF78,[8]Hoja2!$J$3)=3,1,2)),1))</f>
        <v>1</v>
      </c>
      <c r="AH78" s="44" t="s">
        <v>315</v>
      </c>
      <c r="AI78" s="44" t="s">
        <v>315</v>
      </c>
      <c r="AJ78" s="30" t="s">
        <v>91</v>
      </c>
      <c r="AK78" s="30" t="s">
        <v>310</v>
      </c>
      <c r="AL78" s="30" t="s">
        <v>70</v>
      </c>
      <c r="AM78" s="30" t="s">
        <v>72</v>
      </c>
      <c r="AN78" s="30" t="s">
        <v>65</v>
      </c>
    </row>
    <row r="79" spans="1:40" s="51" customFormat="1" ht="278.25" customHeight="1" x14ac:dyDescent="0.3">
      <c r="A79" s="30">
        <v>65</v>
      </c>
      <c r="B79" s="30" t="s">
        <v>302</v>
      </c>
      <c r="C79" s="38" t="s">
        <v>358</v>
      </c>
      <c r="D79" s="38" t="s">
        <v>198</v>
      </c>
      <c r="E79" s="32" t="s">
        <v>56</v>
      </c>
      <c r="F79" s="32" t="s">
        <v>57</v>
      </c>
      <c r="G79" s="32" t="s">
        <v>58</v>
      </c>
      <c r="H79" s="33" t="s">
        <v>59</v>
      </c>
      <c r="I79" s="33"/>
      <c r="J79" s="33" t="s">
        <v>59</v>
      </c>
      <c r="K79" s="33" t="s">
        <v>59</v>
      </c>
      <c r="L79" s="15" t="s">
        <v>894</v>
      </c>
      <c r="M79" s="32" t="s">
        <v>60</v>
      </c>
      <c r="N79" s="38" t="s">
        <v>65</v>
      </c>
      <c r="O79" s="32" t="s">
        <v>59</v>
      </c>
      <c r="P79" s="32"/>
      <c r="Q79" s="32" t="s">
        <v>234</v>
      </c>
      <c r="R79" s="38" t="s">
        <v>359</v>
      </c>
      <c r="S79" s="30" t="s">
        <v>360</v>
      </c>
      <c r="T79" s="30" t="s">
        <v>59</v>
      </c>
      <c r="U79" s="30"/>
      <c r="V79" s="30"/>
      <c r="W79" s="30" t="s">
        <v>65</v>
      </c>
      <c r="X79" s="30" t="s">
        <v>65</v>
      </c>
      <c r="Y79" s="30" t="s">
        <v>65</v>
      </c>
      <c r="Z79" s="30" t="s">
        <v>65</v>
      </c>
      <c r="AA79" s="30" t="s">
        <v>65</v>
      </c>
      <c r="AB79" s="30" t="s">
        <v>66</v>
      </c>
      <c r="AC79" s="30" t="s">
        <v>67</v>
      </c>
      <c r="AD79" s="30" t="s">
        <v>68</v>
      </c>
      <c r="AE79" s="30" t="s">
        <v>68</v>
      </c>
      <c r="AF79" s="30" t="s">
        <v>68</v>
      </c>
      <c r="AG79" s="48">
        <f>IF(OR(AD79="",AE79="",AF79=""),"",IFERROR(IF(COUNTIF(AD79:AF79,[8]Hoja2!$J$2)&gt;=2,3,IF(COUNTIF(AD79:AF79,[8]Hoja2!$J$3)=3,1,2)),1))</f>
        <v>1</v>
      </c>
      <c r="AH79" s="44" t="s">
        <v>315</v>
      </c>
      <c r="AI79" s="44" t="s">
        <v>315</v>
      </c>
      <c r="AJ79" s="30" t="s">
        <v>91</v>
      </c>
      <c r="AK79" s="30" t="s">
        <v>310</v>
      </c>
      <c r="AL79" s="38" t="s">
        <v>361</v>
      </c>
      <c r="AM79" s="30" t="s">
        <v>72</v>
      </c>
      <c r="AN79" s="30" t="s">
        <v>65</v>
      </c>
    </row>
    <row r="80" spans="1:40" s="51" customFormat="1" ht="278.25" customHeight="1" x14ac:dyDescent="0.3">
      <c r="A80" s="12">
        <v>66</v>
      </c>
      <c r="B80" s="30" t="s">
        <v>302</v>
      </c>
      <c r="C80" s="38" t="s">
        <v>362</v>
      </c>
      <c r="D80" s="38" t="s">
        <v>363</v>
      </c>
      <c r="E80" s="32" t="s">
        <v>56</v>
      </c>
      <c r="F80" s="32" t="s">
        <v>57</v>
      </c>
      <c r="G80" s="32" t="s">
        <v>58</v>
      </c>
      <c r="H80" s="33" t="s">
        <v>59</v>
      </c>
      <c r="I80" s="33"/>
      <c r="J80" s="33" t="s">
        <v>59</v>
      </c>
      <c r="K80" s="33" t="s">
        <v>59</v>
      </c>
      <c r="L80" s="15" t="s">
        <v>894</v>
      </c>
      <c r="M80" s="32" t="s">
        <v>60</v>
      </c>
      <c r="N80" s="38" t="s">
        <v>65</v>
      </c>
      <c r="O80" s="32" t="s">
        <v>59</v>
      </c>
      <c r="P80" s="32"/>
      <c r="Q80" s="32" t="s">
        <v>364</v>
      </c>
      <c r="R80" s="38" t="s">
        <v>365</v>
      </c>
      <c r="S80" s="30" t="s">
        <v>366</v>
      </c>
      <c r="T80" s="30" t="s">
        <v>59</v>
      </c>
      <c r="U80" s="30"/>
      <c r="V80" s="30"/>
      <c r="W80" s="30" t="s">
        <v>65</v>
      </c>
      <c r="X80" s="30" t="s">
        <v>65</v>
      </c>
      <c r="Y80" s="30" t="s">
        <v>65</v>
      </c>
      <c r="Z80" s="30" t="s">
        <v>65</v>
      </c>
      <c r="AA80" s="30" t="s">
        <v>65</v>
      </c>
      <c r="AB80" s="30" t="s">
        <v>66</v>
      </c>
      <c r="AC80" s="30" t="s">
        <v>65</v>
      </c>
      <c r="AD80" s="30" t="s">
        <v>68</v>
      </c>
      <c r="AE80" s="30" t="s">
        <v>68</v>
      </c>
      <c r="AF80" s="30" t="s">
        <v>68</v>
      </c>
      <c r="AG80" s="48">
        <f>IF(OR(AD80="",AE80="",AF80=""),"",IFERROR(IF(COUNTIF(AD80:AF80,[5]Hoja2!$J$2)&gt;=2,3,IF(COUNTIF(AD80:AF80,[5]Hoja2!$J$3)=3,1,2)),1))</f>
        <v>1</v>
      </c>
      <c r="AH80" s="44" t="s">
        <v>350</v>
      </c>
      <c r="AI80" s="44" t="s">
        <v>351</v>
      </c>
      <c r="AJ80" s="30" t="s">
        <v>91</v>
      </c>
      <c r="AK80" s="30" t="s">
        <v>310</v>
      </c>
      <c r="AL80" s="30" t="s">
        <v>70</v>
      </c>
      <c r="AM80" s="30" t="s">
        <v>72</v>
      </c>
      <c r="AN80" s="30" t="s">
        <v>65</v>
      </c>
    </row>
    <row r="81" spans="1:40" s="51" customFormat="1" ht="278.25" customHeight="1" x14ac:dyDescent="0.3">
      <c r="A81" s="12">
        <v>67</v>
      </c>
      <c r="B81" s="30" t="s">
        <v>302</v>
      </c>
      <c r="C81" s="38" t="s">
        <v>362</v>
      </c>
      <c r="D81" s="55" t="s">
        <v>65</v>
      </c>
      <c r="E81" s="32" t="s">
        <v>56</v>
      </c>
      <c r="F81" s="32" t="s">
        <v>57</v>
      </c>
      <c r="G81" s="32" t="s">
        <v>58</v>
      </c>
      <c r="H81" s="33" t="s">
        <v>59</v>
      </c>
      <c r="I81" s="33"/>
      <c r="J81" s="33" t="s">
        <v>59</v>
      </c>
      <c r="K81" s="33" t="s">
        <v>59</v>
      </c>
      <c r="L81" s="15" t="s">
        <v>894</v>
      </c>
      <c r="M81" s="32" t="s">
        <v>60</v>
      </c>
      <c r="N81" s="38" t="s">
        <v>65</v>
      </c>
      <c r="O81" s="32" t="s">
        <v>59</v>
      </c>
      <c r="P81" s="32"/>
      <c r="Q81" s="32" t="s">
        <v>364</v>
      </c>
      <c r="R81" s="32" t="s">
        <v>367</v>
      </c>
      <c r="S81" s="30" t="s">
        <v>368</v>
      </c>
      <c r="T81" s="30" t="s">
        <v>59</v>
      </c>
      <c r="U81" s="30"/>
      <c r="V81" s="30"/>
      <c r="W81" s="30" t="s">
        <v>65</v>
      </c>
      <c r="X81" s="30" t="s">
        <v>65</v>
      </c>
      <c r="Y81" s="30" t="s">
        <v>65</v>
      </c>
      <c r="Z81" s="30" t="s">
        <v>65</v>
      </c>
      <c r="AA81" s="30" t="s">
        <v>65</v>
      </c>
      <c r="AB81" s="30" t="s">
        <v>66</v>
      </c>
      <c r="AC81" s="30" t="s">
        <v>65</v>
      </c>
      <c r="AD81" s="30" t="s">
        <v>68</v>
      </c>
      <c r="AE81" s="30" t="s">
        <v>68</v>
      </c>
      <c r="AF81" s="30" t="s">
        <v>68</v>
      </c>
      <c r="AG81" s="48">
        <f>IF(OR(AD81="",AE81="",AF81=""),"",IFERROR(IF(COUNTIF(AD81:AF81,[5]Hoja2!$J$2)&gt;=2,3,IF(COUNTIF(AD81:AF81,[5]Hoja2!$J$3)=3,1,2)),1))</f>
        <v>1</v>
      </c>
      <c r="AH81" s="44" t="s">
        <v>350</v>
      </c>
      <c r="AI81" s="44" t="s">
        <v>351</v>
      </c>
      <c r="AJ81" s="30" t="s">
        <v>91</v>
      </c>
      <c r="AK81" s="30" t="s">
        <v>310</v>
      </c>
      <c r="AL81" s="30" t="s">
        <v>70</v>
      </c>
      <c r="AM81" s="30" t="s">
        <v>72</v>
      </c>
      <c r="AN81" s="30" t="s">
        <v>65</v>
      </c>
    </row>
    <row r="82" spans="1:40" s="51" customFormat="1" ht="278.25" customHeight="1" x14ac:dyDescent="0.3">
      <c r="A82" s="30">
        <v>68</v>
      </c>
      <c r="B82" s="30" t="s">
        <v>302</v>
      </c>
      <c r="C82" s="38" t="s">
        <v>362</v>
      </c>
      <c r="D82" s="38" t="s">
        <v>369</v>
      </c>
      <c r="E82" s="32" t="s">
        <v>56</v>
      </c>
      <c r="F82" s="32" t="s">
        <v>57</v>
      </c>
      <c r="G82" s="32" t="s">
        <v>58</v>
      </c>
      <c r="H82" s="33" t="s">
        <v>59</v>
      </c>
      <c r="I82" s="33"/>
      <c r="J82" s="33" t="s">
        <v>59</v>
      </c>
      <c r="K82" s="33" t="s">
        <v>59</v>
      </c>
      <c r="L82" s="15" t="s">
        <v>894</v>
      </c>
      <c r="M82" s="32" t="s">
        <v>370</v>
      </c>
      <c r="N82" s="38" t="s">
        <v>65</v>
      </c>
      <c r="O82" s="32" t="s">
        <v>59</v>
      </c>
      <c r="P82" s="32"/>
      <c r="Q82" s="32" t="s">
        <v>364</v>
      </c>
      <c r="R82" s="32" t="s">
        <v>371</v>
      </c>
      <c r="S82" s="30" t="s">
        <v>372</v>
      </c>
      <c r="T82" s="30" t="s">
        <v>59</v>
      </c>
      <c r="U82" s="30"/>
      <c r="V82" s="30"/>
      <c r="W82" s="30" t="s">
        <v>65</v>
      </c>
      <c r="X82" s="30" t="s">
        <v>65</v>
      </c>
      <c r="Y82" s="30" t="s">
        <v>65</v>
      </c>
      <c r="Z82" s="30" t="s">
        <v>65</v>
      </c>
      <c r="AA82" s="30" t="s">
        <v>65</v>
      </c>
      <c r="AB82" s="30" t="s">
        <v>66</v>
      </c>
      <c r="AC82" s="30" t="s">
        <v>65</v>
      </c>
      <c r="AD82" s="30" t="s">
        <v>68</v>
      </c>
      <c r="AE82" s="30" t="s">
        <v>68</v>
      </c>
      <c r="AF82" s="30" t="s">
        <v>68</v>
      </c>
      <c r="AG82" s="48">
        <f>IF(OR(AD82="",AE82="",AF82=""),"",IFERROR(IF(COUNTIF(AD82:AF82,[5]Hoja2!$J$2)&gt;=2,3,IF(COUNTIF(AD82:AF82,[5]Hoja2!$J$3)=3,1,2)),1))</f>
        <v>1</v>
      </c>
      <c r="AH82" s="44" t="s">
        <v>350</v>
      </c>
      <c r="AI82" s="44" t="s">
        <v>351</v>
      </c>
      <c r="AJ82" s="30" t="s">
        <v>91</v>
      </c>
      <c r="AK82" s="30" t="s">
        <v>310</v>
      </c>
      <c r="AL82" s="30" t="s">
        <v>70</v>
      </c>
      <c r="AM82" s="30" t="s">
        <v>72</v>
      </c>
      <c r="AN82" s="30" t="s">
        <v>65</v>
      </c>
    </row>
    <row r="83" spans="1:40" s="51" customFormat="1" ht="278.25" customHeight="1" x14ac:dyDescent="0.3">
      <c r="A83" s="30">
        <v>69</v>
      </c>
      <c r="B83" s="30" t="s">
        <v>302</v>
      </c>
      <c r="C83" s="38" t="s">
        <v>362</v>
      </c>
      <c r="D83" s="38" t="s">
        <v>369</v>
      </c>
      <c r="E83" s="32" t="s">
        <v>56</v>
      </c>
      <c r="F83" s="32" t="s">
        <v>57</v>
      </c>
      <c r="G83" s="32" t="s">
        <v>58</v>
      </c>
      <c r="H83" s="33" t="s">
        <v>59</v>
      </c>
      <c r="I83" s="33"/>
      <c r="J83" s="33" t="s">
        <v>59</v>
      </c>
      <c r="K83" s="33" t="s">
        <v>59</v>
      </c>
      <c r="L83" s="15" t="s">
        <v>894</v>
      </c>
      <c r="M83" s="32" t="s">
        <v>370</v>
      </c>
      <c r="N83" s="38" t="s">
        <v>65</v>
      </c>
      <c r="O83" s="32" t="s">
        <v>59</v>
      </c>
      <c r="P83" s="32"/>
      <c r="Q83" s="32" t="s">
        <v>364</v>
      </c>
      <c r="R83" s="32" t="s">
        <v>373</v>
      </c>
      <c r="S83" s="30" t="s">
        <v>374</v>
      </c>
      <c r="T83" s="30" t="s">
        <v>59</v>
      </c>
      <c r="U83" s="30"/>
      <c r="V83" s="30"/>
      <c r="W83" s="30" t="s">
        <v>65</v>
      </c>
      <c r="X83" s="30" t="s">
        <v>65</v>
      </c>
      <c r="Y83" s="30" t="s">
        <v>65</v>
      </c>
      <c r="Z83" s="30" t="s">
        <v>65</v>
      </c>
      <c r="AA83" s="30" t="s">
        <v>65</v>
      </c>
      <c r="AB83" s="30" t="s">
        <v>66</v>
      </c>
      <c r="AC83" s="30" t="s">
        <v>65</v>
      </c>
      <c r="AD83" s="30" t="s">
        <v>68</v>
      </c>
      <c r="AE83" s="30" t="s">
        <v>68</v>
      </c>
      <c r="AF83" s="30" t="s">
        <v>68</v>
      </c>
      <c r="AG83" s="48">
        <f>IF(OR(AD83="",AE83="",AF83=""),"",IFERROR(IF(COUNTIF(AD83:AF83,[5]Hoja2!$J$2)&gt;=2,3,IF(COUNTIF(AD83:AF83,[5]Hoja2!$J$3)=3,1,2)),1))</f>
        <v>1</v>
      </c>
      <c r="AH83" s="44" t="s">
        <v>350</v>
      </c>
      <c r="AI83" s="44" t="s">
        <v>351</v>
      </c>
      <c r="AJ83" s="30" t="s">
        <v>91</v>
      </c>
      <c r="AK83" s="30" t="s">
        <v>310</v>
      </c>
      <c r="AL83" s="30" t="s">
        <v>70</v>
      </c>
      <c r="AM83" s="30" t="s">
        <v>72</v>
      </c>
      <c r="AN83" s="30" t="s">
        <v>65</v>
      </c>
    </row>
    <row r="84" spans="1:40" s="51" customFormat="1" ht="278.25" customHeight="1" x14ac:dyDescent="0.3">
      <c r="A84" s="30">
        <v>70</v>
      </c>
      <c r="B84" s="30" t="s">
        <v>302</v>
      </c>
      <c r="C84" s="38" t="s">
        <v>362</v>
      </c>
      <c r="D84" s="38" t="s">
        <v>363</v>
      </c>
      <c r="E84" s="32" t="s">
        <v>56</v>
      </c>
      <c r="F84" s="32" t="s">
        <v>57</v>
      </c>
      <c r="G84" s="32" t="s">
        <v>58</v>
      </c>
      <c r="H84" s="33" t="s">
        <v>59</v>
      </c>
      <c r="I84" s="33"/>
      <c r="J84" s="33" t="s">
        <v>59</v>
      </c>
      <c r="K84" s="33" t="s">
        <v>59</v>
      </c>
      <c r="L84" s="15" t="s">
        <v>894</v>
      </c>
      <c r="M84" s="32" t="s">
        <v>136</v>
      </c>
      <c r="N84" s="38" t="s">
        <v>65</v>
      </c>
      <c r="O84" s="32" t="s">
        <v>59</v>
      </c>
      <c r="P84" s="32"/>
      <c r="Q84" s="32" t="s">
        <v>375</v>
      </c>
      <c r="R84" s="38" t="s">
        <v>179</v>
      </c>
      <c r="S84" s="32" t="s">
        <v>376</v>
      </c>
      <c r="T84" s="30" t="s">
        <v>59</v>
      </c>
      <c r="U84" s="30"/>
      <c r="V84" s="30"/>
      <c r="W84" s="30" t="s">
        <v>65</v>
      </c>
      <c r="X84" s="30" t="s">
        <v>65</v>
      </c>
      <c r="Y84" s="30" t="s">
        <v>65</v>
      </c>
      <c r="Z84" s="30" t="s">
        <v>65</v>
      </c>
      <c r="AA84" s="30" t="s">
        <v>65</v>
      </c>
      <c r="AB84" s="30" t="s">
        <v>66</v>
      </c>
      <c r="AC84" s="30" t="s">
        <v>65</v>
      </c>
      <c r="AD84" s="30" t="s">
        <v>68</v>
      </c>
      <c r="AE84" s="30" t="s">
        <v>68</v>
      </c>
      <c r="AF84" s="30" t="s">
        <v>68</v>
      </c>
      <c r="AG84" s="48">
        <f>IF(OR(AD84="",AE84="",AF84=""),"",IFERROR(IF(COUNTIF(AD84:AF84,[5]Hoja2!$J$2)&gt;=2,3,IF(COUNTIF(AD84:AF84,[5]Hoja2!$J$3)=3,1,2)),1))</f>
        <v>1</v>
      </c>
      <c r="AH84" s="44" t="s">
        <v>350</v>
      </c>
      <c r="AI84" s="44" t="s">
        <v>351</v>
      </c>
      <c r="AJ84" s="30" t="s">
        <v>91</v>
      </c>
      <c r="AK84" s="30" t="s">
        <v>310</v>
      </c>
      <c r="AL84" s="30" t="s">
        <v>70</v>
      </c>
      <c r="AM84" s="30" t="s">
        <v>72</v>
      </c>
      <c r="AN84" s="30" t="s">
        <v>65</v>
      </c>
    </row>
    <row r="85" spans="1:40" s="51" customFormat="1" ht="278.25" customHeight="1" x14ac:dyDescent="0.3">
      <c r="A85" s="12">
        <v>71</v>
      </c>
      <c r="B85" s="30" t="s">
        <v>302</v>
      </c>
      <c r="C85" s="38" t="s">
        <v>377</v>
      </c>
      <c r="D85" s="38" t="s">
        <v>378</v>
      </c>
      <c r="E85" s="32" t="s">
        <v>56</v>
      </c>
      <c r="F85" s="32" t="s">
        <v>57</v>
      </c>
      <c r="G85" s="32" t="s">
        <v>58</v>
      </c>
      <c r="H85" s="33" t="s">
        <v>59</v>
      </c>
      <c r="I85" s="33"/>
      <c r="J85" s="33" t="s">
        <v>59</v>
      </c>
      <c r="K85" s="33" t="s">
        <v>59</v>
      </c>
      <c r="L85" s="15" t="s">
        <v>894</v>
      </c>
      <c r="M85" s="32" t="s">
        <v>60</v>
      </c>
      <c r="N85" s="38" t="s">
        <v>61</v>
      </c>
      <c r="O85" s="32" t="s">
        <v>59</v>
      </c>
      <c r="P85" s="32"/>
      <c r="Q85" s="32" t="s">
        <v>379</v>
      </c>
      <c r="R85" s="32" t="s">
        <v>380</v>
      </c>
      <c r="S85" s="30" t="s">
        <v>381</v>
      </c>
      <c r="T85" s="30" t="s">
        <v>59</v>
      </c>
      <c r="U85" s="30"/>
      <c r="V85" s="30"/>
      <c r="W85" s="30" t="s">
        <v>65</v>
      </c>
      <c r="X85" s="30" t="s">
        <v>65</v>
      </c>
      <c r="Y85" s="30" t="s">
        <v>65</v>
      </c>
      <c r="Z85" s="30" t="s">
        <v>65</v>
      </c>
      <c r="AA85" s="30" t="s">
        <v>65</v>
      </c>
      <c r="AB85" s="30" t="s">
        <v>66</v>
      </c>
      <c r="AC85" s="30" t="s">
        <v>65</v>
      </c>
      <c r="AD85" s="30" t="s">
        <v>68</v>
      </c>
      <c r="AE85" s="30" t="s">
        <v>68</v>
      </c>
      <c r="AF85" s="30" t="s">
        <v>68</v>
      </c>
      <c r="AG85" s="48">
        <f>IF(OR(AD85="",AE85="",AF85=""),"",IFERROR(IF(COUNTIF(AD85:AF85,[5]Hoja2!$J$2)&gt;=2,3,IF(COUNTIF(AD85:AF85,[5]Hoja2!$J$3)=3,1,2)),1))</f>
        <v>1</v>
      </c>
      <c r="AH85" s="44" t="s">
        <v>332</v>
      </c>
      <c r="AI85" s="44" t="s">
        <v>309</v>
      </c>
      <c r="AJ85" s="30" t="s">
        <v>91</v>
      </c>
      <c r="AK85" s="30" t="s">
        <v>310</v>
      </c>
      <c r="AL85" s="30" t="s">
        <v>70</v>
      </c>
      <c r="AM85" s="30" t="s">
        <v>326</v>
      </c>
      <c r="AN85" s="30" t="s">
        <v>65</v>
      </c>
    </row>
    <row r="86" spans="1:40" s="51" customFormat="1" ht="278.25" customHeight="1" x14ac:dyDescent="0.3">
      <c r="A86" s="12">
        <v>72</v>
      </c>
      <c r="B86" s="30" t="s">
        <v>302</v>
      </c>
      <c r="C86" s="38" t="s">
        <v>382</v>
      </c>
      <c r="D86" s="38" t="s">
        <v>198</v>
      </c>
      <c r="E86" s="32" t="s">
        <v>312</v>
      </c>
      <c r="F86" s="32" t="s">
        <v>57</v>
      </c>
      <c r="G86" s="32" t="s">
        <v>58</v>
      </c>
      <c r="H86" s="33" t="s">
        <v>59</v>
      </c>
      <c r="I86" s="33"/>
      <c r="J86" s="33" t="s">
        <v>59</v>
      </c>
      <c r="K86" s="33" t="s">
        <v>59</v>
      </c>
      <c r="L86" s="15" t="s">
        <v>894</v>
      </c>
      <c r="M86" s="32" t="s">
        <v>60</v>
      </c>
      <c r="N86" s="38" t="s">
        <v>65</v>
      </c>
      <c r="O86" s="32" t="s">
        <v>59</v>
      </c>
      <c r="P86" s="32"/>
      <c r="Q86" s="32" t="s">
        <v>383</v>
      </c>
      <c r="R86" s="32" t="s">
        <v>384</v>
      </c>
      <c r="S86" s="30" t="s">
        <v>385</v>
      </c>
      <c r="T86" s="30" t="s">
        <v>59</v>
      </c>
      <c r="U86" s="30"/>
      <c r="V86" s="30"/>
      <c r="W86" s="30" t="s">
        <v>65</v>
      </c>
      <c r="X86" s="30" t="s">
        <v>65</v>
      </c>
      <c r="Y86" s="30" t="s">
        <v>65</v>
      </c>
      <c r="Z86" s="30" t="s">
        <v>65</v>
      </c>
      <c r="AA86" s="30" t="s">
        <v>65</v>
      </c>
      <c r="AB86" s="30" t="s">
        <v>66</v>
      </c>
      <c r="AC86" s="30" t="s">
        <v>67</v>
      </c>
      <c r="AD86" s="30" t="s">
        <v>68</v>
      </c>
      <c r="AE86" s="30" t="s">
        <v>68</v>
      </c>
      <c r="AF86" s="30" t="s">
        <v>68</v>
      </c>
      <c r="AG86" s="48">
        <f>IF(OR(AD86="",AE86="",AF86=""),"",IFERROR(IF(COUNTIF(AD86:AF86,[8]Hoja2!$J$2)&gt;=2,3,IF(COUNTIF(AD86:AF86,[8]Hoja2!$J$3)=3,1,2)),1))</f>
        <v>1</v>
      </c>
      <c r="AH86" s="44" t="s">
        <v>315</v>
      </c>
      <c r="AI86" s="44" t="s">
        <v>315</v>
      </c>
      <c r="AJ86" s="30" t="s">
        <v>91</v>
      </c>
      <c r="AK86" s="30" t="s">
        <v>310</v>
      </c>
      <c r="AL86" s="30" t="s">
        <v>70</v>
      </c>
      <c r="AM86" s="30" t="s">
        <v>72</v>
      </c>
      <c r="AN86" s="30" t="s">
        <v>65</v>
      </c>
    </row>
    <row r="87" spans="1:40" s="51" customFormat="1" ht="278.25" customHeight="1" x14ac:dyDescent="0.3">
      <c r="A87" s="30">
        <v>73</v>
      </c>
      <c r="B87" s="30" t="s">
        <v>302</v>
      </c>
      <c r="C87" s="38" t="s">
        <v>343</v>
      </c>
      <c r="D87" s="38" t="s">
        <v>198</v>
      </c>
      <c r="E87" s="32" t="s">
        <v>312</v>
      </c>
      <c r="F87" s="32" t="s">
        <v>57</v>
      </c>
      <c r="G87" s="32" t="s">
        <v>58</v>
      </c>
      <c r="H87" s="33" t="s">
        <v>59</v>
      </c>
      <c r="I87" s="33"/>
      <c r="J87" s="33" t="s">
        <v>59</v>
      </c>
      <c r="K87" s="33" t="s">
        <v>59</v>
      </c>
      <c r="L87" s="15" t="s">
        <v>894</v>
      </c>
      <c r="M87" s="32" t="s">
        <v>60</v>
      </c>
      <c r="N87" s="38" t="s">
        <v>65</v>
      </c>
      <c r="O87" s="32" t="s">
        <v>59</v>
      </c>
      <c r="P87" s="32"/>
      <c r="Q87" s="32" t="s">
        <v>383</v>
      </c>
      <c r="R87" s="32" t="s">
        <v>386</v>
      </c>
      <c r="S87" s="30" t="s">
        <v>387</v>
      </c>
      <c r="T87" s="30" t="s">
        <v>59</v>
      </c>
      <c r="U87" s="30"/>
      <c r="V87" s="30"/>
      <c r="W87" s="30" t="s">
        <v>65</v>
      </c>
      <c r="X87" s="30" t="s">
        <v>65</v>
      </c>
      <c r="Y87" s="30" t="s">
        <v>65</v>
      </c>
      <c r="Z87" s="30" t="s">
        <v>65</v>
      </c>
      <c r="AA87" s="30" t="s">
        <v>65</v>
      </c>
      <c r="AB87" s="30" t="s">
        <v>66</v>
      </c>
      <c r="AC87" s="30" t="s">
        <v>67</v>
      </c>
      <c r="AD87" s="30" t="s">
        <v>68</v>
      </c>
      <c r="AE87" s="30" t="s">
        <v>68</v>
      </c>
      <c r="AF87" s="30" t="s">
        <v>68</v>
      </c>
      <c r="AG87" s="48">
        <f>IF(OR(AD87="",AE87="",AF87=""),"",IFERROR(IF(COUNTIF(AD87:AF87,[8]Hoja2!$J$2)&gt;=2,3,IF(COUNTIF(AD87:AF87,[8]Hoja2!$J$3)=3,1,2)),1))</f>
        <v>1</v>
      </c>
      <c r="AH87" s="44" t="s">
        <v>315</v>
      </c>
      <c r="AI87" s="44" t="s">
        <v>315</v>
      </c>
      <c r="AJ87" s="30" t="s">
        <v>91</v>
      </c>
      <c r="AK87" s="30" t="s">
        <v>310</v>
      </c>
      <c r="AL87" s="30" t="s">
        <v>70</v>
      </c>
      <c r="AM87" s="30" t="s">
        <v>72</v>
      </c>
      <c r="AN87" s="30" t="s">
        <v>65</v>
      </c>
    </row>
    <row r="88" spans="1:40" s="51" customFormat="1" ht="278.25" customHeight="1" x14ac:dyDescent="0.3">
      <c r="A88" s="30">
        <v>74</v>
      </c>
      <c r="B88" s="30" t="s">
        <v>302</v>
      </c>
      <c r="C88" s="38" t="s">
        <v>343</v>
      </c>
      <c r="D88" s="38" t="s">
        <v>198</v>
      </c>
      <c r="E88" s="32" t="s">
        <v>312</v>
      </c>
      <c r="F88" s="32" t="s">
        <v>57</v>
      </c>
      <c r="G88" s="32" t="s">
        <v>58</v>
      </c>
      <c r="H88" s="33" t="s">
        <v>59</v>
      </c>
      <c r="I88" s="33"/>
      <c r="J88" s="33" t="s">
        <v>59</v>
      </c>
      <c r="K88" s="33" t="s">
        <v>59</v>
      </c>
      <c r="L88" s="15" t="s">
        <v>894</v>
      </c>
      <c r="M88" s="32" t="s">
        <v>60</v>
      </c>
      <c r="N88" s="38" t="s">
        <v>65</v>
      </c>
      <c r="O88" s="32" t="s">
        <v>59</v>
      </c>
      <c r="P88" s="32"/>
      <c r="Q88" s="32" t="s">
        <v>383</v>
      </c>
      <c r="R88" s="32" t="s">
        <v>388</v>
      </c>
      <c r="S88" s="30" t="s">
        <v>389</v>
      </c>
      <c r="T88" s="30" t="s">
        <v>59</v>
      </c>
      <c r="U88" s="30"/>
      <c r="V88" s="30"/>
      <c r="W88" s="30" t="s">
        <v>65</v>
      </c>
      <c r="X88" s="30" t="s">
        <v>65</v>
      </c>
      <c r="Y88" s="30" t="s">
        <v>65</v>
      </c>
      <c r="Z88" s="30" t="s">
        <v>65</v>
      </c>
      <c r="AA88" s="30" t="s">
        <v>65</v>
      </c>
      <c r="AB88" s="30" t="s">
        <v>66</v>
      </c>
      <c r="AC88" s="30" t="s">
        <v>67</v>
      </c>
      <c r="AD88" s="30" t="s">
        <v>68</v>
      </c>
      <c r="AE88" s="30" t="s">
        <v>68</v>
      </c>
      <c r="AF88" s="30" t="s">
        <v>68</v>
      </c>
      <c r="AG88" s="48">
        <f>IF(OR(AD88="",AE88="",AF88=""),"",IFERROR(IF(COUNTIF(AD88:AF88,[8]Hoja2!$J$2)&gt;=2,3,IF(COUNTIF(AD88:AF88,[8]Hoja2!$J$3)=3,1,2)),1))</f>
        <v>1</v>
      </c>
      <c r="AH88" s="44" t="s">
        <v>315</v>
      </c>
      <c r="AI88" s="44" t="s">
        <v>315</v>
      </c>
      <c r="AJ88" s="30" t="s">
        <v>91</v>
      </c>
      <c r="AK88" s="30" t="s">
        <v>310</v>
      </c>
      <c r="AL88" s="30" t="s">
        <v>70</v>
      </c>
      <c r="AM88" s="30" t="s">
        <v>72</v>
      </c>
      <c r="AN88" s="30" t="s">
        <v>65</v>
      </c>
    </row>
    <row r="89" spans="1:40" s="51" customFormat="1" ht="278.25" customHeight="1" x14ac:dyDescent="0.3">
      <c r="A89" s="30">
        <v>75</v>
      </c>
      <c r="B89" s="30" t="s">
        <v>302</v>
      </c>
      <c r="C89" s="38" t="s">
        <v>390</v>
      </c>
      <c r="D89" s="38" t="s">
        <v>391</v>
      </c>
      <c r="E89" s="32" t="s">
        <v>312</v>
      </c>
      <c r="F89" s="32" t="s">
        <v>57</v>
      </c>
      <c r="G89" s="38" t="s">
        <v>106</v>
      </c>
      <c r="H89" s="33" t="s">
        <v>59</v>
      </c>
      <c r="I89" s="33"/>
      <c r="J89" s="33" t="s">
        <v>59</v>
      </c>
      <c r="K89" s="33" t="s">
        <v>59</v>
      </c>
      <c r="L89" s="15" t="s">
        <v>894</v>
      </c>
      <c r="M89" s="32" t="s">
        <v>60</v>
      </c>
      <c r="N89" s="38" t="s">
        <v>65</v>
      </c>
      <c r="O89" s="32" t="s">
        <v>59</v>
      </c>
      <c r="P89" s="32" t="s">
        <v>59</v>
      </c>
      <c r="Q89" s="32" t="s">
        <v>392</v>
      </c>
      <c r="R89" s="32" t="s">
        <v>65</v>
      </c>
      <c r="S89" s="30" t="s">
        <v>393</v>
      </c>
      <c r="T89" s="30" t="s">
        <v>59</v>
      </c>
      <c r="U89" s="30"/>
      <c r="V89" s="30"/>
      <c r="W89" s="30" t="s">
        <v>65</v>
      </c>
      <c r="X89" s="30" t="s">
        <v>65</v>
      </c>
      <c r="Y89" s="30" t="s">
        <v>65</v>
      </c>
      <c r="Z89" s="30" t="s">
        <v>65</v>
      </c>
      <c r="AA89" s="30" t="s">
        <v>65</v>
      </c>
      <c r="AB89" s="30" t="s">
        <v>66</v>
      </c>
      <c r="AC89" s="30" t="s">
        <v>65</v>
      </c>
      <c r="AD89" s="30" t="s">
        <v>68</v>
      </c>
      <c r="AE89" s="30" t="s">
        <v>68</v>
      </c>
      <c r="AF89" s="30" t="s">
        <v>68</v>
      </c>
      <c r="AG89" s="48">
        <f>IF(OR(AD89="",AE89="",AF89=""),"",IFERROR(IF(COUNTIF(AD89:AF89,[5]Hoja2!$J$2)&gt;=2,3,IF(COUNTIF(AD89:AF89,[5]Hoja2!$J$3)=3,1,2)),1))</f>
        <v>1</v>
      </c>
      <c r="AH89" s="44" t="s">
        <v>315</v>
      </c>
      <c r="AI89" s="44" t="s">
        <v>315</v>
      </c>
      <c r="AJ89" s="30" t="s">
        <v>91</v>
      </c>
      <c r="AK89" s="30" t="s">
        <v>310</v>
      </c>
      <c r="AL89" s="30" t="s">
        <v>70</v>
      </c>
      <c r="AM89" s="30" t="s">
        <v>72</v>
      </c>
      <c r="AN89" s="30" t="s">
        <v>65</v>
      </c>
    </row>
    <row r="90" spans="1:40" s="51" customFormat="1" ht="278.25" customHeight="1" x14ac:dyDescent="0.3">
      <c r="A90" s="12">
        <v>76</v>
      </c>
      <c r="B90" s="30" t="s">
        <v>252</v>
      </c>
      <c r="C90" s="38" t="s">
        <v>394</v>
      </c>
      <c r="D90" s="54" t="s">
        <v>395</v>
      </c>
      <c r="E90" s="32" t="s">
        <v>312</v>
      </c>
      <c r="F90" s="38" t="s">
        <v>396</v>
      </c>
      <c r="G90" s="38" t="s">
        <v>58</v>
      </c>
      <c r="H90" s="33" t="s">
        <v>59</v>
      </c>
      <c r="I90" s="33"/>
      <c r="J90" s="33" t="s">
        <v>59</v>
      </c>
      <c r="K90" s="33" t="s">
        <v>59</v>
      </c>
      <c r="L90" s="15" t="s">
        <v>894</v>
      </c>
      <c r="M90" s="32" t="s">
        <v>60</v>
      </c>
      <c r="N90" s="38" t="s">
        <v>61</v>
      </c>
      <c r="O90" s="32" t="s">
        <v>59</v>
      </c>
      <c r="P90" s="32" t="s">
        <v>59</v>
      </c>
      <c r="Q90" s="32" t="s">
        <v>265</v>
      </c>
      <c r="R90" s="38" t="s">
        <v>397</v>
      </c>
      <c r="S90" s="30" t="s">
        <v>398</v>
      </c>
      <c r="T90" s="30" t="s">
        <v>59</v>
      </c>
      <c r="U90" s="30"/>
      <c r="V90" s="30"/>
      <c r="W90" s="30" t="s">
        <v>65</v>
      </c>
      <c r="X90" s="30" t="s">
        <v>65</v>
      </c>
      <c r="Y90" s="30" t="s">
        <v>65</v>
      </c>
      <c r="Z90" s="30" t="s">
        <v>65</v>
      </c>
      <c r="AA90" s="30" t="s">
        <v>65</v>
      </c>
      <c r="AB90" s="38" t="s">
        <v>66</v>
      </c>
      <c r="AC90" s="38" t="s">
        <v>65</v>
      </c>
      <c r="AD90" s="30" t="s">
        <v>68</v>
      </c>
      <c r="AE90" s="30" t="s">
        <v>68</v>
      </c>
      <c r="AF90" s="30" t="s">
        <v>68</v>
      </c>
      <c r="AG90" s="48">
        <f>IF(OR(AD90="",AE90="",AF90=""),"",IFERROR(IF(COUNTIF(AD90:AF90,[5]Hoja2!$J$2)&gt;=2,3,IF(COUNTIF(AD90:AF90,[5]Hoja2!$J$3)=3,1,2)),1))</f>
        <v>1</v>
      </c>
      <c r="AH90" s="44" t="s">
        <v>332</v>
      </c>
      <c r="AI90" s="44" t="s">
        <v>309</v>
      </c>
      <c r="AJ90" s="30" t="s">
        <v>91</v>
      </c>
      <c r="AK90" s="30" t="s">
        <v>310</v>
      </c>
      <c r="AL90" s="30" t="s">
        <v>70</v>
      </c>
      <c r="AM90" s="30" t="s">
        <v>326</v>
      </c>
      <c r="AN90" s="38" t="s">
        <v>399</v>
      </c>
    </row>
    <row r="91" spans="1:40" s="51" customFormat="1" ht="278.25" customHeight="1" x14ac:dyDescent="0.3">
      <c r="A91" s="12">
        <v>77</v>
      </c>
      <c r="B91" s="30" t="s">
        <v>302</v>
      </c>
      <c r="C91" s="38" t="s">
        <v>362</v>
      </c>
      <c r="D91" s="38" t="s">
        <v>179</v>
      </c>
      <c r="E91" s="32" t="s">
        <v>312</v>
      </c>
      <c r="F91" s="32" t="s">
        <v>57</v>
      </c>
      <c r="G91" s="32" t="s">
        <v>58</v>
      </c>
      <c r="H91" s="33" t="s">
        <v>59</v>
      </c>
      <c r="I91" s="33"/>
      <c r="J91" s="33" t="s">
        <v>59</v>
      </c>
      <c r="K91" s="33" t="s">
        <v>59</v>
      </c>
      <c r="L91" s="15" t="s">
        <v>894</v>
      </c>
      <c r="M91" s="32" t="s">
        <v>60</v>
      </c>
      <c r="N91" s="38" t="s">
        <v>65</v>
      </c>
      <c r="O91" s="32" t="s">
        <v>59</v>
      </c>
      <c r="P91" s="32"/>
      <c r="Q91" s="32" t="s">
        <v>265</v>
      </c>
      <c r="R91" s="38" t="s">
        <v>400</v>
      </c>
      <c r="S91" s="30" t="s">
        <v>401</v>
      </c>
      <c r="T91" s="30" t="s">
        <v>59</v>
      </c>
      <c r="U91" s="30"/>
      <c r="V91" s="30"/>
      <c r="W91" s="30" t="s">
        <v>65</v>
      </c>
      <c r="X91" s="30" t="s">
        <v>65</v>
      </c>
      <c r="Y91" s="30" t="s">
        <v>65</v>
      </c>
      <c r="Z91" s="30" t="s">
        <v>65</v>
      </c>
      <c r="AA91" s="30" t="s">
        <v>65</v>
      </c>
      <c r="AB91" s="30" t="s">
        <v>66</v>
      </c>
      <c r="AC91" s="30" t="s">
        <v>65</v>
      </c>
      <c r="AD91" s="30" t="s">
        <v>68</v>
      </c>
      <c r="AE91" s="30" t="s">
        <v>68</v>
      </c>
      <c r="AF91" s="30" t="s">
        <v>68</v>
      </c>
      <c r="AG91" s="48">
        <f>IF(OR(AD91="",AE91="",AF91=""),"",IFERROR(IF(COUNTIF(AD91:AF91,[5]Hoja2!$J$2)&gt;=2,3,IF(COUNTIF(AD91:AF91,[5]Hoja2!$J$3)=3,1,2)),1))</f>
        <v>1</v>
      </c>
      <c r="AH91" s="44" t="s">
        <v>350</v>
      </c>
      <c r="AI91" s="44" t="s">
        <v>351</v>
      </c>
      <c r="AJ91" s="30" t="s">
        <v>91</v>
      </c>
      <c r="AK91" s="30" t="s">
        <v>310</v>
      </c>
      <c r="AL91" s="30" t="s">
        <v>70</v>
      </c>
      <c r="AM91" s="30" t="s">
        <v>72</v>
      </c>
      <c r="AN91" s="30" t="s">
        <v>65</v>
      </c>
    </row>
    <row r="92" spans="1:40" s="51" customFormat="1" ht="278.25" customHeight="1" x14ac:dyDescent="0.3">
      <c r="A92" s="30">
        <v>78</v>
      </c>
      <c r="B92" s="30" t="s">
        <v>302</v>
      </c>
      <c r="C92" s="30" t="s">
        <v>362</v>
      </c>
      <c r="D92" s="30" t="s">
        <v>179</v>
      </c>
      <c r="E92" s="32" t="s">
        <v>56</v>
      </c>
      <c r="F92" s="32" t="s">
        <v>57</v>
      </c>
      <c r="G92" s="32" t="s">
        <v>58</v>
      </c>
      <c r="H92" s="33" t="s">
        <v>59</v>
      </c>
      <c r="I92" s="33"/>
      <c r="J92" s="33" t="s">
        <v>59</v>
      </c>
      <c r="K92" s="33" t="s">
        <v>59</v>
      </c>
      <c r="L92" s="15" t="s">
        <v>894</v>
      </c>
      <c r="M92" s="32" t="s">
        <v>136</v>
      </c>
      <c r="N92" s="38" t="s">
        <v>65</v>
      </c>
      <c r="O92" s="32" t="s">
        <v>59</v>
      </c>
      <c r="P92" s="32"/>
      <c r="Q92" s="32" t="s">
        <v>269</v>
      </c>
      <c r="R92" s="32" t="s">
        <v>402</v>
      </c>
      <c r="S92" s="30" t="s">
        <v>403</v>
      </c>
      <c r="T92" s="30" t="s">
        <v>59</v>
      </c>
      <c r="U92" s="30"/>
      <c r="V92" s="30"/>
      <c r="W92" s="30" t="s">
        <v>65</v>
      </c>
      <c r="X92" s="30" t="s">
        <v>65</v>
      </c>
      <c r="Y92" s="30" t="s">
        <v>65</v>
      </c>
      <c r="Z92" s="30" t="s">
        <v>65</v>
      </c>
      <c r="AA92" s="30" t="s">
        <v>65</v>
      </c>
      <c r="AB92" s="30" t="s">
        <v>66</v>
      </c>
      <c r="AC92" s="30" t="s">
        <v>65</v>
      </c>
      <c r="AD92" s="30" t="s">
        <v>68</v>
      </c>
      <c r="AE92" s="30" t="s">
        <v>68</v>
      </c>
      <c r="AF92" s="30" t="s">
        <v>68</v>
      </c>
      <c r="AG92" s="48">
        <f>IF(OR(AD92="",AE92="",AF92=""),"",IFERROR(IF(COUNTIF(AD92:AF92,[5]Hoja2!$J$2)&gt;=2,3,IF(COUNTIF(AD92:AF92,[5]Hoja2!$J$3)=3,1,2)),1))</f>
        <v>1</v>
      </c>
      <c r="AH92" s="44" t="s">
        <v>350</v>
      </c>
      <c r="AI92" s="44" t="s">
        <v>351</v>
      </c>
      <c r="AJ92" s="30" t="s">
        <v>91</v>
      </c>
      <c r="AK92" s="30" t="s">
        <v>310</v>
      </c>
      <c r="AL92" s="30" t="s">
        <v>70</v>
      </c>
      <c r="AM92" s="30" t="s">
        <v>72</v>
      </c>
      <c r="AN92" s="30" t="s">
        <v>65</v>
      </c>
    </row>
    <row r="93" spans="1:40" s="51" customFormat="1" ht="278.25" customHeight="1" x14ac:dyDescent="0.3">
      <c r="A93" s="30">
        <v>79</v>
      </c>
      <c r="B93" s="30" t="s">
        <v>302</v>
      </c>
      <c r="C93" s="30" t="s">
        <v>362</v>
      </c>
      <c r="D93" s="38" t="s">
        <v>198</v>
      </c>
      <c r="E93" s="32" t="s">
        <v>56</v>
      </c>
      <c r="F93" s="32" t="s">
        <v>57</v>
      </c>
      <c r="G93" s="32" t="s">
        <v>58</v>
      </c>
      <c r="H93" s="33" t="s">
        <v>59</v>
      </c>
      <c r="I93" s="33"/>
      <c r="J93" s="33" t="s">
        <v>59</v>
      </c>
      <c r="K93" s="33" t="s">
        <v>59</v>
      </c>
      <c r="L93" s="15" t="s">
        <v>894</v>
      </c>
      <c r="M93" s="32" t="s">
        <v>136</v>
      </c>
      <c r="N93" s="38" t="s">
        <v>65</v>
      </c>
      <c r="O93" s="32" t="s">
        <v>59</v>
      </c>
      <c r="P93" s="32"/>
      <c r="Q93" s="32" t="s">
        <v>269</v>
      </c>
      <c r="R93" s="38" t="s">
        <v>404</v>
      </c>
      <c r="S93" s="38" t="s">
        <v>405</v>
      </c>
      <c r="T93" s="30" t="s">
        <v>59</v>
      </c>
      <c r="U93" s="30"/>
      <c r="V93" s="30"/>
      <c r="W93" s="30" t="s">
        <v>65</v>
      </c>
      <c r="X93" s="30" t="s">
        <v>65</v>
      </c>
      <c r="Y93" s="30" t="s">
        <v>65</v>
      </c>
      <c r="Z93" s="30" t="s">
        <v>65</v>
      </c>
      <c r="AA93" s="30" t="s">
        <v>65</v>
      </c>
      <c r="AB93" s="30" t="s">
        <v>66</v>
      </c>
      <c r="AC93" s="30" t="s">
        <v>65</v>
      </c>
      <c r="AD93" s="30" t="s">
        <v>68</v>
      </c>
      <c r="AE93" s="30" t="s">
        <v>68</v>
      </c>
      <c r="AF93" s="30" t="s">
        <v>68</v>
      </c>
      <c r="AG93" s="48">
        <f>IF(OR(AD93="",AE93="",AF93=""),"",IFERROR(IF(COUNTIF(AD93:AF93,[5]Hoja2!$J$2)&gt;=2,3,IF(COUNTIF(AD93:AF93,[5]Hoja2!$J$3)=3,1,2)),1))</f>
        <v>1</v>
      </c>
      <c r="AH93" s="44" t="s">
        <v>350</v>
      </c>
      <c r="AI93" s="44" t="s">
        <v>351</v>
      </c>
      <c r="AJ93" s="30" t="s">
        <v>91</v>
      </c>
      <c r="AK93" s="30" t="s">
        <v>310</v>
      </c>
      <c r="AL93" s="30" t="s">
        <v>70</v>
      </c>
      <c r="AM93" s="30" t="s">
        <v>72</v>
      </c>
      <c r="AN93" s="30" t="s">
        <v>65</v>
      </c>
    </row>
    <row r="94" spans="1:40" s="51" customFormat="1" ht="278.25" customHeight="1" x14ac:dyDescent="0.3">
      <c r="A94" s="30">
        <v>80</v>
      </c>
      <c r="B94" s="30" t="s">
        <v>302</v>
      </c>
      <c r="C94" s="38" t="s">
        <v>390</v>
      </c>
      <c r="D94" s="38" t="s">
        <v>406</v>
      </c>
      <c r="E94" s="32" t="s">
        <v>56</v>
      </c>
      <c r="F94" s="32" t="s">
        <v>57</v>
      </c>
      <c r="G94" s="32" t="s">
        <v>58</v>
      </c>
      <c r="H94" s="33" t="s">
        <v>59</v>
      </c>
      <c r="I94" s="33"/>
      <c r="J94" s="33" t="s">
        <v>59</v>
      </c>
      <c r="K94" s="33" t="s">
        <v>59</v>
      </c>
      <c r="L94" s="15" t="s">
        <v>894</v>
      </c>
      <c r="M94" s="32" t="s">
        <v>60</v>
      </c>
      <c r="N94" s="38" t="s">
        <v>65</v>
      </c>
      <c r="O94" s="32" t="s">
        <v>59</v>
      </c>
      <c r="P94" s="32"/>
      <c r="Q94" s="32" t="s">
        <v>269</v>
      </c>
      <c r="R94" s="38" t="s">
        <v>407</v>
      </c>
      <c r="S94" s="30" t="s">
        <v>408</v>
      </c>
      <c r="T94" s="30" t="s">
        <v>59</v>
      </c>
      <c r="U94" s="30"/>
      <c r="V94" s="30"/>
      <c r="W94" s="30" t="s">
        <v>65</v>
      </c>
      <c r="X94" s="30" t="s">
        <v>65</v>
      </c>
      <c r="Y94" s="30" t="s">
        <v>65</v>
      </c>
      <c r="Z94" s="30" t="s">
        <v>65</v>
      </c>
      <c r="AA94" s="30" t="s">
        <v>65</v>
      </c>
      <c r="AB94" s="30" t="s">
        <v>66</v>
      </c>
      <c r="AC94" s="30" t="s">
        <v>67</v>
      </c>
      <c r="AD94" s="30" t="s">
        <v>68</v>
      </c>
      <c r="AE94" s="30" t="s">
        <v>68</v>
      </c>
      <c r="AF94" s="30" t="s">
        <v>68</v>
      </c>
      <c r="AG94" s="48">
        <f>IF(OR(AD94="",AE94="",AF94=""),"",IFERROR(IF(COUNTIF(AD94:AF94,[8]Hoja2!$J$2)&gt;=2,3,IF(COUNTIF(AD94:AF94,[8]Hoja2!$J$3)=3,1,2)),1))</f>
        <v>1</v>
      </c>
      <c r="AH94" s="44" t="s">
        <v>315</v>
      </c>
      <c r="AI94" s="44" t="s">
        <v>315</v>
      </c>
      <c r="AJ94" s="30" t="s">
        <v>91</v>
      </c>
      <c r="AK94" s="30" t="s">
        <v>310</v>
      </c>
      <c r="AL94" s="30" t="s">
        <v>70</v>
      </c>
      <c r="AM94" s="30" t="s">
        <v>72</v>
      </c>
      <c r="AN94" s="30" t="s">
        <v>65</v>
      </c>
    </row>
    <row r="95" spans="1:40" s="51" customFormat="1" ht="278.25" customHeight="1" x14ac:dyDescent="0.3">
      <c r="A95" s="12">
        <v>81</v>
      </c>
      <c r="B95" s="30" t="s">
        <v>302</v>
      </c>
      <c r="C95" s="38" t="s">
        <v>352</v>
      </c>
      <c r="D95" s="54" t="s">
        <v>409</v>
      </c>
      <c r="E95" s="32" t="s">
        <v>56</v>
      </c>
      <c r="F95" s="32" t="s">
        <v>57</v>
      </c>
      <c r="G95" s="32" t="s">
        <v>58</v>
      </c>
      <c r="H95" s="33" t="s">
        <v>59</v>
      </c>
      <c r="I95" s="33"/>
      <c r="J95" s="33" t="s">
        <v>59</v>
      </c>
      <c r="K95" s="33" t="s">
        <v>59</v>
      </c>
      <c r="L95" s="15" t="s">
        <v>894</v>
      </c>
      <c r="M95" s="32" t="s">
        <v>60</v>
      </c>
      <c r="N95" s="38" t="s">
        <v>65</v>
      </c>
      <c r="O95" s="32" t="s">
        <v>59</v>
      </c>
      <c r="P95" s="32"/>
      <c r="Q95" s="32" t="s">
        <v>269</v>
      </c>
      <c r="R95" s="32" t="s">
        <v>410</v>
      </c>
      <c r="S95" s="30" t="s">
        <v>411</v>
      </c>
      <c r="T95" s="30" t="s">
        <v>59</v>
      </c>
      <c r="U95" s="30"/>
      <c r="V95" s="30"/>
      <c r="W95" s="30" t="s">
        <v>65</v>
      </c>
      <c r="X95" s="30" t="s">
        <v>65</v>
      </c>
      <c r="Y95" s="30" t="s">
        <v>65</v>
      </c>
      <c r="Z95" s="30" t="s">
        <v>65</v>
      </c>
      <c r="AA95" s="30" t="s">
        <v>65</v>
      </c>
      <c r="AB95" s="30" t="s">
        <v>66</v>
      </c>
      <c r="AC95" s="30" t="s">
        <v>65</v>
      </c>
      <c r="AD95" s="30" t="s">
        <v>68</v>
      </c>
      <c r="AE95" s="30" t="s">
        <v>68</v>
      </c>
      <c r="AF95" s="30" t="s">
        <v>68</v>
      </c>
      <c r="AG95" s="48">
        <f>IF(OR(AD95="",AE95="",AF95=""),"",IFERROR(IF(COUNTIF(AD95:AF95,[5]Hoja2!$J$2)&gt;=2,3,IF(COUNTIF(AD95:AF95,[5]Hoja2!$J$3)=3,1,2)),1))</f>
        <v>1</v>
      </c>
      <c r="AH95" s="44" t="s">
        <v>332</v>
      </c>
      <c r="AI95" s="44" t="s">
        <v>332</v>
      </c>
      <c r="AJ95" s="30" t="s">
        <v>91</v>
      </c>
      <c r="AK95" s="30" t="s">
        <v>310</v>
      </c>
      <c r="AL95" s="30" t="s">
        <v>70</v>
      </c>
      <c r="AM95" s="30" t="s">
        <v>326</v>
      </c>
      <c r="AN95" s="30" t="s">
        <v>65</v>
      </c>
    </row>
    <row r="96" spans="1:40" s="51" customFormat="1" ht="278.25" customHeight="1" x14ac:dyDescent="0.3">
      <c r="A96" s="12">
        <v>82</v>
      </c>
      <c r="B96" s="30" t="s">
        <v>302</v>
      </c>
      <c r="C96" s="38" t="s">
        <v>346</v>
      </c>
      <c r="D96" s="54" t="s">
        <v>347</v>
      </c>
      <c r="E96" s="32" t="s">
        <v>56</v>
      </c>
      <c r="F96" s="32" t="s">
        <v>57</v>
      </c>
      <c r="G96" s="32" t="s">
        <v>58</v>
      </c>
      <c r="H96" s="33" t="s">
        <v>59</v>
      </c>
      <c r="I96" s="33"/>
      <c r="J96" s="33" t="s">
        <v>59</v>
      </c>
      <c r="K96" s="33" t="s">
        <v>59</v>
      </c>
      <c r="L96" s="15" t="s">
        <v>894</v>
      </c>
      <c r="M96" s="32" t="s">
        <v>60</v>
      </c>
      <c r="N96" s="38" t="s">
        <v>65</v>
      </c>
      <c r="O96" s="32" t="s">
        <v>59</v>
      </c>
      <c r="P96" s="32"/>
      <c r="Q96" s="32" t="s">
        <v>412</v>
      </c>
      <c r="R96" s="38" t="s">
        <v>413</v>
      </c>
      <c r="S96" s="30" t="s">
        <v>349</v>
      </c>
      <c r="T96" s="30" t="s">
        <v>59</v>
      </c>
      <c r="U96" s="30"/>
      <c r="V96" s="30"/>
      <c r="W96" s="30" t="s">
        <v>65</v>
      </c>
      <c r="X96" s="30" t="s">
        <v>65</v>
      </c>
      <c r="Y96" s="30" t="s">
        <v>65</v>
      </c>
      <c r="Z96" s="30" t="s">
        <v>65</v>
      </c>
      <c r="AA96" s="30" t="s">
        <v>65</v>
      </c>
      <c r="AB96" s="30" t="s">
        <v>66</v>
      </c>
      <c r="AC96" s="30" t="s">
        <v>65</v>
      </c>
      <c r="AD96" s="30" t="s">
        <v>68</v>
      </c>
      <c r="AE96" s="30" t="s">
        <v>68</v>
      </c>
      <c r="AF96" s="30" t="s">
        <v>68</v>
      </c>
      <c r="AG96" s="48">
        <f>IF(OR(AD96="",AE96="",AF96=""),"",IFERROR(IF(COUNTIF(AD96:AF96,[5]Hoja2!$J$2)&gt;=2,3,IF(COUNTIF(AD96:AF96,[5]Hoja2!$J$3)=3,1,2)),1))</f>
        <v>1</v>
      </c>
      <c r="AH96" s="44" t="s">
        <v>350</v>
      </c>
      <c r="AI96" s="44" t="s">
        <v>351</v>
      </c>
      <c r="AJ96" s="30" t="s">
        <v>91</v>
      </c>
      <c r="AK96" s="30" t="s">
        <v>310</v>
      </c>
      <c r="AL96" s="30" t="s">
        <v>70</v>
      </c>
      <c r="AM96" s="30" t="s">
        <v>72</v>
      </c>
      <c r="AN96" s="30" t="s">
        <v>65</v>
      </c>
    </row>
    <row r="97" spans="1:40" s="51" customFormat="1" ht="278.25" customHeight="1" x14ac:dyDescent="0.3">
      <c r="A97" s="30">
        <v>83</v>
      </c>
      <c r="B97" s="30" t="s">
        <v>302</v>
      </c>
      <c r="C97" s="38" t="s">
        <v>346</v>
      </c>
      <c r="D97" s="54" t="s">
        <v>347</v>
      </c>
      <c r="E97" s="32" t="s">
        <v>56</v>
      </c>
      <c r="F97" s="32" t="s">
        <v>57</v>
      </c>
      <c r="G97" s="32" t="s">
        <v>58</v>
      </c>
      <c r="H97" s="33" t="s">
        <v>59</v>
      </c>
      <c r="I97" s="33"/>
      <c r="J97" s="33" t="s">
        <v>59</v>
      </c>
      <c r="K97" s="33" t="s">
        <v>59</v>
      </c>
      <c r="L97" s="15" t="s">
        <v>894</v>
      </c>
      <c r="M97" s="32" t="s">
        <v>60</v>
      </c>
      <c r="N97" s="38" t="s">
        <v>65</v>
      </c>
      <c r="O97" s="32" t="s">
        <v>59</v>
      </c>
      <c r="P97" s="32"/>
      <c r="Q97" s="32" t="s">
        <v>412</v>
      </c>
      <c r="R97" s="38" t="s">
        <v>414</v>
      </c>
      <c r="S97" s="30" t="s">
        <v>415</v>
      </c>
      <c r="T97" s="30" t="s">
        <v>59</v>
      </c>
      <c r="U97" s="30"/>
      <c r="V97" s="30"/>
      <c r="W97" s="30" t="s">
        <v>65</v>
      </c>
      <c r="X97" s="30" t="s">
        <v>65</v>
      </c>
      <c r="Y97" s="30" t="s">
        <v>65</v>
      </c>
      <c r="Z97" s="30" t="s">
        <v>65</v>
      </c>
      <c r="AA97" s="30" t="s">
        <v>65</v>
      </c>
      <c r="AB97" s="30" t="s">
        <v>66</v>
      </c>
      <c r="AC97" s="30" t="s">
        <v>65</v>
      </c>
      <c r="AD97" s="30" t="s">
        <v>68</v>
      </c>
      <c r="AE97" s="30" t="s">
        <v>68</v>
      </c>
      <c r="AF97" s="30" t="s">
        <v>68</v>
      </c>
      <c r="AG97" s="48">
        <f>IF(OR(AD97="",AE97="",AF97=""),"",IFERROR(IF(COUNTIF(AD97:AF97,[5]Hoja2!$J$2)&gt;=2,3,IF(COUNTIF(AD97:AF97,[5]Hoja2!$J$3)=3,1,2)),1))</f>
        <v>1</v>
      </c>
      <c r="AH97" s="44" t="s">
        <v>350</v>
      </c>
      <c r="AI97" s="44" t="s">
        <v>351</v>
      </c>
      <c r="AJ97" s="30" t="s">
        <v>91</v>
      </c>
      <c r="AK97" s="30" t="s">
        <v>310</v>
      </c>
      <c r="AL97" s="30" t="s">
        <v>70</v>
      </c>
      <c r="AM97" s="30" t="s">
        <v>72</v>
      </c>
      <c r="AN97" s="30" t="s">
        <v>65</v>
      </c>
    </row>
    <row r="98" spans="1:40" s="51" customFormat="1" ht="278.25" customHeight="1" x14ac:dyDescent="0.3">
      <c r="A98" s="30">
        <v>84</v>
      </c>
      <c r="B98" s="30" t="s">
        <v>302</v>
      </c>
      <c r="C98" s="38" t="s">
        <v>346</v>
      </c>
      <c r="D98" s="54" t="s">
        <v>347</v>
      </c>
      <c r="E98" s="32" t="s">
        <v>56</v>
      </c>
      <c r="F98" s="32" t="s">
        <v>57</v>
      </c>
      <c r="G98" s="32" t="s">
        <v>58</v>
      </c>
      <c r="H98" s="33" t="s">
        <v>59</v>
      </c>
      <c r="I98" s="33"/>
      <c r="J98" s="33" t="s">
        <v>59</v>
      </c>
      <c r="K98" s="33" t="s">
        <v>59</v>
      </c>
      <c r="L98" s="15" t="s">
        <v>894</v>
      </c>
      <c r="M98" s="32" t="s">
        <v>60</v>
      </c>
      <c r="N98" s="38" t="s">
        <v>65</v>
      </c>
      <c r="O98" s="32" t="s">
        <v>59</v>
      </c>
      <c r="P98" s="32"/>
      <c r="Q98" s="32" t="s">
        <v>412</v>
      </c>
      <c r="R98" s="38" t="s">
        <v>416</v>
      </c>
      <c r="S98" s="30" t="s">
        <v>417</v>
      </c>
      <c r="T98" s="30" t="s">
        <v>59</v>
      </c>
      <c r="U98" s="30"/>
      <c r="V98" s="30"/>
      <c r="W98" s="30" t="s">
        <v>65</v>
      </c>
      <c r="X98" s="30" t="s">
        <v>65</v>
      </c>
      <c r="Y98" s="30" t="s">
        <v>65</v>
      </c>
      <c r="Z98" s="30" t="s">
        <v>65</v>
      </c>
      <c r="AA98" s="30" t="s">
        <v>65</v>
      </c>
      <c r="AB98" s="30" t="s">
        <v>66</v>
      </c>
      <c r="AC98" s="30" t="s">
        <v>65</v>
      </c>
      <c r="AD98" s="30" t="s">
        <v>68</v>
      </c>
      <c r="AE98" s="30" t="s">
        <v>68</v>
      </c>
      <c r="AF98" s="30" t="s">
        <v>68</v>
      </c>
      <c r="AG98" s="48">
        <f>IF(OR(AD98="",AE98="",AF98=""),"",IFERROR(IF(COUNTIF(AD98:AF98,[5]Hoja2!$J$2)&gt;=2,3,IF(COUNTIF(AD98:AF98,[5]Hoja2!$J$3)=3,1,2)),1))</f>
        <v>1</v>
      </c>
      <c r="AH98" s="44" t="s">
        <v>350</v>
      </c>
      <c r="AI98" s="44" t="s">
        <v>351</v>
      </c>
      <c r="AJ98" s="30" t="s">
        <v>91</v>
      </c>
      <c r="AK98" s="30" t="s">
        <v>310</v>
      </c>
      <c r="AL98" s="30" t="s">
        <v>70</v>
      </c>
      <c r="AM98" s="30" t="s">
        <v>72</v>
      </c>
      <c r="AN98" s="30" t="s">
        <v>65</v>
      </c>
    </row>
    <row r="99" spans="1:40" s="49" customFormat="1" ht="409.6" x14ac:dyDescent="0.3">
      <c r="A99" s="30">
        <v>85</v>
      </c>
      <c r="B99" s="30" t="s">
        <v>418</v>
      </c>
      <c r="C99" s="30" t="s">
        <v>419</v>
      </c>
      <c r="D99" s="38" t="s">
        <v>420</v>
      </c>
      <c r="E99" s="32" t="s">
        <v>56</v>
      </c>
      <c r="F99" s="32" t="s">
        <v>57</v>
      </c>
      <c r="G99" s="32" t="s">
        <v>264</v>
      </c>
      <c r="H99" s="33" t="s">
        <v>59</v>
      </c>
      <c r="I99" s="33"/>
      <c r="J99" s="33" t="s">
        <v>59</v>
      </c>
      <c r="K99" s="33" t="s">
        <v>59</v>
      </c>
      <c r="L99" s="15" t="s">
        <v>894</v>
      </c>
      <c r="M99" s="32" t="s">
        <v>60</v>
      </c>
      <c r="N99" s="38" t="s">
        <v>61</v>
      </c>
      <c r="O99" s="32" t="s">
        <v>59</v>
      </c>
      <c r="P99" s="32" t="s">
        <v>59</v>
      </c>
      <c r="Q99" s="32" t="s">
        <v>101</v>
      </c>
      <c r="R99" s="38" t="s">
        <v>421</v>
      </c>
      <c r="S99" s="32" t="s">
        <v>422</v>
      </c>
      <c r="T99" s="30" t="s">
        <v>59</v>
      </c>
      <c r="U99" s="30"/>
      <c r="V99" s="30"/>
      <c r="W99" s="30" t="s">
        <v>65</v>
      </c>
      <c r="X99" s="30" t="s">
        <v>65</v>
      </c>
      <c r="Y99" s="30" t="s">
        <v>65</v>
      </c>
      <c r="Z99" s="30" t="s">
        <v>65</v>
      </c>
      <c r="AA99" s="30" t="s">
        <v>65</v>
      </c>
      <c r="AB99" s="30" t="s">
        <v>66</v>
      </c>
      <c r="AC99" s="30" t="s">
        <v>67</v>
      </c>
      <c r="AD99" s="30" t="s">
        <v>68</v>
      </c>
      <c r="AE99" s="30" t="s">
        <v>68</v>
      </c>
      <c r="AF99" s="30" t="s">
        <v>68</v>
      </c>
      <c r="AG99" s="48">
        <f>IF(OR(AD99="",AE99="",AF99=""),"",IFERROR(IF(COUNTIF(AD99:AF99,[9]Hoja2!$J$2)&gt;=2,3,IF(COUNTIF(AD99:AF99,[9]Hoja2!$J$3)=3,1,2)),1))</f>
        <v>1</v>
      </c>
      <c r="AH99" s="30" t="s">
        <v>423</v>
      </c>
      <c r="AI99" s="30" t="s">
        <v>418</v>
      </c>
      <c r="AJ99" s="30" t="s">
        <v>424</v>
      </c>
      <c r="AK99" s="30" t="s">
        <v>425</v>
      </c>
      <c r="AL99" s="30" t="s">
        <v>426</v>
      </c>
      <c r="AM99" s="30" t="s">
        <v>427</v>
      </c>
      <c r="AN99" s="30" t="s">
        <v>65</v>
      </c>
    </row>
    <row r="100" spans="1:40" s="49" customFormat="1" ht="409.6" x14ac:dyDescent="0.3">
      <c r="A100" s="12">
        <v>86</v>
      </c>
      <c r="B100" s="30" t="s">
        <v>418</v>
      </c>
      <c r="C100" s="30" t="s">
        <v>428</v>
      </c>
      <c r="D100" s="38" t="s">
        <v>429</v>
      </c>
      <c r="E100" s="32" t="s">
        <v>56</v>
      </c>
      <c r="F100" s="32" t="s">
        <v>57</v>
      </c>
      <c r="G100" s="32" t="s">
        <v>264</v>
      </c>
      <c r="H100" s="33" t="s">
        <v>59</v>
      </c>
      <c r="I100" s="33"/>
      <c r="J100" s="33" t="s">
        <v>59</v>
      </c>
      <c r="K100" s="33" t="s">
        <v>59</v>
      </c>
      <c r="L100" s="15" t="s">
        <v>894</v>
      </c>
      <c r="M100" s="32" t="s">
        <v>60</v>
      </c>
      <c r="N100" s="38" t="s">
        <v>61</v>
      </c>
      <c r="O100" s="32" t="s">
        <v>59</v>
      </c>
      <c r="P100" s="32" t="s">
        <v>59</v>
      </c>
      <c r="Q100" s="32" t="s">
        <v>430</v>
      </c>
      <c r="R100" s="32" t="s">
        <v>55</v>
      </c>
      <c r="S100" s="32" t="s">
        <v>431</v>
      </c>
      <c r="T100" s="30" t="s">
        <v>59</v>
      </c>
      <c r="U100" s="30"/>
      <c r="V100" s="30"/>
      <c r="W100" s="30" t="s">
        <v>65</v>
      </c>
      <c r="X100" s="30" t="s">
        <v>65</v>
      </c>
      <c r="Y100" s="30" t="s">
        <v>65</v>
      </c>
      <c r="Z100" s="30" t="s">
        <v>65</v>
      </c>
      <c r="AA100" s="30" t="s">
        <v>65</v>
      </c>
      <c r="AB100" s="30" t="s">
        <v>66</v>
      </c>
      <c r="AC100" s="30" t="s">
        <v>67</v>
      </c>
      <c r="AD100" s="30" t="s">
        <v>68</v>
      </c>
      <c r="AE100" s="30" t="s">
        <v>68</v>
      </c>
      <c r="AF100" s="30" t="s">
        <v>68</v>
      </c>
      <c r="AG100" s="48">
        <f>IF(OR(AD100="",AE100="",AF100=""),"",IFERROR(IF(COUNTIF(AD100:AF100,[9]Hoja2!$J$2)&gt;=2,3,IF(COUNTIF(AD100:AF100,[9]Hoja2!$J$3)=3,1,2)),1))</f>
        <v>1</v>
      </c>
      <c r="AH100" s="30" t="s">
        <v>423</v>
      </c>
      <c r="AI100" s="30" t="s">
        <v>418</v>
      </c>
      <c r="AJ100" s="30" t="s">
        <v>424</v>
      </c>
      <c r="AK100" s="30" t="s">
        <v>425</v>
      </c>
      <c r="AL100" s="30" t="s">
        <v>426</v>
      </c>
      <c r="AM100" s="30" t="s">
        <v>427</v>
      </c>
      <c r="AN100" s="30" t="s">
        <v>65</v>
      </c>
    </row>
    <row r="101" spans="1:40" s="49" customFormat="1" ht="144.75" customHeight="1" x14ac:dyDescent="0.3">
      <c r="A101" s="12">
        <v>87</v>
      </c>
      <c r="B101" s="30" t="s">
        <v>418</v>
      </c>
      <c r="C101" s="30" t="s">
        <v>428</v>
      </c>
      <c r="D101" s="38" t="s">
        <v>432</v>
      </c>
      <c r="E101" s="32" t="s">
        <v>56</v>
      </c>
      <c r="F101" s="32" t="s">
        <v>57</v>
      </c>
      <c r="G101" s="32" t="s">
        <v>58</v>
      </c>
      <c r="H101" s="33" t="s">
        <v>59</v>
      </c>
      <c r="I101" s="33"/>
      <c r="J101" s="33" t="s">
        <v>59</v>
      </c>
      <c r="K101" s="33" t="s">
        <v>59</v>
      </c>
      <c r="L101" s="15" t="s">
        <v>894</v>
      </c>
      <c r="M101" s="32" t="s">
        <v>60</v>
      </c>
      <c r="N101" s="38" t="s">
        <v>61</v>
      </c>
      <c r="O101" s="32" t="s">
        <v>59</v>
      </c>
      <c r="P101" s="32"/>
      <c r="Q101" s="32" t="s">
        <v>183</v>
      </c>
      <c r="R101" s="32" t="s">
        <v>433</v>
      </c>
      <c r="S101" s="32" t="s">
        <v>434</v>
      </c>
      <c r="T101" s="30" t="s">
        <v>59</v>
      </c>
      <c r="U101" s="30"/>
      <c r="V101" s="30"/>
      <c r="W101" s="30" t="s">
        <v>65</v>
      </c>
      <c r="X101" s="30" t="s">
        <v>65</v>
      </c>
      <c r="Y101" s="30" t="s">
        <v>65</v>
      </c>
      <c r="Z101" s="30" t="s">
        <v>65</v>
      </c>
      <c r="AA101" s="30" t="s">
        <v>65</v>
      </c>
      <c r="AB101" s="30" t="s">
        <v>66</v>
      </c>
      <c r="AC101" s="30" t="s">
        <v>67</v>
      </c>
      <c r="AD101" s="30" t="s">
        <v>68</v>
      </c>
      <c r="AE101" s="30" t="s">
        <v>68</v>
      </c>
      <c r="AF101" s="30" t="s">
        <v>68</v>
      </c>
      <c r="AG101" s="48">
        <f>IF(OR(AD101="",AE101="",AF101=""),"",IFERROR(IF(COUNTIF(AD101:AF101,[9]Hoja2!$J$2)&gt;=2,3,IF(COUNTIF(AD101:AF101,[9]Hoja2!$J$3)=3,1,2)),1))</f>
        <v>1</v>
      </c>
      <c r="AH101" s="30" t="s">
        <v>423</v>
      </c>
      <c r="AI101" s="30" t="s">
        <v>418</v>
      </c>
      <c r="AJ101" s="30" t="s">
        <v>424</v>
      </c>
      <c r="AK101" s="30" t="s">
        <v>425</v>
      </c>
      <c r="AL101" s="30" t="s">
        <v>426</v>
      </c>
      <c r="AM101" s="30" t="s">
        <v>427</v>
      </c>
      <c r="AN101" s="30" t="s">
        <v>65</v>
      </c>
    </row>
    <row r="102" spans="1:40" s="60" customFormat="1" ht="198" x14ac:dyDescent="0.25">
      <c r="A102" s="30">
        <v>88</v>
      </c>
      <c r="B102" s="30" t="s">
        <v>435</v>
      </c>
      <c r="C102" s="56" t="s">
        <v>436</v>
      </c>
      <c r="D102" s="56" t="s">
        <v>65</v>
      </c>
      <c r="E102" s="32" t="s">
        <v>56</v>
      </c>
      <c r="F102" s="32" t="s">
        <v>57</v>
      </c>
      <c r="G102" s="32" t="s">
        <v>58</v>
      </c>
      <c r="H102" s="57" t="s">
        <v>59</v>
      </c>
      <c r="I102" s="57"/>
      <c r="J102" s="57"/>
      <c r="K102" s="57" t="s">
        <v>59</v>
      </c>
      <c r="L102" s="15" t="s">
        <v>894</v>
      </c>
      <c r="M102" s="32" t="s">
        <v>60</v>
      </c>
      <c r="N102" s="38" t="s">
        <v>65</v>
      </c>
      <c r="O102" s="32" t="s">
        <v>59</v>
      </c>
      <c r="P102" s="32"/>
      <c r="Q102" s="32" t="s">
        <v>437</v>
      </c>
      <c r="R102" s="38" t="s">
        <v>438</v>
      </c>
      <c r="S102" s="58" t="s">
        <v>439</v>
      </c>
      <c r="T102" s="30" t="s">
        <v>59</v>
      </c>
      <c r="U102" s="59"/>
      <c r="V102" s="59"/>
      <c r="W102" s="30" t="s">
        <v>65</v>
      </c>
      <c r="X102" s="30" t="s">
        <v>65</v>
      </c>
      <c r="Y102" s="30" t="s">
        <v>65</v>
      </c>
      <c r="Z102" s="30" t="s">
        <v>65</v>
      </c>
      <c r="AA102" s="30" t="s">
        <v>65</v>
      </c>
      <c r="AB102" s="30" t="s">
        <v>77</v>
      </c>
      <c r="AC102" s="30" t="s">
        <v>67</v>
      </c>
      <c r="AD102" s="30" t="s">
        <v>68</v>
      </c>
      <c r="AE102" s="30" t="s">
        <v>68</v>
      </c>
      <c r="AF102" s="30" t="s">
        <v>68</v>
      </c>
      <c r="AG102" s="35">
        <f>IF(OR(AD102="",AE102="",AF102=""),"",IFERROR(IF(COUNTIF(AD102:AF102,[10]Hoja2!$J$2)&gt;=2,3,IF(COUNTIF(AD102:AF102,[10]Hoja2!$J$3)=3,1,2)),1))</f>
        <v>1</v>
      </c>
      <c r="AH102" s="44" t="s">
        <v>440</v>
      </c>
      <c r="AI102" s="44" t="s">
        <v>441</v>
      </c>
      <c r="AJ102" s="30" t="s">
        <v>91</v>
      </c>
      <c r="AK102" s="30" t="s">
        <v>442</v>
      </c>
      <c r="AL102" s="30" t="s">
        <v>70</v>
      </c>
      <c r="AM102" s="30" t="s">
        <v>72</v>
      </c>
      <c r="AN102" s="30" t="s">
        <v>65</v>
      </c>
    </row>
    <row r="103" spans="1:40" s="60" customFormat="1" ht="184.8" x14ac:dyDescent="0.25">
      <c r="A103" s="30">
        <v>89</v>
      </c>
      <c r="B103" s="30" t="s">
        <v>435</v>
      </c>
      <c r="C103" s="56" t="s">
        <v>436</v>
      </c>
      <c r="D103" s="56" t="s">
        <v>65</v>
      </c>
      <c r="E103" s="32" t="s">
        <v>56</v>
      </c>
      <c r="F103" s="32" t="s">
        <v>57</v>
      </c>
      <c r="G103" s="32" t="s">
        <v>58</v>
      </c>
      <c r="H103" s="57" t="s">
        <v>59</v>
      </c>
      <c r="I103" s="57"/>
      <c r="J103" s="57"/>
      <c r="K103" s="57"/>
      <c r="L103" s="15" t="s">
        <v>894</v>
      </c>
      <c r="M103" s="32" t="s">
        <v>60</v>
      </c>
      <c r="N103" s="38" t="s">
        <v>65</v>
      </c>
      <c r="O103" s="32" t="s">
        <v>59</v>
      </c>
      <c r="P103" s="32"/>
      <c r="Q103" s="32" t="s">
        <v>437</v>
      </c>
      <c r="R103" s="38" t="s">
        <v>443</v>
      </c>
      <c r="S103" s="58" t="s">
        <v>444</v>
      </c>
      <c r="T103" s="30"/>
      <c r="U103" s="30" t="s">
        <v>59</v>
      </c>
      <c r="V103" s="59"/>
      <c r="W103" s="30" t="s">
        <v>65</v>
      </c>
      <c r="X103" s="30" t="s">
        <v>65</v>
      </c>
      <c r="Y103" s="30" t="s">
        <v>65</v>
      </c>
      <c r="Z103" s="30" t="s">
        <v>65</v>
      </c>
      <c r="AA103" s="30" t="s">
        <v>65</v>
      </c>
      <c r="AB103" s="30" t="s">
        <v>65</v>
      </c>
      <c r="AC103" s="30" t="s">
        <v>65</v>
      </c>
      <c r="AD103" s="30" t="s">
        <v>112</v>
      </c>
      <c r="AE103" s="30" t="s">
        <v>112</v>
      </c>
      <c r="AF103" s="30" t="s">
        <v>112</v>
      </c>
      <c r="AG103" s="35">
        <f>IF(OR(AD103="",AE103="",AF103=""),"",IFERROR(IF(COUNTIF(AD103:AF103,[10]Hoja2!$J$2)&gt;=2,3,IF(COUNTIF(AD103:AF103,[10]Hoja2!$J$3)=3,1,2)),1))</f>
        <v>2</v>
      </c>
      <c r="AH103" s="44" t="s">
        <v>440</v>
      </c>
      <c r="AI103" s="44" t="s">
        <v>441</v>
      </c>
      <c r="AJ103" s="30" t="s">
        <v>91</v>
      </c>
      <c r="AK103" s="30" t="s">
        <v>442</v>
      </c>
      <c r="AL103" s="30" t="s">
        <v>70</v>
      </c>
      <c r="AM103" s="30" t="s">
        <v>72</v>
      </c>
      <c r="AN103" s="30" t="s">
        <v>65</v>
      </c>
    </row>
    <row r="104" spans="1:40" s="60" customFormat="1" ht="184.8" x14ac:dyDescent="0.25">
      <c r="A104" s="30">
        <v>90</v>
      </c>
      <c r="B104" s="30" t="s">
        <v>435</v>
      </c>
      <c r="C104" s="56" t="s">
        <v>436</v>
      </c>
      <c r="D104" s="56" t="s">
        <v>65</v>
      </c>
      <c r="E104" s="32" t="s">
        <v>56</v>
      </c>
      <c r="F104" s="32" t="s">
        <v>57</v>
      </c>
      <c r="G104" s="32" t="s">
        <v>58</v>
      </c>
      <c r="H104" s="57" t="s">
        <v>59</v>
      </c>
      <c r="I104" s="57"/>
      <c r="J104" s="57" t="s">
        <v>59</v>
      </c>
      <c r="K104" s="57" t="s">
        <v>59</v>
      </c>
      <c r="L104" s="15" t="s">
        <v>894</v>
      </c>
      <c r="M104" s="32" t="s">
        <v>60</v>
      </c>
      <c r="N104" s="38" t="s">
        <v>65</v>
      </c>
      <c r="O104" s="32" t="s">
        <v>59</v>
      </c>
      <c r="P104" s="32"/>
      <c r="Q104" s="32" t="s">
        <v>437</v>
      </c>
      <c r="R104" s="38" t="s">
        <v>445</v>
      </c>
      <c r="S104" s="58" t="s">
        <v>446</v>
      </c>
      <c r="T104" s="30" t="s">
        <v>59</v>
      </c>
      <c r="U104" s="59"/>
      <c r="V104" s="59"/>
      <c r="W104" s="30" t="s">
        <v>65</v>
      </c>
      <c r="X104" s="30" t="s">
        <v>65</v>
      </c>
      <c r="Y104" s="30" t="s">
        <v>65</v>
      </c>
      <c r="Z104" s="30" t="s">
        <v>65</v>
      </c>
      <c r="AA104" s="30" t="s">
        <v>65</v>
      </c>
      <c r="AB104" s="56" t="s">
        <v>65</v>
      </c>
      <c r="AC104" s="56" t="s">
        <v>65</v>
      </c>
      <c r="AD104" s="30" t="s">
        <v>68</v>
      </c>
      <c r="AE104" s="30" t="s">
        <v>68</v>
      </c>
      <c r="AF104" s="30" t="s">
        <v>68</v>
      </c>
      <c r="AG104" s="35">
        <f>IF(OR(AD104="",AE104="",AF104=""),"",IFERROR(IF(COUNTIF(AD104:AF104,[10]Hoja2!$J$2)&gt;=2,3,IF(COUNTIF(AD104:AF104,[10]Hoja2!$J$3)=3,1,2)),1))</f>
        <v>1</v>
      </c>
      <c r="AH104" s="32" t="s">
        <v>440</v>
      </c>
      <c r="AI104" s="32" t="s">
        <v>441</v>
      </c>
      <c r="AJ104" s="32" t="s">
        <v>91</v>
      </c>
      <c r="AK104" s="30" t="s">
        <v>442</v>
      </c>
      <c r="AL104" s="30" t="s">
        <v>70</v>
      </c>
      <c r="AM104" s="30" t="s">
        <v>72</v>
      </c>
      <c r="AN104" s="30" t="s">
        <v>65</v>
      </c>
    </row>
    <row r="105" spans="1:40" s="60" customFormat="1" ht="184.8" x14ac:dyDescent="0.25">
      <c r="A105" s="12">
        <v>91</v>
      </c>
      <c r="B105" s="30" t="s">
        <v>435</v>
      </c>
      <c r="C105" s="56" t="s">
        <v>436</v>
      </c>
      <c r="D105" s="56" t="s">
        <v>65</v>
      </c>
      <c r="E105" s="32" t="s">
        <v>56</v>
      </c>
      <c r="F105" s="32" t="s">
        <v>57</v>
      </c>
      <c r="G105" s="32" t="s">
        <v>58</v>
      </c>
      <c r="H105" s="57" t="s">
        <v>59</v>
      </c>
      <c r="I105" s="57"/>
      <c r="J105" s="57" t="s">
        <v>59</v>
      </c>
      <c r="K105" s="57" t="s">
        <v>59</v>
      </c>
      <c r="L105" s="15" t="s">
        <v>894</v>
      </c>
      <c r="M105" s="32" t="s">
        <v>60</v>
      </c>
      <c r="N105" s="38" t="s">
        <v>65</v>
      </c>
      <c r="O105" s="32" t="s">
        <v>59</v>
      </c>
      <c r="P105" s="32"/>
      <c r="Q105" s="32" t="s">
        <v>437</v>
      </c>
      <c r="R105" s="38" t="s">
        <v>447</v>
      </c>
      <c r="S105" s="58" t="s">
        <v>448</v>
      </c>
      <c r="T105" s="30" t="s">
        <v>59</v>
      </c>
      <c r="U105" s="59"/>
      <c r="V105" s="59"/>
      <c r="W105" s="30" t="s">
        <v>65</v>
      </c>
      <c r="X105" s="30" t="s">
        <v>65</v>
      </c>
      <c r="Y105" s="30" t="s">
        <v>65</v>
      </c>
      <c r="Z105" s="30" t="s">
        <v>65</v>
      </c>
      <c r="AA105" s="30" t="s">
        <v>65</v>
      </c>
      <c r="AB105" s="30" t="s">
        <v>65</v>
      </c>
      <c r="AC105" s="30" t="s">
        <v>65</v>
      </c>
      <c r="AD105" s="30" t="s">
        <v>68</v>
      </c>
      <c r="AE105" s="30" t="s">
        <v>68</v>
      </c>
      <c r="AF105" s="30" t="s">
        <v>68</v>
      </c>
      <c r="AG105" s="35">
        <v>1</v>
      </c>
      <c r="AH105" s="44" t="s">
        <v>440</v>
      </c>
      <c r="AI105" s="44" t="s">
        <v>441</v>
      </c>
      <c r="AJ105" s="30" t="s">
        <v>91</v>
      </c>
      <c r="AK105" s="30" t="s">
        <v>442</v>
      </c>
      <c r="AL105" s="30" t="s">
        <v>70</v>
      </c>
      <c r="AM105" s="30" t="s">
        <v>72</v>
      </c>
      <c r="AN105" s="30" t="s">
        <v>65</v>
      </c>
    </row>
    <row r="106" spans="1:40" s="60" customFormat="1" ht="184.8" x14ac:dyDescent="0.25">
      <c r="A106" s="12">
        <v>92</v>
      </c>
      <c r="B106" s="30" t="s">
        <v>435</v>
      </c>
      <c r="C106" s="56" t="s">
        <v>436</v>
      </c>
      <c r="D106" s="56" t="s">
        <v>449</v>
      </c>
      <c r="E106" s="32" t="s">
        <v>56</v>
      </c>
      <c r="F106" s="32" t="s">
        <v>57</v>
      </c>
      <c r="G106" s="32" t="s">
        <v>264</v>
      </c>
      <c r="H106" s="57" t="s">
        <v>59</v>
      </c>
      <c r="I106" s="57"/>
      <c r="J106" s="57"/>
      <c r="K106" s="57"/>
      <c r="L106" s="15" t="s">
        <v>894</v>
      </c>
      <c r="M106" s="32" t="s">
        <v>60</v>
      </c>
      <c r="N106" s="38" t="s">
        <v>248</v>
      </c>
      <c r="O106" s="32" t="s">
        <v>59</v>
      </c>
      <c r="P106" s="32" t="s">
        <v>59</v>
      </c>
      <c r="Q106" s="32" t="s">
        <v>450</v>
      </c>
      <c r="R106" s="38" t="s">
        <v>65</v>
      </c>
      <c r="S106" s="58" t="s">
        <v>451</v>
      </c>
      <c r="T106" s="30"/>
      <c r="U106" s="59"/>
      <c r="V106" s="30" t="s">
        <v>59</v>
      </c>
      <c r="W106" s="30" t="s">
        <v>452</v>
      </c>
      <c r="X106" s="30" t="s">
        <v>453</v>
      </c>
      <c r="Y106" s="30" t="s">
        <v>454</v>
      </c>
      <c r="Z106" s="30" t="s">
        <v>455</v>
      </c>
      <c r="AA106" s="30" t="s">
        <v>65</v>
      </c>
      <c r="AB106" s="30" t="s">
        <v>77</v>
      </c>
      <c r="AC106" s="30" t="s">
        <v>78</v>
      </c>
      <c r="AD106" s="30" t="s">
        <v>150</v>
      </c>
      <c r="AE106" s="30" t="s">
        <v>150</v>
      </c>
      <c r="AF106" s="30" t="s">
        <v>150</v>
      </c>
      <c r="AG106" s="35">
        <f>IF(OR(AD106="",AE106="",AF106=""),"",IFERROR(IF(COUNTIF(AD106:AF106,[10]Hoja2!$J$2)&gt;=2,3,IF(COUNTIF(AD106:AF106,[10]Hoja2!$J$3)=3,1,2)),1))</f>
        <v>3</v>
      </c>
      <c r="AH106" s="32" t="s">
        <v>440</v>
      </c>
      <c r="AI106" s="32" t="s">
        <v>441</v>
      </c>
      <c r="AJ106" s="32" t="s">
        <v>91</v>
      </c>
      <c r="AK106" s="30" t="s">
        <v>456</v>
      </c>
      <c r="AL106" s="30" t="s">
        <v>70</v>
      </c>
      <c r="AM106" s="30" t="s">
        <v>72</v>
      </c>
      <c r="AN106" s="30" t="s">
        <v>65</v>
      </c>
    </row>
    <row r="107" spans="1:40" s="60" customFormat="1" ht="184.8" x14ac:dyDescent="0.25">
      <c r="A107" s="30">
        <v>93</v>
      </c>
      <c r="B107" s="30" t="s">
        <v>435</v>
      </c>
      <c r="C107" s="56" t="s">
        <v>436</v>
      </c>
      <c r="D107" s="56" t="s">
        <v>457</v>
      </c>
      <c r="E107" s="32" t="s">
        <v>56</v>
      </c>
      <c r="F107" s="32" t="s">
        <v>57</v>
      </c>
      <c r="G107" s="32" t="s">
        <v>58</v>
      </c>
      <c r="H107" s="57" t="s">
        <v>59</v>
      </c>
      <c r="I107" s="57"/>
      <c r="J107" s="57" t="s">
        <v>59</v>
      </c>
      <c r="K107" s="57"/>
      <c r="L107" s="15" t="s">
        <v>894</v>
      </c>
      <c r="M107" s="32" t="s">
        <v>60</v>
      </c>
      <c r="N107" s="38" t="s">
        <v>65</v>
      </c>
      <c r="O107" s="32" t="s">
        <v>59</v>
      </c>
      <c r="P107" s="32"/>
      <c r="Q107" s="32" t="s">
        <v>234</v>
      </c>
      <c r="R107" s="38" t="s">
        <v>458</v>
      </c>
      <c r="S107" s="58" t="s">
        <v>459</v>
      </c>
      <c r="T107" s="30" t="s">
        <v>59</v>
      </c>
      <c r="U107" s="59"/>
      <c r="V107" s="59"/>
      <c r="W107" s="30" t="s">
        <v>65</v>
      </c>
      <c r="X107" s="30" t="s">
        <v>65</v>
      </c>
      <c r="Y107" s="30" t="s">
        <v>65</v>
      </c>
      <c r="Z107" s="30" t="s">
        <v>65</v>
      </c>
      <c r="AA107" s="30" t="s">
        <v>65</v>
      </c>
      <c r="AB107" s="56" t="s">
        <v>65</v>
      </c>
      <c r="AC107" s="56" t="s">
        <v>65</v>
      </c>
      <c r="AD107" s="30" t="s">
        <v>68</v>
      </c>
      <c r="AE107" s="30" t="s">
        <v>68</v>
      </c>
      <c r="AF107" s="30" t="s">
        <v>68</v>
      </c>
      <c r="AG107" s="35">
        <f>IF(OR(AD107="",AE107="",AF107=""),"",IFERROR(IF(COUNTIF(AD107:AF107,[10]Hoja2!$J$2)&gt;=2,3,IF(COUNTIF(AD107:AF107,[10]Hoja2!$J$3)=3,1,2)),1))</f>
        <v>1</v>
      </c>
      <c r="AH107" s="32" t="s">
        <v>440</v>
      </c>
      <c r="AI107" s="32" t="s">
        <v>441</v>
      </c>
      <c r="AJ107" s="32" t="s">
        <v>91</v>
      </c>
      <c r="AK107" s="30" t="s">
        <v>442</v>
      </c>
      <c r="AL107" s="30" t="s">
        <v>70</v>
      </c>
      <c r="AM107" s="30" t="s">
        <v>72</v>
      </c>
      <c r="AN107" s="30" t="s">
        <v>65</v>
      </c>
    </row>
    <row r="108" spans="1:40" s="60" customFormat="1" ht="343.2" x14ac:dyDescent="0.25">
      <c r="A108" s="30">
        <v>94</v>
      </c>
      <c r="B108" s="30" t="s">
        <v>435</v>
      </c>
      <c r="C108" s="56" t="s">
        <v>436</v>
      </c>
      <c r="D108" s="56" t="s">
        <v>65</v>
      </c>
      <c r="E108" s="32" t="s">
        <v>56</v>
      </c>
      <c r="F108" s="32" t="s">
        <v>57</v>
      </c>
      <c r="G108" s="32" t="s">
        <v>58</v>
      </c>
      <c r="H108" s="57" t="s">
        <v>59</v>
      </c>
      <c r="I108" s="57"/>
      <c r="J108" s="57" t="s">
        <v>59</v>
      </c>
      <c r="K108" s="57" t="s">
        <v>59</v>
      </c>
      <c r="L108" s="15" t="s">
        <v>894</v>
      </c>
      <c r="M108" s="32" t="s">
        <v>60</v>
      </c>
      <c r="N108" s="38" t="s">
        <v>65</v>
      </c>
      <c r="O108" s="32" t="s">
        <v>59</v>
      </c>
      <c r="P108" s="32"/>
      <c r="Q108" s="32" t="s">
        <v>460</v>
      </c>
      <c r="R108" s="38" t="s">
        <v>461</v>
      </c>
      <c r="S108" s="58" t="s">
        <v>462</v>
      </c>
      <c r="T108" s="30" t="s">
        <v>59</v>
      </c>
      <c r="U108" s="59"/>
      <c r="V108" s="59"/>
      <c r="W108" s="30" t="s">
        <v>65</v>
      </c>
      <c r="X108" s="30" t="s">
        <v>65</v>
      </c>
      <c r="Y108" s="30" t="s">
        <v>65</v>
      </c>
      <c r="Z108" s="30" t="s">
        <v>65</v>
      </c>
      <c r="AA108" s="30" t="s">
        <v>65</v>
      </c>
      <c r="AB108" s="56" t="s">
        <v>65</v>
      </c>
      <c r="AC108" s="56" t="s">
        <v>65</v>
      </c>
      <c r="AD108" s="30" t="s">
        <v>68</v>
      </c>
      <c r="AE108" s="30" t="s">
        <v>68</v>
      </c>
      <c r="AF108" s="30" t="s">
        <v>68</v>
      </c>
      <c r="AG108" s="35">
        <f>IF(OR(AD108="",AE108="",AF108=""),"",IFERROR(IF(COUNTIF(AD108:AF108,[10]Hoja2!$J$2)&gt;=2,3,IF(COUNTIF(AD108:AF108,[10]Hoja2!$J$3)=3,1,2)),1))</f>
        <v>1</v>
      </c>
      <c r="AH108" s="32" t="s">
        <v>440</v>
      </c>
      <c r="AI108" s="32" t="s">
        <v>441</v>
      </c>
      <c r="AJ108" s="32" t="s">
        <v>91</v>
      </c>
      <c r="AK108" s="30" t="s">
        <v>442</v>
      </c>
      <c r="AL108" s="30" t="s">
        <v>70</v>
      </c>
      <c r="AM108" s="30" t="s">
        <v>72</v>
      </c>
      <c r="AN108" s="30" t="s">
        <v>65</v>
      </c>
    </row>
    <row r="109" spans="1:40" s="60" customFormat="1" ht="184.8" x14ac:dyDescent="0.25">
      <c r="A109" s="30">
        <v>95</v>
      </c>
      <c r="B109" s="30" t="s">
        <v>435</v>
      </c>
      <c r="C109" s="56" t="s">
        <v>436</v>
      </c>
      <c r="D109" s="56" t="s">
        <v>65</v>
      </c>
      <c r="E109" s="32" t="s">
        <v>56</v>
      </c>
      <c r="F109" s="32" t="s">
        <v>57</v>
      </c>
      <c r="G109" s="32" t="s">
        <v>264</v>
      </c>
      <c r="H109" s="57"/>
      <c r="I109" s="57"/>
      <c r="J109" s="57"/>
      <c r="K109" s="57"/>
      <c r="L109" s="15" t="s">
        <v>894</v>
      </c>
      <c r="M109" s="32" t="s">
        <v>60</v>
      </c>
      <c r="N109" s="38" t="s">
        <v>65</v>
      </c>
      <c r="O109" s="32" t="s">
        <v>59</v>
      </c>
      <c r="P109" s="32" t="s">
        <v>59</v>
      </c>
      <c r="Q109" s="32" t="s">
        <v>463</v>
      </c>
      <c r="R109" s="38" t="s">
        <v>65</v>
      </c>
      <c r="S109" s="58" t="s">
        <v>464</v>
      </c>
      <c r="T109" s="30" t="s">
        <v>59</v>
      </c>
      <c r="U109" s="59"/>
      <c r="V109" s="59"/>
      <c r="W109" s="30" t="s">
        <v>452</v>
      </c>
      <c r="X109" s="30" t="s">
        <v>453</v>
      </c>
      <c r="Y109" s="30" t="s">
        <v>454</v>
      </c>
      <c r="Z109" s="30" t="s">
        <v>110</v>
      </c>
      <c r="AA109" s="30" t="s">
        <v>65</v>
      </c>
      <c r="AB109" s="56" t="s">
        <v>77</v>
      </c>
      <c r="AC109" s="56" t="s">
        <v>78</v>
      </c>
      <c r="AD109" s="30" t="s">
        <v>68</v>
      </c>
      <c r="AE109" s="30" t="s">
        <v>68</v>
      </c>
      <c r="AF109" s="30" t="s">
        <v>68</v>
      </c>
      <c r="AG109" s="35">
        <f>IF(OR(AD109="",AE109="",AF109=""),"",IFERROR(IF(COUNTIF(AD109:AF109,[10]Hoja2!$J$2)&gt;=2,3,IF(COUNTIF(AD109:AF109,[10]Hoja2!$J$3)=3,1,2)),1))</f>
        <v>1</v>
      </c>
      <c r="AH109" s="32" t="s">
        <v>440</v>
      </c>
      <c r="AI109" s="32" t="s">
        <v>441</v>
      </c>
      <c r="AJ109" s="32" t="s">
        <v>91</v>
      </c>
      <c r="AK109" s="30" t="s">
        <v>442</v>
      </c>
      <c r="AL109" s="30" t="s">
        <v>70</v>
      </c>
      <c r="AM109" s="30" t="s">
        <v>72</v>
      </c>
      <c r="AN109" s="30" t="s">
        <v>65</v>
      </c>
    </row>
    <row r="110" spans="1:40" s="60" customFormat="1" ht="184.8" x14ac:dyDescent="0.25">
      <c r="A110" s="12">
        <v>96</v>
      </c>
      <c r="B110" s="30" t="s">
        <v>435</v>
      </c>
      <c r="C110" s="56" t="s">
        <v>436</v>
      </c>
      <c r="D110" s="56" t="s">
        <v>465</v>
      </c>
      <c r="E110" s="32" t="s">
        <v>56</v>
      </c>
      <c r="F110" s="32" t="s">
        <v>57</v>
      </c>
      <c r="G110" s="32" t="s">
        <v>58</v>
      </c>
      <c r="H110" s="57" t="s">
        <v>59</v>
      </c>
      <c r="I110" s="57"/>
      <c r="J110" s="57" t="s">
        <v>59</v>
      </c>
      <c r="K110" s="57" t="s">
        <v>59</v>
      </c>
      <c r="L110" s="15" t="s">
        <v>894</v>
      </c>
      <c r="M110" s="32" t="s">
        <v>60</v>
      </c>
      <c r="N110" s="38" t="s">
        <v>65</v>
      </c>
      <c r="O110" s="32" t="s">
        <v>59</v>
      </c>
      <c r="P110" s="32"/>
      <c r="Q110" s="32" t="s">
        <v>183</v>
      </c>
      <c r="R110" s="38" t="s">
        <v>466</v>
      </c>
      <c r="S110" s="58" t="s">
        <v>467</v>
      </c>
      <c r="T110" s="30" t="s">
        <v>59</v>
      </c>
      <c r="U110" s="59"/>
      <c r="V110" s="59"/>
      <c r="W110" s="30" t="s">
        <v>65</v>
      </c>
      <c r="X110" s="30" t="s">
        <v>65</v>
      </c>
      <c r="Y110" s="30" t="s">
        <v>65</v>
      </c>
      <c r="Z110" s="30" t="s">
        <v>65</v>
      </c>
      <c r="AA110" s="30" t="s">
        <v>65</v>
      </c>
      <c r="AB110" s="56" t="s">
        <v>65</v>
      </c>
      <c r="AC110" s="56" t="s">
        <v>65</v>
      </c>
      <c r="AD110" s="30" t="s">
        <v>68</v>
      </c>
      <c r="AE110" s="30" t="s">
        <v>68</v>
      </c>
      <c r="AF110" s="30" t="s">
        <v>68</v>
      </c>
      <c r="AG110" s="35">
        <v>1</v>
      </c>
      <c r="AH110" s="32" t="s">
        <v>440</v>
      </c>
      <c r="AI110" s="32" t="s">
        <v>441</v>
      </c>
      <c r="AJ110" s="32" t="s">
        <v>91</v>
      </c>
      <c r="AK110" s="30" t="s">
        <v>442</v>
      </c>
      <c r="AL110" s="30" t="s">
        <v>70</v>
      </c>
      <c r="AM110" s="30" t="s">
        <v>72</v>
      </c>
      <c r="AN110" s="30" t="s">
        <v>65</v>
      </c>
    </row>
    <row r="111" spans="1:40" s="60" customFormat="1" ht="184.8" x14ac:dyDescent="0.25">
      <c r="A111" s="12">
        <v>97</v>
      </c>
      <c r="B111" s="30" t="s">
        <v>435</v>
      </c>
      <c r="C111" s="56" t="s">
        <v>436</v>
      </c>
      <c r="D111" s="56" t="s">
        <v>468</v>
      </c>
      <c r="E111" s="32" t="s">
        <v>56</v>
      </c>
      <c r="F111" s="32" t="s">
        <v>57</v>
      </c>
      <c r="G111" s="32" t="s">
        <v>264</v>
      </c>
      <c r="H111" s="57" t="s">
        <v>59</v>
      </c>
      <c r="I111" s="57"/>
      <c r="J111" s="57" t="s">
        <v>59</v>
      </c>
      <c r="K111" s="57" t="s">
        <v>59</v>
      </c>
      <c r="L111" s="15" t="s">
        <v>894</v>
      </c>
      <c r="M111" s="32" t="s">
        <v>60</v>
      </c>
      <c r="N111" s="38" t="s">
        <v>65</v>
      </c>
      <c r="O111" s="32" t="s">
        <v>59</v>
      </c>
      <c r="P111" s="32" t="s">
        <v>59</v>
      </c>
      <c r="Q111" s="32" t="s">
        <v>183</v>
      </c>
      <c r="R111" s="38" t="s">
        <v>469</v>
      </c>
      <c r="S111" s="58" t="s">
        <v>470</v>
      </c>
      <c r="T111" s="30" t="s">
        <v>59</v>
      </c>
      <c r="U111" s="59"/>
      <c r="V111" s="59"/>
      <c r="W111" s="30" t="s">
        <v>65</v>
      </c>
      <c r="X111" s="30" t="s">
        <v>65</v>
      </c>
      <c r="Y111" s="30" t="s">
        <v>65</v>
      </c>
      <c r="Z111" s="30" t="s">
        <v>65</v>
      </c>
      <c r="AA111" s="30" t="s">
        <v>65</v>
      </c>
      <c r="AB111" s="56" t="s">
        <v>65</v>
      </c>
      <c r="AC111" s="56" t="s">
        <v>65</v>
      </c>
      <c r="AD111" s="30" t="s">
        <v>68</v>
      </c>
      <c r="AE111" s="30" t="s">
        <v>68</v>
      </c>
      <c r="AF111" s="30" t="s">
        <v>68</v>
      </c>
      <c r="AG111" s="35">
        <f>IF(OR(AD111="",AE111="",AF111=""),"",IFERROR(IF(COUNTIF(AD111:AF111,[10]Hoja2!$J$2)&gt;=2,3,IF(COUNTIF(AD111:AF111,[10]Hoja2!$J$3)=3,1,2)),1))</f>
        <v>1</v>
      </c>
      <c r="AH111" s="32" t="s">
        <v>440</v>
      </c>
      <c r="AI111" s="32" t="s">
        <v>441</v>
      </c>
      <c r="AJ111" s="32" t="s">
        <v>91</v>
      </c>
      <c r="AK111" s="30" t="s">
        <v>442</v>
      </c>
      <c r="AL111" s="30" t="s">
        <v>70</v>
      </c>
      <c r="AM111" s="30" t="s">
        <v>72</v>
      </c>
      <c r="AN111" s="30" t="s">
        <v>65</v>
      </c>
    </row>
    <row r="112" spans="1:40" s="60" customFormat="1" ht="211.2" x14ac:dyDescent="0.25">
      <c r="A112" s="30">
        <v>98</v>
      </c>
      <c r="B112" s="30" t="s">
        <v>435</v>
      </c>
      <c r="C112" s="56" t="s">
        <v>436</v>
      </c>
      <c r="D112" s="56" t="s">
        <v>179</v>
      </c>
      <c r="E112" s="32" t="s">
        <v>56</v>
      </c>
      <c r="F112" s="32" t="s">
        <v>57</v>
      </c>
      <c r="G112" s="32" t="s">
        <v>58</v>
      </c>
      <c r="H112" s="57" t="s">
        <v>59</v>
      </c>
      <c r="I112" s="57"/>
      <c r="J112" s="57" t="s">
        <v>59</v>
      </c>
      <c r="K112" s="57" t="s">
        <v>59</v>
      </c>
      <c r="L112" s="15" t="s">
        <v>894</v>
      </c>
      <c r="M112" s="32" t="s">
        <v>60</v>
      </c>
      <c r="N112" s="38" t="s">
        <v>65</v>
      </c>
      <c r="O112" s="32" t="s">
        <v>59</v>
      </c>
      <c r="P112" s="32"/>
      <c r="Q112" s="32" t="s">
        <v>183</v>
      </c>
      <c r="R112" s="38" t="s">
        <v>471</v>
      </c>
      <c r="S112" s="58" t="s">
        <v>472</v>
      </c>
      <c r="T112" s="30" t="s">
        <v>59</v>
      </c>
      <c r="U112" s="59"/>
      <c r="V112" s="59"/>
      <c r="W112" s="30" t="s">
        <v>65</v>
      </c>
      <c r="X112" s="30" t="s">
        <v>65</v>
      </c>
      <c r="Y112" s="30" t="s">
        <v>65</v>
      </c>
      <c r="Z112" s="30" t="s">
        <v>65</v>
      </c>
      <c r="AA112" s="30" t="s">
        <v>65</v>
      </c>
      <c r="AB112" s="56" t="s">
        <v>65</v>
      </c>
      <c r="AC112" s="56" t="s">
        <v>65</v>
      </c>
      <c r="AD112" s="30" t="s">
        <v>68</v>
      </c>
      <c r="AE112" s="30" t="s">
        <v>68</v>
      </c>
      <c r="AF112" s="30" t="s">
        <v>68</v>
      </c>
      <c r="AG112" s="35">
        <f>IF(OR(AD112="",AE112="",AF112=""),"",IFERROR(IF(COUNTIF(AD112:AF112,[10]Hoja2!$J$2)&gt;=2,3,IF(COUNTIF(AD112:AF112,[10]Hoja2!$J$3)=3,1,2)),1))</f>
        <v>1</v>
      </c>
      <c r="AH112" s="32" t="s">
        <v>440</v>
      </c>
      <c r="AI112" s="32" t="s">
        <v>441</v>
      </c>
      <c r="AJ112" s="32" t="s">
        <v>91</v>
      </c>
      <c r="AK112" s="30" t="s">
        <v>442</v>
      </c>
      <c r="AL112" s="30" t="s">
        <v>70</v>
      </c>
      <c r="AM112" s="30" t="s">
        <v>72</v>
      </c>
      <c r="AN112" s="30" t="s">
        <v>65</v>
      </c>
    </row>
    <row r="113" spans="1:40" s="60" customFormat="1" ht="184.8" x14ac:dyDescent="0.25">
      <c r="A113" s="30">
        <v>99</v>
      </c>
      <c r="B113" s="30" t="s">
        <v>435</v>
      </c>
      <c r="C113" s="56" t="s">
        <v>436</v>
      </c>
      <c r="D113" s="56" t="s">
        <v>473</v>
      </c>
      <c r="E113" s="32" t="s">
        <v>56</v>
      </c>
      <c r="F113" s="32" t="s">
        <v>57</v>
      </c>
      <c r="G113" s="32" t="s">
        <v>58</v>
      </c>
      <c r="H113" s="57" t="s">
        <v>59</v>
      </c>
      <c r="I113" s="57"/>
      <c r="J113" s="57" t="s">
        <v>59</v>
      </c>
      <c r="K113" s="57" t="s">
        <v>59</v>
      </c>
      <c r="L113" s="15" t="s">
        <v>894</v>
      </c>
      <c r="M113" s="32" t="s">
        <v>60</v>
      </c>
      <c r="N113" s="38" t="s">
        <v>65</v>
      </c>
      <c r="O113" s="32" t="s">
        <v>59</v>
      </c>
      <c r="P113" s="32"/>
      <c r="Q113" s="32" t="s">
        <v>183</v>
      </c>
      <c r="R113" s="38" t="s">
        <v>474</v>
      </c>
      <c r="S113" s="58" t="s">
        <v>475</v>
      </c>
      <c r="T113" s="30" t="s">
        <v>59</v>
      </c>
      <c r="U113" s="59"/>
      <c r="V113" s="59"/>
      <c r="W113" s="30" t="s">
        <v>65</v>
      </c>
      <c r="X113" s="30" t="s">
        <v>65</v>
      </c>
      <c r="Y113" s="30" t="s">
        <v>65</v>
      </c>
      <c r="Z113" s="30" t="s">
        <v>65</v>
      </c>
      <c r="AA113" s="30" t="s">
        <v>65</v>
      </c>
      <c r="AB113" s="56" t="s">
        <v>65</v>
      </c>
      <c r="AC113" s="56" t="s">
        <v>65</v>
      </c>
      <c r="AD113" s="30" t="s">
        <v>68</v>
      </c>
      <c r="AE113" s="30" t="s">
        <v>68</v>
      </c>
      <c r="AF113" s="30" t="s">
        <v>68</v>
      </c>
      <c r="AG113" s="35">
        <f>IF(OR(AD113="",AE113="",AF113=""),"",IFERROR(IF(COUNTIF(AD113:AF113,[10]Hoja2!$J$2)&gt;=2,3,IF(COUNTIF(AD113:AF113,[10]Hoja2!$J$3)=3,1,2)),1))</f>
        <v>1</v>
      </c>
      <c r="AH113" s="32" t="s">
        <v>440</v>
      </c>
      <c r="AI113" s="32" t="s">
        <v>441</v>
      </c>
      <c r="AJ113" s="32" t="s">
        <v>91</v>
      </c>
      <c r="AK113" s="30" t="s">
        <v>442</v>
      </c>
      <c r="AL113" s="30" t="s">
        <v>70</v>
      </c>
      <c r="AM113" s="30" t="s">
        <v>72</v>
      </c>
      <c r="AN113" s="30" t="s">
        <v>65</v>
      </c>
    </row>
    <row r="114" spans="1:40" s="60" customFormat="1" ht="264" x14ac:dyDescent="0.25">
      <c r="A114" s="30">
        <v>100</v>
      </c>
      <c r="B114" s="30" t="s">
        <v>435</v>
      </c>
      <c r="C114" s="56" t="s">
        <v>436</v>
      </c>
      <c r="D114" s="56" t="s">
        <v>476</v>
      </c>
      <c r="E114" s="32" t="s">
        <v>56</v>
      </c>
      <c r="F114" s="32" t="s">
        <v>57</v>
      </c>
      <c r="G114" s="32" t="s">
        <v>58</v>
      </c>
      <c r="H114" s="57" t="s">
        <v>59</v>
      </c>
      <c r="I114" s="57"/>
      <c r="J114" s="57" t="s">
        <v>59</v>
      </c>
      <c r="K114" s="57" t="s">
        <v>59</v>
      </c>
      <c r="L114" s="15" t="s">
        <v>894</v>
      </c>
      <c r="M114" s="32" t="s">
        <v>60</v>
      </c>
      <c r="N114" s="38" t="s">
        <v>65</v>
      </c>
      <c r="O114" s="32" t="s">
        <v>59</v>
      </c>
      <c r="P114" s="32"/>
      <c r="Q114" s="32" t="s">
        <v>183</v>
      </c>
      <c r="R114" s="38" t="s">
        <v>477</v>
      </c>
      <c r="S114" s="58" t="s">
        <v>478</v>
      </c>
      <c r="T114" s="30" t="s">
        <v>59</v>
      </c>
      <c r="U114" s="59"/>
      <c r="V114" s="59"/>
      <c r="W114" s="30" t="s">
        <v>65</v>
      </c>
      <c r="X114" s="30" t="s">
        <v>65</v>
      </c>
      <c r="Y114" s="30" t="s">
        <v>65</v>
      </c>
      <c r="Z114" s="30" t="s">
        <v>65</v>
      </c>
      <c r="AA114" s="30" t="s">
        <v>65</v>
      </c>
      <c r="AB114" s="56" t="s">
        <v>65</v>
      </c>
      <c r="AC114" s="56" t="s">
        <v>65</v>
      </c>
      <c r="AD114" s="30" t="s">
        <v>68</v>
      </c>
      <c r="AE114" s="30" t="s">
        <v>68</v>
      </c>
      <c r="AF114" s="30" t="s">
        <v>68</v>
      </c>
      <c r="AG114" s="35">
        <f>IF(OR(AD114="",AE114="",AF114=""),"",IFERROR(IF(COUNTIF(AD114:AF114,[10]Hoja2!$J$2)&gt;=2,3,IF(COUNTIF(AD114:AF114,[10]Hoja2!$J$3)=3,1,2)),1))</f>
        <v>1</v>
      </c>
      <c r="AH114" s="32" t="s">
        <v>440</v>
      </c>
      <c r="AI114" s="32" t="s">
        <v>441</v>
      </c>
      <c r="AJ114" s="32" t="s">
        <v>91</v>
      </c>
      <c r="AK114" s="30" t="s">
        <v>442</v>
      </c>
      <c r="AL114" s="30" t="s">
        <v>70</v>
      </c>
      <c r="AM114" s="30" t="s">
        <v>72</v>
      </c>
      <c r="AN114" s="30" t="s">
        <v>65</v>
      </c>
    </row>
    <row r="115" spans="1:40" s="60" customFormat="1" ht="184.8" x14ac:dyDescent="0.25">
      <c r="A115" s="12">
        <v>101</v>
      </c>
      <c r="B115" s="30" t="s">
        <v>435</v>
      </c>
      <c r="C115" s="56" t="s">
        <v>436</v>
      </c>
      <c r="D115" s="56" t="s">
        <v>65</v>
      </c>
      <c r="E115" s="32" t="s">
        <v>56</v>
      </c>
      <c r="F115" s="32" t="s">
        <v>57</v>
      </c>
      <c r="G115" s="32" t="s">
        <v>58</v>
      </c>
      <c r="H115" s="57" t="s">
        <v>59</v>
      </c>
      <c r="I115" s="57"/>
      <c r="J115" s="57" t="s">
        <v>59</v>
      </c>
      <c r="K115" s="57" t="s">
        <v>59</v>
      </c>
      <c r="L115" s="15" t="s">
        <v>894</v>
      </c>
      <c r="M115" s="32" t="s">
        <v>60</v>
      </c>
      <c r="N115" s="38" t="s">
        <v>65</v>
      </c>
      <c r="O115" s="32" t="s">
        <v>59</v>
      </c>
      <c r="P115" s="32"/>
      <c r="Q115" s="32" t="s">
        <v>479</v>
      </c>
      <c r="R115" s="38" t="s">
        <v>65</v>
      </c>
      <c r="S115" s="58" t="s">
        <v>480</v>
      </c>
      <c r="T115" s="30" t="s">
        <v>59</v>
      </c>
      <c r="U115" s="59"/>
      <c r="V115" s="59"/>
      <c r="W115" s="30" t="s">
        <v>65</v>
      </c>
      <c r="X115" s="30" t="s">
        <v>65</v>
      </c>
      <c r="Y115" s="30" t="s">
        <v>65</v>
      </c>
      <c r="Z115" s="30" t="s">
        <v>65</v>
      </c>
      <c r="AA115" s="30" t="s">
        <v>65</v>
      </c>
      <c r="AB115" s="56" t="s">
        <v>65</v>
      </c>
      <c r="AC115" s="56" t="s">
        <v>65</v>
      </c>
      <c r="AD115" s="30" t="s">
        <v>68</v>
      </c>
      <c r="AE115" s="30" t="s">
        <v>68</v>
      </c>
      <c r="AF115" s="30" t="s">
        <v>68</v>
      </c>
      <c r="AG115" s="35">
        <f>IF(OR(AD115="",AE115="",AF115=""),"",IFERROR(IF(COUNTIF(AD115:AF115,[10]Hoja2!$J$2)&gt;=2,3,IF(COUNTIF(AD115:AF115,[10]Hoja2!$J$3)=3,1,2)),1))</f>
        <v>1</v>
      </c>
      <c r="AH115" s="32" t="s">
        <v>440</v>
      </c>
      <c r="AI115" s="32" t="s">
        <v>441</v>
      </c>
      <c r="AJ115" s="32" t="s">
        <v>91</v>
      </c>
      <c r="AK115" s="30" t="s">
        <v>442</v>
      </c>
      <c r="AL115" s="30" t="s">
        <v>70</v>
      </c>
      <c r="AM115" s="30" t="s">
        <v>72</v>
      </c>
      <c r="AN115" s="30" t="s">
        <v>65</v>
      </c>
    </row>
    <row r="116" spans="1:40" s="60" customFormat="1" ht="224.4" x14ac:dyDescent="0.25">
      <c r="A116" s="12">
        <v>102</v>
      </c>
      <c r="B116" s="30" t="s">
        <v>435</v>
      </c>
      <c r="C116" s="56" t="s">
        <v>436</v>
      </c>
      <c r="D116" s="56" t="s">
        <v>65</v>
      </c>
      <c r="E116" s="32" t="s">
        <v>56</v>
      </c>
      <c r="F116" s="32" t="s">
        <v>57</v>
      </c>
      <c r="G116" s="32" t="s">
        <v>264</v>
      </c>
      <c r="H116" s="57" t="s">
        <v>59</v>
      </c>
      <c r="I116" s="57"/>
      <c r="J116" s="57"/>
      <c r="K116" s="57"/>
      <c r="L116" s="15" t="s">
        <v>894</v>
      </c>
      <c r="M116" s="32" t="s">
        <v>60</v>
      </c>
      <c r="N116" s="38" t="s">
        <v>65</v>
      </c>
      <c r="O116" s="32" t="s">
        <v>59</v>
      </c>
      <c r="P116" s="32" t="s">
        <v>59</v>
      </c>
      <c r="Q116" s="32" t="s">
        <v>481</v>
      </c>
      <c r="R116" s="38" t="s">
        <v>482</v>
      </c>
      <c r="S116" s="58" t="s">
        <v>483</v>
      </c>
      <c r="T116" s="30" t="s">
        <v>59</v>
      </c>
      <c r="U116" s="59"/>
      <c r="V116" s="59"/>
      <c r="W116" s="30" t="s">
        <v>65</v>
      </c>
      <c r="X116" s="30" t="s">
        <v>65</v>
      </c>
      <c r="Y116" s="30" t="s">
        <v>65</v>
      </c>
      <c r="Z116" s="30" t="s">
        <v>65</v>
      </c>
      <c r="AA116" s="30" t="s">
        <v>65</v>
      </c>
      <c r="AB116" s="56" t="s">
        <v>65</v>
      </c>
      <c r="AC116" s="56" t="s">
        <v>65</v>
      </c>
      <c r="AD116" s="30" t="s">
        <v>68</v>
      </c>
      <c r="AE116" s="30" t="s">
        <v>68</v>
      </c>
      <c r="AF116" s="30" t="s">
        <v>68</v>
      </c>
      <c r="AG116" s="35">
        <f>IF(OR(AD116="",AE116="",AF116=""),"",IFERROR(IF(COUNTIF(AD116:AF116,[10]Hoja2!$J$2)&gt;=2,3,IF(COUNTIF(AD116:AF116,[10]Hoja2!$J$3)=3,1,2)),1))</f>
        <v>1</v>
      </c>
      <c r="AH116" s="32" t="s">
        <v>440</v>
      </c>
      <c r="AI116" s="32" t="s">
        <v>441</v>
      </c>
      <c r="AJ116" s="32" t="s">
        <v>91</v>
      </c>
      <c r="AK116" s="30" t="s">
        <v>442</v>
      </c>
      <c r="AL116" s="30" t="s">
        <v>70</v>
      </c>
      <c r="AM116" s="30" t="s">
        <v>72</v>
      </c>
      <c r="AN116" s="30" t="s">
        <v>65</v>
      </c>
    </row>
    <row r="117" spans="1:40" s="60" customFormat="1" ht="184.8" x14ac:dyDescent="0.25">
      <c r="A117" s="30">
        <v>103</v>
      </c>
      <c r="B117" s="30" t="s">
        <v>435</v>
      </c>
      <c r="C117" s="56" t="s">
        <v>436</v>
      </c>
      <c r="D117" s="56" t="s">
        <v>484</v>
      </c>
      <c r="E117" s="32" t="s">
        <v>56</v>
      </c>
      <c r="F117" s="32" t="s">
        <v>57</v>
      </c>
      <c r="G117" s="32" t="s">
        <v>58</v>
      </c>
      <c r="H117" s="57" t="s">
        <v>59</v>
      </c>
      <c r="I117" s="57"/>
      <c r="J117" s="57" t="s">
        <v>59</v>
      </c>
      <c r="K117" s="57" t="s">
        <v>59</v>
      </c>
      <c r="L117" s="15" t="s">
        <v>894</v>
      </c>
      <c r="M117" s="32" t="s">
        <v>60</v>
      </c>
      <c r="N117" s="38" t="s">
        <v>65</v>
      </c>
      <c r="O117" s="32" t="s">
        <v>59</v>
      </c>
      <c r="P117" s="32"/>
      <c r="Q117" s="32" t="s">
        <v>485</v>
      </c>
      <c r="R117" s="38" t="s">
        <v>65</v>
      </c>
      <c r="S117" s="58" t="s">
        <v>486</v>
      </c>
      <c r="T117" s="30" t="s">
        <v>59</v>
      </c>
      <c r="U117" s="59"/>
      <c r="V117" s="59"/>
      <c r="W117" s="30" t="s">
        <v>65</v>
      </c>
      <c r="X117" s="30" t="s">
        <v>65</v>
      </c>
      <c r="Y117" s="30" t="s">
        <v>65</v>
      </c>
      <c r="Z117" s="30" t="s">
        <v>65</v>
      </c>
      <c r="AA117" s="30" t="s">
        <v>65</v>
      </c>
      <c r="AB117" s="56" t="s">
        <v>65</v>
      </c>
      <c r="AC117" s="56" t="s">
        <v>65</v>
      </c>
      <c r="AD117" s="30" t="s">
        <v>68</v>
      </c>
      <c r="AE117" s="30" t="s">
        <v>68</v>
      </c>
      <c r="AF117" s="30" t="s">
        <v>68</v>
      </c>
      <c r="AG117" s="35">
        <f>IF(OR(AD117="",AE117="",AF117=""),"",IFERROR(IF(COUNTIF(AD117:AF117,[10]Hoja2!$J$2)&gt;=2,3,IF(COUNTIF(AD117:AF117,[10]Hoja2!$J$3)=3,1,2)),1))</f>
        <v>1</v>
      </c>
      <c r="AH117" s="32" t="s">
        <v>440</v>
      </c>
      <c r="AI117" s="32" t="s">
        <v>441</v>
      </c>
      <c r="AJ117" s="32" t="s">
        <v>91</v>
      </c>
      <c r="AK117" s="30" t="s">
        <v>442</v>
      </c>
      <c r="AL117" s="30" t="s">
        <v>70</v>
      </c>
      <c r="AM117" s="30" t="s">
        <v>72</v>
      </c>
      <c r="AN117" s="30" t="s">
        <v>65</v>
      </c>
    </row>
    <row r="118" spans="1:40" s="61" customFormat="1" ht="306.75" customHeight="1" x14ac:dyDescent="0.25">
      <c r="A118" s="30">
        <v>104</v>
      </c>
      <c r="B118" s="12" t="s">
        <v>487</v>
      </c>
      <c r="C118" s="12" t="s">
        <v>488</v>
      </c>
      <c r="D118" s="15" t="s">
        <v>65</v>
      </c>
      <c r="E118" s="32" t="s">
        <v>56</v>
      </c>
      <c r="F118" s="32" t="s">
        <v>57</v>
      </c>
      <c r="G118" s="32" t="s">
        <v>58</v>
      </c>
      <c r="H118" s="57" t="s">
        <v>59</v>
      </c>
      <c r="I118" s="57"/>
      <c r="J118" s="57"/>
      <c r="K118" s="57" t="s">
        <v>59</v>
      </c>
      <c r="L118" s="15" t="s">
        <v>894</v>
      </c>
      <c r="M118" s="32" t="s">
        <v>60</v>
      </c>
      <c r="N118" s="38" t="s">
        <v>65</v>
      </c>
      <c r="O118" s="32" t="s">
        <v>59</v>
      </c>
      <c r="P118" s="32"/>
      <c r="Q118" s="32" t="s">
        <v>305</v>
      </c>
      <c r="R118" s="38" t="s">
        <v>489</v>
      </c>
      <c r="S118" s="58" t="s">
        <v>490</v>
      </c>
      <c r="T118" s="30" t="s">
        <v>59</v>
      </c>
      <c r="U118" s="30"/>
      <c r="V118" s="59"/>
      <c r="W118" s="30" t="s">
        <v>65</v>
      </c>
      <c r="X118" s="30" t="s">
        <v>65</v>
      </c>
      <c r="Y118" s="30" t="s">
        <v>65</v>
      </c>
      <c r="Z118" s="30" t="s">
        <v>65</v>
      </c>
      <c r="AA118" s="30" t="s">
        <v>65</v>
      </c>
      <c r="AB118" s="30" t="s">
        <v>66</v>
      </c>
      <c r="AC118" s="30" t="s">
        <v>65</v>
      </c>
      <c r="AD118" s="12" t="s">
        <v>68</v>
      </c>
      <c r="AE118" s="12" t="s">
        <v>68</v>
      </c>
      <c r="AF118" s="12" t="s">
        <v>68</v>
      </c>
      <c r="AG118" s="41">
        <f>IF(OR(AD118="",AE118="",AF118=""),"",IFERROR(IF(COUNTIF(AD118:AF118,[11]Hoja2!$J$4)&gt;=2,3,IF(COUNTIF(AD118:AF118,[11]Hoja2!J$2)=3,1,2)),1))</f>
        <v>1</v>
      </c>
      <c r="AH118" s="12" t="s">
        <v>487</v>
      </c>
      <c r="AI118" s="12" t="s">
        <v>491</v>
      </c>
      <c r="AJ118" s="12" t="s">
        <v>91</v>
      </c>
      <c r="AK118" s="12" t="s">
        <v>492</v>
      </c>
      <c r="AL118" s="30" t="s">
        <v>70</v>
      </c>
      <c r="AM118" s="30" t="s">
        <v>72</v>
      </c>
      <c r="AN118" s="30" t="s">
        <v>55</v>
      </c>
    </row>
    <row r="119" spans="1:40" s="61" customFormat="1" ht="306.75" customHeight="1" x14ac:dyDescent="0.25">
      <c r="A119" s="30">
        <v>105</v>
      </c>
      <c r="B119" s="12" t="s">
        <v>487</v>
      </c>
      <c r="C119" s="12" t="s">
        <v>488</v>
      </c>
      <c r="D119" s="15" t="s">
        <v>65</v>
      </c>
      <c r="E119" s="32" t="s">
        <v>56</v>
      </c>
      <c r="F119" s="32" t="s">
        <v>57</v>
      </c>
      <c r="G119" s="32" t="s">
        <v>264</v>
      </c>
      <c r="H119" s="57" t="s">
        <v>59</v>
      </c>
      <c r="I119" s="57"/>
      <c r="J119" s="57" t="s">
        <v>59</v>
      </c>
      <c r="K119" s="57" t="s">
        <v>59</v>
      </c>
      <c r="L119" s="15" t="s">
        <v>894</v>
      </c>
      <c r="M119" s="32" t="s">
        <v>60</v>
      </c>
      <c r="N119" s="38" t="s">
        <v>61</v>
      </c>
      <c r="O119" s="32" t="s">
        <v>59</v>
      </c>
      <c r="P119" s="32"/>
      <c r="Q119" s="32" t="s">
        <v>493</v>
      </c>
      <c r="R119" s="38" t="s">
        <v>65</v>
      </c>
      <c r="S119" s="58" t="s">
        <v>494</v>
      </c>
      <c r="T119" s="30" t="s">
        <v>59</v>
      </c>
      <c r="U119" s="30"/>
      <c r="V119" s="59"/>
      <c r="W119" s="30" t="s">
        <v>65</v>
      </c>
      <c r="X119" s="30" t="s">
        <v>65</v>
      </c>
      <c r="Y119" s="30" t="s">
        <v>65</v>
      </c>
      <c r="Z119" s="30" t="s">
        <v>65</v>
      </c>
      <c r="AA119" s="30" t="s">
        <v>65</v>
      </c>
      <c r="AB119" s="30" t="s">
        <v>66</v>
      </c>
      <c r="AC119" s="30" t="s">
        <v>65</v>
      </c>
      <c r="AD119" s="12" t="s">
        <v>68</v>
      </c>
      <c r="AE119" s="12" t="s">
        <v>68</v>
      </c>
      <c r="AF119" s="12" t="s">
        <v>68</v>
      </c>
      <c r="AG119" s="41">
        <f>IF(OR(AD119="",AE119="",AF119=""),"",IFERROR(IF(COUNTIF(AD119:AF119,[11]Hoja2!$J$4)&gt;=2,3,IF(COUNTIF(AD119:AF119,[11]Hoja2!J$2)=3,1,2)),1))</f>
        <v>1</v>
      </c>
      <c r="AH119" s="12" t="s">
        <v>487</v>
      </c>
      <c r="AI119" s="12" t="s">
        <v>491</v>
      </c>
      <c r="AJ119" s="12" t="s">
        <v>91</v>
      </c>
      <c r="AK119" s="12" t="s">
        <v>492</v>
      </c>
      <c r="AL119" s="30" t="s">
        <v>70</v>
      </c>
      <c r="AM119" s="30" t="s">
        <v>72</v>
      </c>
      <c r="AN119" s="30" t="s">
        <v>55</v>
      </c>
    </row>
    <row r="120" spans="1:40" s="61" customFormat="1" ht="306.75" customHeight="1" x14ac:dyDescent="0.25">
      <c r="A120" s="12">
        <v>106</v>
      </c>
      <c r="B120" s="12" t="s">
        <v>487</v>
      </c>
      <c r="C120" s="12" t="s">
        <v>488</v>
      </c>
      <c r="D120" s="15" t="s">
        <v>495</v>
      </c>
      <c r="E120" s="32" t="s">
        <v>56</v>
      </c>
      <c r="F120" s="32" t="s">
        <v>57</v>
      </c>
      <c r="G120" s="32" t="s">
        <v>58</v>
      </c>
      <c r="H120" s="57"/>
      <c r="I120" s="57"/>
      <c r="J120" s="57"/>
      <c r="K120" s="57" t="s">
        <v>59</v>
      </c>
      <c r="L120" s="15" t="s">
        <v>894</v>
      </c>
      <c r="M120" s="32"/>
      <c r="N120" s="38" t="s">
        <v>61</v>
      </c>
      <c r="O120" s="32" t="s">
        <v>59</v>
      </c>
      <c r="P120" s="32"/>
      <c r="Q120" s="32" t="s">
        <v>113</v>
      </c>
      <c r="R120" s="38" t="s">
        <v>167</v>
      </c>
      <c r="S120" s="59" t="s">
        <v>496</v>
      </c>
      <c r="T120" s="30" t="s">
        <v>59</v>
      </c>
      <c r="U120" s="30"/>
      <c r="V120" s="59"/>
      <c r="W120" s="30" t="s">
        <v>65</v>
      </c>
      <c r="X120" s="30" t="s">
        <v>65</v>
      </c>
      <c r="Y120" s="30" t="s">
        <v>65</v>
      </c>
      <c r="Z120" s="30" t="s">
        <v>65</v>
      </c>
      <c r="AA120" s="30" t="s">
        <v>65</v>
      </c>
      <c r="AB120" s="30" t="s">
        <v>66</v>
      </c>
      <c r="AC120" s="30" t="s">
        <v>65</v>
      </c>
      <c r="AD120" s="12" t="s">
        <v>68</v>
      </c>
      <c r="AE120" s="12" t="s">
        <v>68</v>
      </c>
      <c r="AF120" s="12" t="s">
        <v>68</v>
      </c>
      <c r="AG120" s="41">
        <f>IF(OR(AD120="",AE120="",AF120=""),"",IFERROR(IF(COUNTIF(AD120:AF120,[11]Hoja2!$J$4)&gt;=2,3,IF(COUNTIF(AD120:AF120,[11]Hoja2!J$2)=3,1,2)),1))</f>
        <v>1</v>
      </c>
      <c r="AH120" s="12" t="s">
        <v>487</v>
      </c>
      <c r="AI120" s="12" t="s">
        <v>491</v>
      </c>
      <c r="AJ120" s="12" t="s">
        <v>91</v>
      </c>
      <c r="AK120" s="12" t="s">
        <v>492</v>
      </c>
      <c r="AL120" s="30" t="s">
        <v>70</v>
      </c>
      <c r="AM120" s="30" t="s">
        <v>72</v>
      </c>
      <c r="AN120" s="30" t="s">
        <v>55</v>
      </c>
    </row>
    <row r="121" spans="1:40" s="62" customFormat="1" ht="306.75" customHeight="1" x14ac:dyDescent="0.25">
      <c r="A121" s="12">
        <v>107</v>
      </c>
      <c r="B121" s="12" t="s">
        <v>487</v>
      </c>
      <c r="C121" s="12" t="s">
        <v>488</v>
      </c>
      <c r="D121" s="15" t="s">
        <v>65</v>
      </c>
      <c r="E121" s="32" t="s">
        <v>56</v>
      </c>
      <c r="F121" s="32" t="s">
        <v>57</v>
      </c>
      <c r="G121" s="32" t="s">
        <v>58</v>
      </c>
      <c r="H121" s="57" t="s">
        <v>59</v>
      </c>
      <c r="I121" s="57"/>
      <c r="J121" s="57" t="s">
        <v>59</v>
      </c>
      <c r="K121" s="57" t="s">
        <v>59</v>
      </c>
      <c r="L121" s="15" t="s">
        <v>894</v>
      </c>
      <c r="M121" s="32" t="s">
        <v>60</v>
      </c>
      <c r="N121" s="38" t="s">
        <v>65</v>
      </c>
      <c r="O121" s="32" t="s">
        <v>59</v>
      </c>
      <c r="P121" s="32"/>
      <c r="Q121" s="32" t="s">
        <v>113</v>
      </c>
      <c r="R121" s="38" t="s">
        <v>497</v>
      </c>
      <c r="S121" s="59" t="s">
        <v>360</v>
      </c>
      <c r="T121" s="30" t="s">
        <v>59</v>
      </c>
      <c r="U121" s="30"/>
      <c r="V121" s="59"/>
      <c r="W121" s="30" t="s">
        <v>65</v>
      </c>
      <c r="X121" s="30" t="s">
        <v>65</v>
      </c>
      <c r="Y121" s="30" t="s">
        <v>65</v>
      </c>
      <c r="Z121" s="30" t="s">
        <v>65</v>
      </c>
      <c r="AA121" s="30" t="s">
        <v>65</v>
      </c>
      <c r="AB121" s="30" t="s">
        <v>66</v>
      </c>
      <c r="AC121" s="30" t="s">
        <v>65</v>
      </c>
      <c r="AD121" s="12" t="s">
        <v>68</v>
      </c>
      <c r="AE121" s="12" t="s">
        <v>68</v>
      </c>
      <c r="AF121" s="12" t="s">
        <v>68</v>
      </c>
      <c r="AG121" s="41">
        <f>IF(OR(AD121="",AE121="",AF121=""),"",IFERROR(IF(COUNTIF(AD121:AF121,[11]Hoja2!$J$4)&gt;=2,3,IF(COUNTIF(AD121:AF121,[11]Hoja2!J$2)=3,1,2)),1))</f>
        <v>1</v>
      </c>
      <c r="AH121" s="12" t="s">
        <v>487</v>
      </c>
      <c r="AI121" s="12" t="s">
        <v>491</v>
      </c>
      <c r="AJ121" s="12" t="s">
        <v>91</v>
      </c>
      <c r="AK121" s="12" t="s">
        <v>492</v>
      </c>
      <c r="AL121" s="30" t="s">
        <v>70</v>
      </c>
      <c r="AM121" s="30" t="s">
        <v>72</v>
      </c>
      <c r="AN121" s="30" t="s">
        <v>55</v>
      </c>
    </row>
    <row r="122" spans="1:40" s="61" customFormat="1" ht="306.75" customHeight="1" x14ac:dyDescent="0.25">
      <c r="A122" s="30">
        <v>108</v>
      </c>
      <c r="B122" s="12" t="s">
        <v>487</v>
      </c>
      <c r="C122" s="12" t="s">
        <v>488</v>
      </c>
      <c r="D122" s="15" t="s">
        <v>65</v>
      </c>
      <c r="E122" s="32" t="s">
        <v>56</v>
      </c>
      <c r="F122" s="32" t="s">
        <v>57</v>
      </c>
      <c r="G122" s="32" t="s">
        <v>58</v>
      </c>
      <c r="H122" s="57" t="s">
        <v>59</v>
      </c>
      <c r="I122" s="57"/>
      <c r="J122" s="57" t="s">
        <v>59</v>
      </c>
      <c r="K122" s="57" t="s">
        <v>59</v>
      </c>
      <c r="L122" s="15" t="s">
        <v>894</v>
      </c>
      <c r="M122" s="32" t="s">
        <v>60</v>
      </c>
      <c r="N122" s="38" t="s">
        <v>65</v>
      </c>
      <c r="O122" s="32" t="s">
        <v>59</v>
      </c>
      <c r="P122" s="32"/>
      <c r="Q122" s="32" t="s">
        <v>113</v>
      </c>
      <c r="R122" s="38" t="s">
        <v>498</v>
      </c>
      <c r="S122" s="38" t="s">
        <v>499</v>
      </c>
      <c r="T122" s="30"/>
      <c r="U122" s="30" t="s">
        <v>59</v>
      </c>
      <c r="V122" s="59"/>
      <c r="W122" s="30" t="s">
        <v>500</v>
      </c>
      <c r="X122" s="30" t="s">
        <v>65</v>
      </c>
      <c r="Y122" s="30" t="s">
        <v>65</v>
      </c>
      <c r="Z122" s="30" t="s">
        <v>65</v>
      </c>
      <c r="AA122" s="30" t="s">
        <v>65</v>
      </c>
      <c r="AB122" s="30" t="s">
        <v>77</v>
      </c>
      <c r="AC122" s="30" t="s">
        <v>212</v>
      </c>
      <c r="AD122" s="12" t="s">
        <v>112</v>
      </c>
      <c r="AE122" s="12" t="s">
        <v>112</v>
      </c>
      <c r="AF122" s="12" t="s">
        <v>112</v>
      </c>
      <c r="AG122" s="41">
        <f>IF(OR(AD122="",AE122="",AF122=""),"",IFERROR(IF(COUNTIF(AD122:AF122,[11]Hoja2!$J$4)&gt;=2,3,IF(COUNTIF(AD122:AF122,[11]Hoja2!J$2)=3,1,2)),1))</f>
        <v>2</v>
      </c>
      <c r="AH122" s="12" t="s">
        <v>487</v>
      </c>
      <c r="AI122" s="12" t="s">
        <v>491</v>
      </c>
      <c r="AJ122" s="12" t="s">
        <v>91</v>
      </c>
      <c r="AK122" s="12" t="s">
        <v>492</v>
      </c>
      <c r="AL122" s="30" t="s">
        <v>70</v>
      </c>
      <c r="AM122" s="30" t="s">
        <v>72</v>
      </c>
      <c r="AN122" s="30" t="s">
        <v>55</v>
      </c>
    </row>
    <row r="123" spans="1:40" s="61" customFormat="1" ht="306.75" customHeight="1" x14ac:dyDescent="0.25">
      <c r="A123" s="30">
        <v>109</v>
      </c>
      <c r="B123" s="12" t="s">
        <v>487</v>
      </c>
      <c r="C123" s="12" t="s">
        <v>488</v>
      </c>
      <c r="D123" s="15" t="s">
        <v>65</v>
      </c>
      <c r="E123" s="32" t="s">
        <v>56</v>
      </c>
      <c r="F123" s="32" t="s">
        <v>57</v>
      </c>
      <c r="G123" s="32" t="s">
        <v>58</v>
      </c>
      <c r="H123" s="57" t="s">
        <v>59</v>
      </c>
      <c r="I123" s="57"/>
      <c r="J123" s="57" t="s">
        <v>59</v>
      </c>
      <c r="K123" s="57" t="s">
        <v>59</v>
      </c>
      <c r="L123" s="15" t="s">
        <v>894</v>
      </c>
      <c r="M123" s="32" t="s">
        <v>60</v>
      </c>
      <c r="N123" s="38" t="s">
        <v>65</v>
      </c>
      <c r="O123" s="32" t="s">
        <v>59</v>
      </c>
      <c r="P123" s="32"/>
      <c r="Q123" s="32" t="s">
        <v>113</v>
      </c>
      <c r="R123" s="38" t="s">
        <v>114</v>
      </c>
      <c r="S123" s="59" t="s">
        <v>501</v>
      </c>
      <c r="T123" s="30" t="s">
        <v>59</v>
      </c>
      <c r="U123" s="30"/>
      <c r="V123" s="59"/>
      <c r="W123" s="30" t="s">
        <v>65</v>
      </c>
      <c r="X123" s="30" t="s">
        <v>65</v>
      </c>
      <c r="Y123" s="30" t="s">
        <v>65</v>
      </c>
      <c r="Z123" s="30" t="s">
        <v>65</v>
      </c>
      <c r="AA123" s="30" t="s">
        <v>65</v>
      </c>
      <c r="AB123" s="30" t="s">
        <v>66</v>
      </c>
      <c r="AC123" s="30" t="s">
        <v>65</v>
      </c>
      <c r="AD123" s="12" t="s">
        <v>68</v>
      </c>
      <c r="AE123" s="12" t="s">
        <v>68</v>
      </c>
      <c r="AF123" s="12" t="s">
        <v>68</v>
      </c>
      <c r="AG123" s="41">
        <f>IF(OR(AD123="",AE123="",AF123=""),"",IFERROR(IF(COUNTIF(AD123:AF123,[11]Hoja2!$J$4)&gt;=2,3,IF(COUNTIF(AD123:AF123,[11]Hoja2!J$2)=3,1,2)),1))</f>
        <v>1</v>
      </c>
      <c r="AH123" s="12" t="s">
        <v>487</v>
      </c>
      <c r="AI123" s="12" t="s">
        <v>491</v>
      </c>
      <c r="AJ123" s="12" t="s">
        <v>91</v>
      </c>
      <c r="AK123" s="12" t="s">
        <v>492</v>
      </c>
      <c r="AL123" s="30" t="s">
        <v>70</v>
      </c>
      <c r="AM123" s="30" t="s">
        <v>72</v>
      </c>
      <c r="AN123" s="30" t="s">
        <v>55</v>
      </c>
    </row>
    <row r="124" spans="1:40" s="61" customFormat="1" ht="306.75" customHeight="1" x14ac:dyDescent="0.25">
      <c r="A124" s="30">
        <v>110</v>
      </c>
      <c r="B124" s="12" t="s">
        <v>487</v>
      </c>
      <c r="C124" s="12" t="s">
        <v>488</v>
      </c>
      <c r="D124" s="15" t="s">
        <v>65</v>
      </c>
      <c r="E124" s="32" t="s">
        <v>56</v>
      </c>
      <c r="F124" s="32" t="s">
        <v>57</v>
      </c>
      <c r="G124" s="32" t="s">
        <v>58</v>
      </c>
      <c r="H124" s="57" t="s">
        <v>59</v>
      </c>
      <c r="I124" s="57"/>
      <c r="J124" s="57" t="s">
        <v>59</v>
      </c>
      <c r="K124" s="57" t="s">
        <v>59</v>
      </c>
      <c r="L124" s="15" t="s">
        <v>894</v>
      </c>
      <c r="M124" s="32" t="s">
        <v>60</v>
      </c>
      <c r="N124" s="38" t="s">
        <v>65</v>
      </c>
      <c r="O124" s="32" t="s">
        <v>59</v>
      </c>
      <c r="P124" s="32"/>
      <c r="Q124" s="32" t="s">
        <v>113</v>
      </c>
      <c r="R124" s="38" t="s">
        <v>502</v>
      </c>
      <c r="S124" s="58" t="s">
        <v>503</v>
      </c>
      <c r="T124" s="30" t="s">
        <v>59</v>
      </c>
      <c r="U124" s="30"/>
      <c r="V124" s="59"/>
      <c r="W124" s="30" t="s">
        <v>65</v>
      </c>
      <c r="X124" s="30" t="s">
        <v>65</v>
      </c>
      <c r="Y124" s="30" t="s">
        <v>65</v>
      </c>
      <c r="Z124" s="30" t="s">
        <v>65</v>
      </c>
      <c r="AA124" s="30" t="s">
        <v>65</v>
      </c>
      <c r="AB124" s="30" t="s">
        <v>66</v>
      </c>
      <c r="AC124" s="30" t="s">
        <v>65</v>
      </c>
      <c r="AD124" s="12" t="s">
        <v>68</v>
      </c>
      <c r="AE124" s="12" t="s">
        <v>68</v>
      </c>
      <c r="AF124" s="12" t="s">
        <v>68</v>
      </c>
      <c r="AG124" s="41">
        <f>IF(OR(AD124="",AE124="",AF124=""),"",IFERROR(IF(COUNTIF(AD124:AF124,[11]Hoja2!$J$4)&gt;=2,3,IF(COUNTIF(AD124:AF124,[11]Hoja2!J$2)=3,1,2)),1))</f>
        <v>1</v>
      </c>
      <c r="AH124" s="12" t="s">
        <v>487</v>
      </c>
      <c r="AI124" s="12" t="s">
        <v>491</v>
      </c>
      <c r="AJ124" s="12" t="s">
        <v>91</v>
      </c>
      <c r="AK124" s="12" t="s">
        <v>492</v>
      </c>
      <c r="AL124" s="30" t="s">
        <v>70</v>
      </c>
      <c r="AM124" s="30" t="s">
        <v>72</v>
      </c>
      <c r="AN124" s="30" t="s">
        <v>55</v>
      </c>
    </row>
    <row r="125" spans="1:40" s="61" customFormat="1" ht="324.75" customHeight="1" x14ac:dyDescent="0.25">
      <c r="A125" s="12">
        <v>111</v>
      </c>
      <c r="B125" s="12" t="s">
        <v>487</v>
      </c>
      <c r="C125" s="12" t="s">
        <v>488</v>
      </c>
      <c r="D125" s="15" t="s">
        <v>65</v>
      </c>
      <c r="E125" s="32" t="s">
        <v>56</v>
      </c>
      <c r="F125" s="32" t="s">
        <v>57</v>
      </c>
      <c r="G125" s="32" t="s">
        <v>155</v>
      </c>
      <c r="H125" s="57"/>
      <c r="I125" s="57"/>
      <c r="J125" s="57"/>
      <c r="K125" s="57" t="s">
        <v>59</v>
      </c>
      <c r="L125" s="15" t="s">
        <v>894</v>
      </c>
      <c r="M125" s="32" t="s">
        <v>504</v>
      </c>
      <c r="N125" s="38" t="s">
        <v>370</v>
      </c>
      <c r="O125" s="32" t="s">
        <v>59</v>
      </c>
      <c r="P125" s="32" t="s">
        <v>59</v>
      </c>
      <c r="Q125" s="32" t="s">
        <v>505</v>
      </c>
      <c r="R125" s="38" t="s">
        <v>506</v>
      </c>
      <c r="S125" s="58" t="s">
        <v>507</v>
      </c>
      <c r="T125" s="30"/>
      <c r="U125" s="30" t="s">
        <v>59</v>
      </c>
      <c r="V125" s="59"/>
      <c r="W125" s="30" t="s">
        <v>500</v>
      </c>
      <c r="X125" s="30" t="s">
        <v>65</v>
      </c>
      <c r="Y125" s="30" t="s">
        <v>65</v>
      </c>
      <c r="Z125" s="30" t="s">
        <v>65</v>
      </c>
      <c r="AA125" s="30" t="s">
        <v>65</v>
      </c>
      <c r="AB125" s="30" t="s">
        <v>77</v>
      </c>
      <c r="AC125" s="30" t="s">
        <v>78</v>
      </c>
      <c r="AD125" s="12" t="s">
        <v>112</v>
      </c>
      <c r="AE125" s="12" t="s">
        <v>112</v>
      </c>
      <c r="AF125" s="12" t="s">
        <v>112</v>
      </c>
      <c r="AG125" s="41">
        <f>IF(OR(AD125="",AE125="",AF125=""),"",IFERROR(IF(COUNTIF(AD125:AF125,[11]Hoja2!$J$4)&gt;=2,3,IF(COUNTIF(AD125:AF125,[11]Hoja2!J$2)=3,1,2)),1))</f>
        <v>2</v>
      </c>
      <c r="AH125" s="12" t="s">
        <v>487</v>
      </c>
      <c r="AI125" s="12" t="s">
        <v>491</v>
      </c>
      <c r="AJ125" s="12" t="s">
        <v>91</v>
      </c>
      <c r="AK125" s="12" t="s">
        <v>492</v>
      </c>
      <c r="AL125" s="30" t="s">
        <v>55</v>
      </c>
      <c r="AM125" s="30" t="s">
        <v>72</v>
      </c>
      <c r="AN125" s="30" t="s">
        <v>55</v>
      </c>
    </row>
    <row r="126" spans="1:40" s="61" customFormat="1" ht="306.75" customHeight="1" x14ac:dyDescent="0.25">
      <c r="A126" s="12">
        <v>112</v>
      </c>
      <c r="B126" s="12" t="s">
        <v>487</v>
      </c>
      <c r="C126" s="12" t="s">
        <v>508</v>
      </c>
      <c r="D126" s="15" t="s">
        <v>509</v>
      </c>
      <c r="E126" s="32" t="s">
        <v>56</v>
      </c>
      <c r="F126" s="32" t="s">
        <v>57</v>
      </c>
      <c r="G126" s="32" t="s">
        <v>155</v>
      </c>
      <c r="H126" s="57" t="s">
        <v>59</v>
      </c>
      <c r="I126" s="57"/>
      <c r="J126" s="57" t="s">
        <v>59</v>
      </c>
      <c r="K126" s="57" t="s">
        <v>59</v>
      </c>
      <c r="L126" s="15" t="s">
        <v>894</v>
      </c>
      <c r="M126" s="32" t="s">
        <v>60</v>
      </c>
      <c r="N126" s="38" t="s">
        <v>65</v>
      </c>
      <c r="O126" s="32" t="s">
        <v>59</v>
      </c>
      <c r="P126" s="32" t="s">
        <v>59</v>
      </c>
      <c r="Q126" s="32" t="s">
        <v>510</v>
      </c>
      <c r="R126" s="38" t="s">
        <v>65</v>
      </c>
      <c r="S126" s="58" t="s">
        <v>511</v>
      </c>
      <c r="T126" s="30" t="s">
        <v>59</v>
      </c>
      <c r="U126" s="30"/>
      <c r="V126" s="59"/>
      <c r="W126" s="30" t="s">
        <v>65</v>
      </c>
      <c r="X126" s="30" t="s">
        <v>65</v>
      </c>
      <c r="Y126" s="30" t="s">
        <v>65</v>
      </c>
      <c r="Z126" s="30" t="s">
        <v>65</v>
      </c>
      <c r="AA126" s="30" t="s">
        <v>65</v>
      </c>
      <c r="AB126" s="30" t="s">
        <v>66</v>
      </c>
      <c r="AC126" s="30" t="s">
        <v>65</v>
      </c>
      <c r="AD126" s="12" t="s">
        <v>68</v>
      </c>
      <c r="AE126" s="12" t="s">
        <v>68</v>
      </c>
      <c r="AF126" s="12" t="s">
        <v>68</v>
      </c>
      <c r="AG126" s="41">
        <f>IF(OR(AD126="",AE126="",AF126=""),"",IFERROR(IF(COUNTIF(AD126:AF126,[11]Hoja2!$J$4)&gt;=2,3,IF(COUNTIF(AD126:AF126,[11]Hoja2!J$2)=3,1,2)),1))</f>
        <v>1</v>
      </c>
      <c r="AH126" s="12" t="s">
        <v>487</v>
      </c>
      <c r="AI126" s="12" t="s">
        <v>491</v>
      </c>
      <c r="AJ126" s="12" t="s">
        <v>91</v>
      </c>
      <c r="AK126" s="12" t="s">
        <v>492</v>
      </c>
      <c r="AL126" s="30" t="s">
        <v>70</v>
      </c>
      <c r="AM126" s="30" t="s">
        <v>72</v>
      </c>
      <c r="AN126" s="30" t="s">
        <v>55</v>
      </c>
    </row>
    <row r="127" spans="1:40" s="61" customFormat="1" ht="306.75" customHeight="1" x14ac:dyDescent="0.25">
      <c r="A127" s="30">
        <v>113</v>
      </c>
      <c r="B127" s="12" t="s">
        <v>487</v>
      </c>
      <c r="C127" s="12" t="s">
        <v>512</v>
      </c>
      <c r="D127" s="15" t="s">
        <v>513</v>
      </c>
      <c r="E127" s="32" t="s">
        <v>56</v>
      </c>
      <c r="F127" s="32" t="s">
        <v>57</v>
      </c>
      <c r="G127" s="32" t="s">
        <v>58</v>
      </c>
      <c r="H127" s="57" t="s">
        <v>59</v>
      </c>
      <c r="I127" s="57"/>
      <c r="J127" s="57" t="s">
        <v>59</v>
      </c>
      <c r="K127" s="57" t="s">
        <v>59</v>
      </c>
      <c r="L127" s="15" t="s">
        <v>894</v>
      </c>
      <c r="M127" s="32" t="s">
        <v>65</v>
      </c>
      <c r="N127" s="38" t="s">
        <v>61</v>
      </c>
      <c r="O127" s="32" t="s">
        <v>59</v>
      </c>
      <c r="P127" s="32"/>
      <c r="Q127" s="32" t="s">
        <v>265</v>
      </c>
      <c r="R127" s="38" t="s">
        <v>514</v>
      </c>
      <c r="S127" s="58" t="s">
        <v>515</v>
      </c>
      <c r="T127" s="30"/>
      <c r="U127" s="30" t="s">
        <v>59</v>
      </c>
      <c r="V127" s="59"/>
      <c r="W127" s="30" t="s">
        <v>65</v>
      </c>
      <c r="X127" s="30" t="s">
        <v>65</v>
      </c>
      <c r="Y127" s="30" t="s">
        <v>65</v>
      </c>
      <c r="Z127" s="30" t="s">
        <v>65</v>
      </c>
      <c r="AA127" s="30" t="s">
        <v>65</v>
      </c>
      <c r="AB127" s="30" t="s">
        <v>66</v>
      </c>
      <c r="AC127" s="30" t="s">
        <v>65</v>
      </c>
      <c r="AD127" s="12" t="s">
        <v>112</v>
      </c>
      <c r="AE127" s="12" t="s">
        <v>112</v>
      </c>
      <c r="AF127" s="12" t="s">
        <v>112</v>
      </c>
      <c r="AG127" s="41">
        <f>IF(OR(AD127="",AE127="",AF127=""),"",IFERROR(IF(COUNTIF(AD127:AF127,[11]Hoja2!$J$4)&gt;=2,3,IF(COUNTIF(AD127:AF127,[11]Hoja2!J$2)=3,1,2)),1))</f>
        <v>2</v>
      </c>
      <c r="AH127" s="12" t="s">
        <v>487</v>
      </c>
      <c r="AI127" s="12" t="s">
        <v>491</v>
      </c>
      <c r="AJ127" s="12" t="s">
        <v>91</v>
      </c>
      <c r="AK127" s="12" t="s">
        <v>492</v>
      </c>
      <c r="AL127" s="30" t="s">
        <v>70</v>
      </c>
      <c r="AM127" s="30" t="s">
        <v>516</v>
      </c>
      <c r="AN127" s="30" t="s">
        <v>59</v>
      </c>
    </row>
    <row r="128" spans="1:40" s="61" customFormat="1" ht="324.75" customHeight="1" x14ac:dyDescent="0.25">
      <c r="A128" s="30">
        <v>114</v>
      </c>
      <c r="B128" s="12" t="s">
        <v>487</v>
      </c>
      <c r="C128" s="12" t="s">
        <v>517</v>
      </c>
      <c r="D128" s="15" t="s">
        <v>518</v>
      </c>
      <c r="E128" s="32" t="s">
        <v>56</v>
      </c>
      <c r="F128" s="32" t="s">
        <v>57</v>
      </c>
      <c r="G128" s="32" t="s">
        <v>58</v>
      </c>
      <c r="H128" s="57"/>
      <c r="I128" s="57"/>
      <c r="J128" s="57" t="s">
        <v>59</v>
      </c>
      <c r="K128" s="57" t="s">
        <v>59</v>
      </c>
      <c r="L128" s="15" t="s">
        <v>894</v>
      </c>
      <c r="M128" s="32" t="s">
        <v>60</v>
      </c>
      <c r="N128" s="38" t="s">
        <v>65</v>
      </c>
      <c r="O128" s="32" t="s">
        <v>59</v>
      </c>
      <c r="P128" s="32"/>
      <c r="Q128" s="32" t="s">
        <v>519</v>
      </c>
      <c r="R128" s="38" t="s">
        <v>65</v>
      </c>
      <c r="S128" s="58" t="s">
        <v>520</v>
      </c>
      <c r="T128" s="30"/>
      <c r="U128" s="30" t="s">
        <v>59</v>
      </c>
      <c r="V128" s="59"/>
      <c r="W128" s="30" t="s">
        <v>500</v>
      </c>
      <c r="X128" s="30" t="s">
        <v>65</v>
      </c>
      <c r="Y128" s="30" t="s">
        <v>65</v>
      </c>
      <c r="Z128" s="30" t="s">
        <v>65</v>
      </c>
      <c r="AA128" s="30" t="s">
        <v>65</v>
      </c>
      <c r="AB128" s="30" t="s">
        <v>77</v>
      </c>
      <c r="AC128" s="30" t="s">
        <v>212</v>
      </c>
      <c r="AD128" s="12" t="s">
        <v>112</v>
      </c>
      <c r="AE128" s="12" t="s">
        <v>112</v>
      </c>
      <c r="AF128" s="12" t="s">
        <v>112</v>
      </c>
      <c r="AG128" s="41">
        <f>IF(OR(AD128="",AE128="",AF128=""),"",IFERROR(IF(COUNTIF(AD128:AF128,[11]Hoja2!$J$4)&gt;=2,3,IF(COUNTIF(AD128:AF128,[11]Hoja2!J$2)=3,1,2)),1))</f>
        <v>2</v>
      </c>
      <c r="AH128" s="12" t="s">
        <v>487</v>
      </c>
      <c r="AI128" s="12" t="s">
        <v>491</v>
      </c>
      <c r="AJ128" s="12" t="s">
        <v>91</v>
      </c>
      <c r="AK128" s="12" t="s">
        <v>492</v>
      </c>
      <c r="AL128" s="30" t="s">
        <v>55</v>
      </c>
      <c r="AM128" s="30" t="s">
        <v>72</v>
      </c>
      <c r="AN128" s="30" t="s">
        <v>55</v>
      </c>
    </row>
    <row r="129" spans="1:40" s="63" customFormat="1" ht="408.75" customHeight="1" x14ac:dyDescent="0.3">
      <c r="A129" s="30">
        <v>115</v>
      </c>
      <c r="B129" s="30" t="s">
        <v>521</v>
      </c>
      <c r="C129" s="32" t="s">
        <v>522</v>
      </c>
      <c r="D129" s="32" t="s">
        <v>65</v>
      </c>
      <c r="E129" s="32" t="s">
        <v>56</v>
      </c>
      <c r="F129" s="32" t="s">
        <v>57</v>
      </c>
      <c r="G129" s="32" t="s">
        <v>58</v>
      </c>
      <c r="H129" s="33" t="s">
        <v>59</v>
      </c>
      <c r="I129" s="33"/>
      <c r="J129" s="33" t="s">
        <v>59</v>
      </c>
      <c r="K129" s="33" t="s">
        <v>59</v>
      </c>
      <c r="L129" s="15" t="s">
        <v>894</v>
      </c>
      <c r="M129" s="32" t="s">
        <v>60</v>
      </c>
      <c r="N129" s="38" t="s">
        <v>61</v>
      </c>
      <c r="O129" s="32" t="s">
        <v>59</v>
      </c>
      <c r="P129" s="32"/>
      <c r="Q129" s="32" t="s">
        <v>305</v>
      </c>
      <c r="R129" s="38" t="s">
        <v>523</v>
      </c>
      <c r="S129" s="32" t="s">
        <v>524</v>
      </c>
      <c r="T129" s="30" t="s">
        <v>59</v>
      </c>
      <c r="U129" s="59"/>
      <c r="V129" s="59"/>
      <c r="W129" s="30" t="s">
        <v>65</v>
      </c>
      <c r="X129" s="30" t="s">
        <v>65</v>
      </c>
      <c r="Y129" s="30" t="s">
        <v>65</v>
      </c>
      <c r="Z129" s="30" t="s">
        <v>65</v>
      </c>
      <c r="AA129" s="30" t="s">
        <v>65</v>
      </c>
      <c r="AB129" s="30" t="s">
        <v>66</v>
      </c>
      <c r="AC129" s="30" t="s">
        <v>65</v>
      </c>
      <c r="AD129" s="30" t="s">
        <v>68</v>
      </c>
      <c r="AE129" s="30" t="s">
        <v>68</v>
      </c>
      <c r="AF129" s="30" t="s">
        <v>68</v>
      </c>
      <c r="AG129" s="35">
        <f>IF(OR(AD129="",AE129="",AF129=""),"",IFERROR(IF(COUNTIF(AD129:AF129,[12]Hoja2!$J$2)&gt;=2,3,IF(COUNTIF(AD129:AF129,[12]Hoja2!$J$3)=3,1,2)),1))</f>
        <v>1</v>
      </c>
      <c r="AH129" s="44" t="s">
        <v>525</v>
      </c>
      <c r="AI129" s="44" t="s">
        <v>521</v>
      </c>
      <c r="AJ129" s="30" t="s">
        <v>91</v>
      </c>
      <c r="AK129" s="30" t="s">
        <v>526</v>
      </c>
      <c r="AL129" s="30" t="s">
        <v>70</v>
      </c>
      <c r="AM129" s="30" t="s">
        <v>72</v>
      </c>
      <c r="AN129" s="30" t="s">
        <v>65</v>
      </c>
    </row>
    <row r="130" spans="1:40" s="63" customFormat="1" ht="303.60000000000002" x14ac:dyDescent="0.3">
      <c r="A130" s="12">
        <v>116</v>
      </c>
      <c r="B130" s="30" t="s">
        <v>521</v>
      </c>
      <c r="C130" s="32" t="s">
        <v>527</v>
      </c>
      <c r="D130" s="32" t="s">
        <v>528</v>
      </c>
      <c r="E130" s="32" t="s">
        <v>56</v>
      </c>
      <c r="F130" s="32" t="s">
        <v>57</v>
      </c>
      <c r="G130" s="32" t="s">
        <v>264</v>
      </c>
      <c r="H130" s="33" t="s">
        <v>59</v>
      </c>
      <c r="I130" s="33"/>
      <c r="J130" s="33" t="s">
        <v>59</v>
      </c>
      <c r="K130" s="33" t="s">
        <v>59</v>
      </c>
      <c r="L130" s="15" t="s">
        <v>894</v>
      </c>
      <c r="M130" s="32" t="s">
        <v>60</v>
      </c>
      <c r="N130" s="38" t="s">
        <v>61</v>
      </c>
      <c r="O130" s="32" t="s">
        <v>59</v>
      </c>
      <c r="P130" s="32" t="s">
        <v>59</v>
      </c>
      <c r="Q130" s="32" t="s">
        <v>529</v>
      </c>
      <c r="R130" s="38" t="s">
        <v>65</v>
      </c>
      <c r="S130" s="32" t="s">
        <v>530</v>
      </c>
      <c r="T130" s="30" t="s">
        <v>59</v>
      </c>
      <c r="U130" s="59"/>
      <c r="V130" s="59"/>
      <c r="W130" s="30" t="s">
        <v>65</v>
      </c>
      <c r="X130" s="30" t="s">
        <v>65</v>
      </c>
      <c r="Y130" s="30" t="s">
        <v>65</v>
      </c>
      <c r="Z130" s="30" t="s">
        <v>65</v>
      </c>
      <c r="AA130" s="30" t="s">
        <v>65</v>
      </c>
      <c r="AB130" s="30" t="s">
        <v>66</v>
      </c>
      <c r="AC130" s="30" t="s">
        <v>65</v>
      </c>
      <c r="AD130" s="30" t="s">
        <v>68</v>
      </c>
      <c r="AE130" s="30" t="s">
        <v>68</v>
      </c>
      <c r="AF130" s="30" t="s">
        <v>68</v>
      </c>
      <c r="AG130" s="35">
        <f>IF(OR(AD130="",AE130="",AF130=""),"",IFERROR(IF(COUNTIF(AD130:AF130,[12]Hoja2!$J$2)&gt;=2,3,IF(COUNTIF(AD130:AF130,[12]Hoja2!$J$3)=3,1,2)),1))</f>
        <v>1</v>
      </c>
      <c r="AH130" s="44" t="s">
        <v>525</v>
      </c>
      <c r="AI130" s="44" t="s">
        <v>521</v>
      </c>
      <c r="AJ130" s="30" t="s">
        <v>91</v>
      </c>
      <c r="AK130" s="30" t="s">
        <v>526</v>
      </c>
      <c r="AL130" s="30" t="s">
        <v>70</v>
      </c>
      <c r="AM130" s="30" t="s">
        <v>72</v>
      </c>
      <c r="AN130" s="30" t="s">
        <v>65</v>
      </c>
    </row>
    <row r="131" spans="1:40" s="63" customFormat="1" ht="316.8" x14ac:dyDescent="0.3">
      <c r="A131" s="12">
        <v>117</v>
      </c>
      <c r="B131" s="30" t="s">
        <v>521</v>
      </c>
      <c r="C131" s="32" t="s">
        <v>531</v>
      </c>
      <c r="D131" s="32" t="s">
        <v>532</v>
      </c>
      <c r="E131" s="32" t="s">
        <v>56</v>
      </c>
      <c r="F131" s="32" t="s">
        <v>57</v>
      </c>
      <c r="G131" s="32" t="s">
        <v>58</v>
      </c>
      <c r="H131" s="33" t="s">
        <v>59</v>
      </c>
      <c r="I131" s="33"/>
      <c r="J131" s="33" t="s">
        <v>59</v>
      </c>
      <c r="K131" s="33" t="s">
        <v>59</v>
      </c>
      <c r="L131" s="15" t="s">
        <v>894</v>
      </c>
      <c r="M131" s="32" t="s">
        <v>60</v>
      </c>
      <c r="N131" s="38" t="s">
        <v>61</v>
      </c>
      <c r="O131" s="32" t="s">
        <v>59</v>
      </c>
      <c r="P131" s="32"/>
      <c r="Q131" s="32" t="s">
        <v>113</v>
      </c>
      <c r="R131" s="38" t="s">
        <v>533</v>
      </c>
      <c r="S131" s="32" t="s">
        <v>534</v>
      </c>
      <c r="T131" s="30" t="s">
        <v>59</v>
      </c>
      <c r="U131" s="59"/>
      <c r="V131" s="59"/>
      <c r="W131" s="30" t="s">
        <v>65</v>
      </c>
      <c r="X131" s="30" t="s">
        <v>65</v>
      </c>
      <c r="Y131" s="30" t="s">
        <v>65</v>
      </c>
      <c r="Z131" s="30" t="s">
        <v>65</v>
      </c>
      <c r="AA131" s="30" t="s">
        <v>65</v>
      </c>
      <c r="AB131" s="30" t="s">
        <v>66</v>
      </c>
      <c r="AC131" s="30" t="s">
        <v>65</v>
      </c>
      <c r="AD131" s="30" t="s">
        <v>68</v>
      </c>
      <c r="AE131" s="30" t="s">
        <v>68</v>
      </c>
      <c r="AF131" s="30" t="s">
        <v>68</v>
      </c>
      <c r="AG131" s="35">
        <f>IF(OR(AD131="",AE131="",AF131=""),"",IFERROR(IF(COUNTIF(AD131:AF131,[12]Hoja2!$J$2)&gt;=2,3,IF(COUNTIF(AD131:AF131,[12]Hoja2!$J$3)=3,1,2)),1))</f>
        <v>1</v>
      </c>
      <c r="AH131" s="44" t="s">
        <v>525</v>
      </c>
      <c r="AI131" s="44" t="s">
        <v>521</v>
      </c>
      <c r="AJ131" s="30" t="s">
        <v>91</v>
      </c>
      <c r="AK131" s="30" t="s">
        <v>526</v>
      </c>
      <c r="AL131" s="30" t="s">
        <v>70</v>
      </c>
      <c r="AM131" s="30" t="s">
        <v>72</v>
      </c>
      <c r="AN131" s="30" t="s">
        <v>65</v>
      </c>
    </row>
    <row r="132" spans="1:40" s="63" customFormat="1" ht="316.8" x14ac:dyDescent="0.3">
      <c r="A132" s="30">
        <v>118</v>
      </c>
      <c r="B132" s="30" t="s">
        <v>521</v>
      </c>
      <c r="C132" s="32" t="s">
        <v>531</v>
      </c>
      <c r="D132" s="32" t="s">
        <v>535</v>
      </c>
      <c r="E132" s="32" t="s">
        <v>56</v>
      </c>
      <c r="F132" s="32" t="s">
        <v>57</v>
      </c>
      <c r="G132" s="32" t="s">
        <v>58</v>
      </c>
      <c r="H132" s="33" t="s">
        <v>59</v>
      </c>
      <c r="I132" s="33"/>
      <c r="J132" s="33" t="s">
        <v>59</v>
      </c>
      <c r="K132" s="33" t="s">
        <v>59</v>
      </c>
      <c r="L132" s="15" t="s">
        <v>894</v>
      </c>
      <c r="M132" s="32" t="s">
        <v>60</v>
      </c>
      <c r="N132" s="38" t="s">
        <v>61</v>
      </c>
      <c r="O132" s="32" t="s">
        <v>59</v>
      </c>
      <c r="P132" s="32"/>
      <c r="Q132" s="32" t="s">
        <v>536</v>
      </c>
      <c r="R132" s="38" t="s">
        <v>537</v>
      </c>
      <c r="S132" s="32" t="s">
        <v>538</v>
      </c>
      <c r="T132" s="30" t="s">
        <v>59</v>
      </c>
      <c r="U132" s="59"/>
      <c r="V132" s="59"/>
      <c r="W132" s="30" t="s">
        <v>65</v>
      </c>
      <c r="X132" s="30" t="s">
        <v>65</v>
      </c>
      <c r="Y132" s="30" t="s">
        <v>65</v>
      </c>
      <c r="Z132" s="30" t="s">
        <v>65</v>
      </c>
      <c r="AA132" s="30" t="s">
        <v>65</v>
      </c>
      <c r="AB132" s="30" t="s">
        <v>66</v>
      </c>
      <c r="AC132" s="30" t="s">
        <v>65</v>
      </c>
      <c r="AD132" s="30" t="s">
        <v>68</v>
      </c>
      <c r="AE132" s="30" t="s">
        <v>68</v>
      </c>
      <c r="AF132" s="30" t="s">
        <v>68</v>
      </c>
      <c r="AG132" s="35">
        <f>IF(OR(AD132="",AE132="",AF132=""),"",IFERROR(IF(COUNTIF(AD132:AF132,[12]Hoja2!$J$2)&gt;=2,3,IF(COUNTIF(AD132:AF132,[12]Hoja2!$J$3)=3,1,2)),1))</f>
        <v>1</v>
      </c>
      <c r="AH132" s="44" t="s">
        <v>525</v>
      </c>
      <c r="AI132" s="44" t="s">
        <v>521</v>
      </c>
      <c r="AJ132" s="30" t="s">
        <v>91</v>
      </c>
      <c r="AK132" s="30" t="s">
        <v>526</v>
      </c>
      <c r="AL132" s="30" t="s">
        <v>70</v>
      </c>
      <c r="AM132" s="30" t="s">
        <v>72</v>
      </c>
      <c r="AN132" s="30" t="s">
        <v>65</v>
      </c>
    </row>
    <row r="133" spans="1:40" s="63" customFormat="1" ht="303.60000000000002" x14ac:dyDescent="0.3">
      <c r="A133" s="30">
        <v>119</v>
      </c>
      <c r="B133" s="30" t="s">
        <v>521</v>
      </c>
      <c r="C133" s="32" t="s">
        <v>539</v>
      </c>
      <c r="D133" s="32" t="s">
        <v>540</v>
      </c>
      <c r="E133" s="32" t="s">
        <v>56</v>
      </c>
      <c r="F133" s="32" t="s">
        <v>57</v>
      </c>
      <c r="G133" s="32" t="s">
        <v>58</v>
      </c>
      <c r="H133" s="33"/>
      <c r="I133" s="33"/>
      <c r="J133" s="33" t="s">
        <v>59</v>
      </c>
      <c r="K133" s="33"/>
      <c r="L133" s="15" t="s">
        <v>894</v>
      </c>
      <c r="M133" s="32" t="s">
        <v>60</v>
      </c>
      <c r="N133" s="38" t="s">
        <v>61</v>
      </c>
      <c r="O133" s="32" t="s">
        <v>59</v>
      </c>
      <c r="P133" s="32"/>
      <c r="Q133" s="32" t="s">
        <v>183</v>
      </c>
      <c r="R133" s="38" t="s">
        <v>541</v>
      </c>
      <c r="S133" s="32" t="s">
        <v>542</v>
      </c>
      <c r="T133" s="30" t="s">
        <v>59</v>
      </c>
      <c r="U133" s="59"/>
      <c r="V133" s="59"/>
      <c r="W133" s="30" t="s">
        <v>65</v>
      </c>
      <c r="X133" s="30" t="s">
        <v>65</v>
      </c>
      <c r="Y133" s="30" t="s">
        <v>65</v>
      </c>
      <c r="Z133" s="30" t="s">
        <v>65</v>
      </c>
      <c r="AA133" s="30" t="s">
        <v>65</v>
      </c>
      <c r="AB133" s="30" t="s">
        <v>66</v>
      </c>
      <c r="AC133" s="30" t="s">
        <v>65</v>
      </c>
      <c r="AD133" s="30" t="s">
        <v>68</v>
      </c>
      <c r="AE133" s="30" t="s">
        <v>68</v>
      </c>
      <c r="AF133" s="30" t="s">
        <v>68</v>
      </c>
      <c r="AG133" s="35">
        <f>IF(OR(AD133="",AE133="",AF133=""),"",IFERROR(IF(COUNTIF(AD133:AF133,[12]Hoja2!$J$2)&gt;=2,3,IF(COUNTIF(AD133:AF133,[12]Hoja2!$J$3)=3,1,2)),1))</f>
        <v>1</v>
      </c>
      <c r="AH133" s="44" t="s">
        <v>525</v>
      </c>
      <c r="AI133" s="44" t="s">
        <v>521</v>
      </c>
      <c r="AJ133" s="30" t="s">
        <v>91</v>
      </c>
      <c r="AK133" s="30" t="s">
        <v>526</v>
      </c>
      <c r="AL133" s="30" t="s">
        <v>70</v>
      </c>
      <c r="AM133" s="30" t="s">
        <v>72</v>
      </c>
      <c r="AN133" s="30" t="s">
        <v>65</v>
      </c>
    </row>
    <row r="134" spans="1:40" s="63" customFormat="1" ht="316.8" x14ac:dyDescent="0.3">
      <c r="A134" s="30">
        <v>120</v>
      </c>
      <c r="B134" s="30" t="s">
        <v>521</v>
      </c>
      <c r="C134" s="32" t="s">
        <v>531</v>
      </c>
      <c r="D134" s="32" t="s">
        <v>543</v>
      </c>
      <c r="E134" s="32" t="s">
        <v>56</v>
      </c>
      <c r="F134" s="32" t="s">
        <v>57</v>
      </c>
      <c r="G134" s="32" t="s">
        <v>58</v>
      </c>
      <c r="H134" s="33"/>
      <c r="I134" s="33"/>
      <c r="J134" s="33" t="s">
        <v>59</v>
      </c>
      <c r="K134" s="33"/>
      <c r="L134" s="15" t="s">
        <v>894</v>
      </c>
      <c r="M134" s="32" t="s">
        <v>60</v>
      </c>
      <c r="N134" s="38" t="s">
        <v>61</v>
      </c>
      <c r="O134" s="32" t="s">
        <v>59</v>
      </c>
      <c r="P134" s="32"/>
      <c r="Q134" s="32" t="s">
        <v>183</v>
      </c>
      <c r="R134" s="38" t="s">
        <v>544</v>
      </c>
      <c r="S134" s="38" t="s">
        <v>545</v>
      </c>
      <c r="T134" s="30" t="s">
        <v>59</v>
      </c>
      <c r="U134" s="59"/>
      <c r="V134" s="59"/>
      <c r="W134" s="30" t="s">
        <v>65</v>
      </c>
      <c r="X134" s="30" t="s">
        <v>65</v>
      </c>
      <c r="Y134" s="30" t="s">
        <v>65</v>
      </c>
      <c r="Z134" s="30" t="s">
        <v>65</v>
      </c>
      <c r="AA134" s="30" t="s">
        <v>65</v>
      </c>
      <c r="AB134" s="30" t="s">
        <v>66</v>
      </c>
      <c r="AC134" s="30" t="s">
        <v>65</v>
      </c>
      <c r="AD134" s="30" t="s">
        <v>68</v>
      </c>
      <c r="AE134" s="30" t="s">
        <v>68</v>
      </c>
      <c r="AF134" s="30" t="s">
        <v>68</v>
      </c>
      <c r="AG134" s="35">
        <f>IF(OR(AD134="",AE134="",AF134=""),"",IFERROR(IF(COUNTIF(AD134:AF134,[12]Hoja2!$J$2)&gt;=2,3,IF(COUNTIF(AD134:AF134,[12]Hoja2!$J$3)=3,1,2)),1))</f>
        <v>1</v>
      </c>
      <c r="AH134" s="44" t="s">
        <v>525</v>
      </c>
      <c r="AI134" s="44" t="s">
        <v>521</v>
      </c>
      <c r="AJ134" s="30" t="s">
        <v>91</v>
      </c>
      <c r="AK134" s="30" t="s">
        <v>526</v>
      </c>
      <c r="AL134" s="30" t="s">
        <v>70</v>
      </c>
      <c r="AM134" s="30" t="s">
        <v>72</v>
      </c>
      <c r="AN134" s="30" t="s">
        <v>65</v>
      </c>
    </row>
    <row r="135" spans="1:40" s="63" customFormat="1" ht="250.8" x14ac:dyDescent="0.3">
      <c r="A135" s="12">
        <v>121</v>
      </c>
      <c r="B135" s="30" t="s">
        <v>521</v>
      </c>
      <c r="C135" s="32" t="s">
        <v>546</v>
      </c>
      <c r="D135" s="32" t="s">
        <v>547</v>
      </c>
      <c r="E135" s="32" t="s">
        <v>56</v>
      </c>
      <c r="F135" s="32" t="s">
        <v>57</v>
      </c>
      <c r="G135" s="32" t="s">
        <v>58</v>
      </c>
      <c r="H135" s="33" t="s">
        <v>59</v>
      </c>
      <c r="I135" s="33"/>
      <c r="J135" s="33" t="s">
        <v>59</v>
      </c>
      <c r="K135" s="33" t="s">
        <v>59</v>
      </c>
      <c r="L135" s="15" t="s">
        <v>894</v>
      </c>
      <c r="M135" s="32" t="s">
        <v>60</v>
      </c>
      <c r="N135" s="38" t="s">
        <v>61</v>
      </c>
      <c r="O135" s="32" t="s">
        <v>59</v>
      </c>
      <c r="P135" s="32"/>
      <c r="Q135" s="32" t="s">
        <v>265</v>
      </c>
      <c r="R135" s="38" t="s">
        <v>548</v>
      </c>
      <c r="S135" s="32" t="s">
        <v>549</v>
      </c>
      <c r="T135" s="30" t="s">
        <v>59</v>
      </c>
      <c r="U135" s="59"/>
      <c r="V135" s="59"/>
      <c r="W135" s="30" t="s">
        <v>65</v>
      </c>
      <c r="X135" s="30" t="s">
        <v>65</v>
      </c>
      <c r="Y135" s="30" t="s">
        <v>65</v>
      </c>
      <c r="Z135" s="30" t="s">
        <v>65</v>
      </c>
      <c r="AA135" s="30" t="s">
        <v>65</v>
      </c>
      <c r="AB135" s="30" t="s">
        <v>66</v>
      </c>
      <c r="AC135" s="30" t="s">
        <v>65</v>
      </c>
      <c r="AD135" s="30" t="s">
        <v>68</v>
      </c>
      <c r="AE135" s="30" t="s">
        <v>68</v>
      </c>
      <c r="AF135" s="30" t="s">
        <v>68</v>
      </c>
      <c r="AG135" s="35">
        <f>IF(OR(AD135="",AE135="",AF135=""),"",IFERROR(IF(COUNTIF(AD135:AF135,[12]Hoja2!$J$2)&gt;=2,3,IF(COUNTIF(AD135:AF135,[12]Hoja2!$J$3)=3,1,2)),1))</f>
        <v>1</v>
      </c>
      <c r="AH135" s="44" t="s">
        <v>525</v>
      </c>
      <c r="AI135" s="44" t="s">
        <v>521</v>
      </c>
      <c r="AJ135" s="30" t="s">
        <v>91</v>
      </c>
      <c r="AK135" s="30" t="s">
        <v>526</v>
      </c>
      <c r="AL135" s="30" t="s">
        <v>70</v>
      </c>
      <c r="AM135" s="30" t="s">
        <v>72</v>
      </c>
      <c r="AN135" s="30" t="s">
        <v>65</v>
      </c>
    </row>
    <row r="136" spans="1:40" s="63" customFormat="1" ht="303.60000000000002" x14ac:dyDescent="0.3">
      <c r="A136" s="12">
        <v>122</v>
      </c>
      <c r="B136" s="30" t="s">
        <v>521</v>
      </c>
      <c r="C136" s="32" t="s">
        <v>550</v>
      </c>
      <c r="D136" s="32" t="s">
        <v>65</v>
      </c>
      <c r="E136" s="32" t="s">
        <v>56</v>
      </c>
      <c r="F136" s="32" t="s">
        <v>57</v>
      </c>
      <c r="G136" s="32" t="s">
        <v>58</v>
      </c>
      <c r="H136" s="33" t="s">
        <v>59</v>
      </c>
      <c r="I136" s="33"/>
      <c r="J136" s="33" t="s">
        <v>59</v>
      </c>
      <c r="K136" s="33" t="s">
        <v>59</v>
      </c>
      <c r="L136" s="15" t="s">
        <v>894</v>
      </c>
      <c r="M136" s="32" t="s">
        <v>60</v>
      </c>
      <c r="N136" s="38" t="s">
        <v>61</v>
      </c>
      <c r="O136" s="32" t="s">
        <v>59</v>
      </c>
      <c r="P136" s="32"/>
      <c r="Q136" s="32" t="s">
        <v>183</v>
      </c>
      <c r="R136" s="38" t="s">
        <v>551</v>
      </c>
      <c r="S136" s="32" t="s">
        <v>552</v>
      </c>
      <c r="T136" s="30" t="s">
        <v>59</v>
      </c>
      <c r="U136" s="59"/>
      <c r="V136" s="59"/>
      <c r="W136" s="30" t="s">
        <v>65</v>
      </c>
      <c r="X136" s="30" t="s">
        <v>65</v>
      </c>
      <c r="Y136" s="30" t="s">
        <v>65</v>
      </c>
      <c r="Z136" s="30" t="s">
        <v>65</v>
      </c>
      <c r="AA136" s="30" t="s">
        <v>65</v>
      </c>
      <c r="AB136" s="30" t="s">
        <v>66</v>
      </c>
      <c r="AC136" s="30" t="s">
        <v>65</v>
      </c>
      <c r="AD136" s="30" t="s">
        <v>68</v>
      </c>
      <c r="AE136" s="30" t="s">
        <v>68</v>
      </c>
      <c r="AF136" s="30" t="s">
        <v>68</v>
      </c>
      <c r="AG136" s="35">
        <f>IF(OR(AD136="",AE136="",AF136=""),"",IFERROR(IF(COUNTIF(AD136:AF136,[12]Hoja2!$J$2)&gt;=2,3,IF(COUNTIF(AD136:AF136,[12]Hoja2!$J$3)=3,1,2)),1))</f>
        <v>1</v>
      </c>
      <c r="AH136" s="44" t="s">
        <v>525</v>
      </c>
      <c r="AI136" s="44" t="s">
        <v>521</v>
      </c>
      <c r="AJ136" s="30" t="s">
        <v>91</v>
      </c>
      <c r="AK136" s="30" t="s">
        <v>526</v>
      </c>
      <c r="AL136" s="30" t="s">
        <v>70</v>
      </c>
      <c r="AM136" s="30" t="s">
        <v>72</v>
      </c>
      <c r="AN136" s="30" t="s">
        <v>65</v>
      </c>
    </row>
    <row r="137" spans="1:40" s="63" customFormat="1" ht="303.60000000000002" x14ac:dyDescent="0.3">
      <c r="A137" s="30">
        <v>123</v>
      </c>
      <c r="B137" s="30" t="s">
        <v>521</v>
      </c>
      <c r="C137" s="32" t="s">
        <v>550</v>
      </c>
      <c r="D137" s="32" t="s">
        <v>65</v>
      </c>
      <c r="E137" s="32" t="s">
        <v>56</v>
      </c>
      <c r="F137" s="32" t="s">
        <v>57</v>
      </c>
      <c r="G137" s="32" t="s">
        <v>264</v>
      </c>
      <c r="H137" s="33" t="s">
        <v>59</v>
      </c>
      <c r="I137" s="33"/>
      <c r="J137" s="33" t="s">
        <v>59</v>
      </c>
      <c r="K137" s="33" t="s">
        <v>59</v>
      </c>
      <c r="L137" s="15" t="s">
        <v>894</v>
      </c>
      <c r="M137" s="32" t="s">
        <v>60</v>
      </c>
      <c r="N137" s="38" t="s">
        <v>61</v>
      </c>
      <c r="O137" s="32" t="s">
        <v>59</v>
      </c>
      <c r="P137" s="32" t="s">
        <v>59</v>
      </c>
      <c r="Q137" s="32" t="s">
        <v>481</v>
      </c>
      <c r="R137" s="38" t="s">
        <v>553</v>
      </c>
      <c r="S137" s="32" t="s">
        <v>554</v>
      </c>
      <c r="T137" s="30" t="s">
        <v>59</v>
      </c>
      <c r="U137" s="59"/>
      <c r="V137" s="59"/>
      <c r="W137" s="30" t="s">
        <v>65</v>
      </c>
      <c r="X137" s="30" t="s">
        <v>65</v>
      </c>
      <c r="Y137" s="30" t="s">
        <v>65</v>
      </c>
      <c r="Z137" s="30" t="s">
        <v>65</v>
      </c>
      <c r="AA137" s="30" t="s">
        <v>65</v>
      </c>
      <c r="AB137" s="30" t="s">
        <v>66</v>
      </c>
      <c r="AC137" s="30" t="s">
        <v>65</v>
      </c>
      <c r="AD137" s="30" t="s">
        <v>68</v>
      </c>
      <c r="AE137" s="30" t="s">
        <v>68</v>
      </c>
      <c r="AF137" s="30" t="s">
        <v>68</v>
      </c>
      <c r="AG137" s="35">
        <f>IF(OR(AD137="",AE137="",AF137=""),"",IFERROR(IF(COUNTIF(AD137:AF137,[12]Hoja2!$J$2)&gt;=2,3,IF(COUNTIF(AD137:AF137,[12]Hoja2!$J$3)=3,1,2)),1))</f>
        <v>1</v>
      </c>
      <c r="AH137" s="44" t="s">
        <v>525</v>
      </c>
      <c r="AI137" s="44" t="s">
        <v>521</v>
      </c>
      <c r="AJ137" s="30" t="s">
        <v>91</v>
      </c>
      <c r="AK137" s="30" t="s">
        <v>526</v>
      </c>
      <c r="AL137" s="30" t="s">
        <v>70</v>
      </c>
      <c r="AM137" s="30" t="s">
        <v>72</v>
      </c>
      <c r="AN137" s="30" t="s">
        <v>65</v>
      </c>
    </row>
    <row r="138" spans="1:40" s="63" customFormat="1" ht="382.8" x14ac:dyDescent="0.3">
      <c r="A138" s="30">
        <v>124</v>
      </c>
      <c r="B138" s="30" t="s">
        <v>521</v>
      </c>
      <c r="C138" s="32" t="s">
        <v>555</v>
      </c>
      <c r="D138" s="32" t="s">
        <v>556</v>
      </c>
      <c r="E138" s="32" t="s">
        <v>56</v>
      </c>
      <c r="F138" s="32" t="s">
        <v>57</v>
      </c>
      <c r="G138" s="32" t="s">
        <v>264</v>
      </c>
      <c r="H138" s="33" t="s">
        <v>59</v>
      </c>
      <c r="I138" s="33"/>
      <c r="J138" s="33" t="s">
        <v>59</v>
      </c>
      <c r="K138" s="33"/>
      <c r="L138" s="15" t="s">
        <v>894</v>
      </c>
      <c r="M138" s="32" t="s">
        <v>60</v>
      </c>
      <c r="N138" s="38" t="s">
        <v>61</v>
      </c>
      <c r="O138" s="32" t="s">
        <v>59</v>
      </c>
      <c r="P138" s="32" t="s">
        <v>59</v>
      </c>
      <c r="Q138" s="32" t="s">
        <v>557</v>
      </c>
      <c r="R138" s="38" t="s">
        <v>558</v>
      </c>
      <c r="S138" s="32" t="s">
        <v>559</v>
      </c>
      <c r="T138" s="30" t="s">
        <v>59</v>
      </c>
      <c r="U138" s="59"/>
      <c r="V138" s="59"/>
      <c r="W138" s="30" t="s">
        <v>65</v>
      </c>
      <c r="X138" s="30" t="s">
        <v>65</v>
      </c>
      <c r="Y138" s="30" t="s">
        <v>65</v>
      </c>
      <c r="Z138" s="30" t="s">
        <v>65</v>
      </c>
      <c r="AA138" s="30" t="s">
        <v>65</v>
      </c>
      <c r="AB138" s="30" t="s">
        <v>66</v>
      </c>
      <c r="AC138" s="30" t="s">
        <v>65</v>
      </c>
      <c r="AD138" s="30" t="s">
        <v>68</v>
      </c>
      <c r="AE138" s="30" t="s">
        <v>68</v>
      </c>
      <c r="AF138" s="30" t="s">
        <v>68</v>
      </c>
      <c r="AG138" s="35">
        <f>IF(OR(AD138="",AE138="",AF138=""),"",IFERROR(IF(COUNTIF(AD138:AF138,[12]Hoja2!$J$2)&gt;=2,3,IF(COUNTIF(AD138:AF138,[12]Hoja2!$J$3)=3,1,2)),1))</f>
        <v>1</v>
      </c>
      <c r="AH138" s="44" t="s">
        <v>525</v>
      </c>
      <c r="AI138" s="44" t="s">
        <v>521</v>
      </c>
      <c r="AJ138" s="30" t="s">
        <v>91</v>
      </c>
      <c r="AK138" s="30" t="s">
        <v>526</v>
      </c>
      <c r="AL138" s="30" t="s">
        <v>70</v>
      </c>
      <c r="AM138" s="30" t="s">
        <v>72</v>
      </c>
      <c r="AN138" s="30" t="s">
        <v>65</v>
      </c>
    </row>
    <row r="139" spans="1:40" s="61" customFormat="1" ht="211.2" x14ac:dyDescent="0.25">
      <c r="A139" s="30">
        <v>125</v>
      </c>
      <c r="B139" s="12" t="s">
        <v>560</v>
      </c>
      <c r="C139" s="32" t="s">
        <v>561</v>
      </c>
      <c r="D139" s="38" t="s">
        <v>562</v>
      </c>
      <c r="E139" s="15" t="s">
        <v>56</v>
      </c>
      <c r="F139" s="15" t="s">
        <v>57</v>
      </c>
      <c r="G139" s="15" t="s">
        <v>58</v>
      </c>
      <c r="H139" s="33" t="s">
        <v>59</v>
      </c>
      <c r="I139" s="33"/>
      <c r="J139" s="33" t="s">
        <v>59</v>
      </c>
      <c r="K139" s="33" t="s">
        <v>59</v>
      </c>
      <c r="L139" s="15" t="s">
        <v>894</v>
      </c>
      <c r="M139" s="32" t="s">
        <v>60</v>
      </c>
      <c r="N139" s="38" t="s">
        <v>61</v>
      </c>
      <c r="O139" s="15" t="s">
        <v>59</v>
      </c>
      <c r="P139" s="15"/>
      <c r="Q139" s="38" t="s">
        <v>563</v>
      </c>
      <c r="R139" s="38" t="s">
        <v>564</v>
      </c>
      <c r="S139" s="38" t="s">
        <v>565</v>
      </c>
      <c r="T139" s="30"/>
      <c r="U139" s="30" t="s">
        <v>59</v>
      </c>
      <c r="V139" s="59"/>
      <c r="W139" s="30" t="s">
        <v>566</v>
      </c>
      <c r="X139" s="12" t="s">
        <v>65</v>
      </c>
      <c r="Y139" s="12" t="s">
        <v>65</v>
      </c>
      <c r="Z139" s="12" t="s">
        <v>455</v>
      </c>
      <c r="AA139" s="12" t="s">
        <v>65</v>
      </c>
      <c r="AB139" s="12" t="s">
        <v>66</v>
      </c>
      <c r="AC139" s="12" t="s">
        <v>65</v>
      </c>
      <c r="AD139" s="12" t="s">
        <v>112</v>
      </c>
      <c r="AE139" s="12" t="s">
        <v>112</v>
      </c>
      <c r="AF139" s="12" t="s">
        <v>112</v>
      </c>
      <c r="AG139" s="41">
        <f>IF(OR(AD139="",AE139="",AF139=""),"",IFERROR(IF(COUNTIF(AD139:AF139,#REF!)=2,3,IF(COUNTIF(AD139:AF139,#REF!)=3,1,2)),1))</f>
        <v>2</v>
      </c>
      <c r="AH139" s="44" t="s">
        <v>567</v>
      </c>
      <c r="AI139" s="44" t="s">
        <v>560</v>
      </c>
      <c r="AJ139" s="12" t="s">
        <v>91</v>
      </c>
      <c r="AK139" s="12" t="s">
        <v>568</v>
      </c>
      <c r="AL139" s="30" t="s">
        <v>569</v>
      </c>
      <c r="AM139" s="12" t="s">
        <v>72</v>
      </c>
      <c r="AN139" s="93" t="s">
        <v>570</v>
      </c>
    </row>
    <row r="140" spans="1:40" s="61" customFormat="1" ht="171.6" x14ac:dyDescent="0.25">
      <c r="A140" s="12">
        <v>126</v>
      </c>
      <c r="B140" s="12" t="s">
        <v>560</v>
      </c>
      <c r="C140" s="32" t="s">
        <v>571</v>
      </c>
      <c r="D140" s="38" t="s">
        <v>572</v>
      </c>
      <c r="E140" s="15" t="s">
        <v>56</v>
      </c>
      <c r="F140" s="15" t="s">
        <v>57</v>
      </c>
      <c r="G140" s="15" t="s">
        <v>58</v>
      </c>
      <c r="H140" s="33" t="s">
        <v>59</v>
      </c>
      <c r="I140" s="33"/>
      <c r="J140" s="33" t="s">
        <v>59</v>
      </c>
      <c r="K140" s="33" t="s">
        <v>59</v>
      </c>
      <c r="L140" s="15" t="s">
        <v>894</v>
      </c>
      <c r="M140" s="32" t="s">
        <v>60</v>
      </c>
      <c r="N140" s="32" t="s">
        <v>65</v>
      </c>
      <c r="O140" s="15" t="s">
        <v>59</v>
      </c>
      <c r="P140" s="15"/>
      <c r="Q140" s="38" t="s">
        <v>375</v>
      </c>
      <c r="R140" s="80" t="s">
        <v>179</v>
      </c>
      <c r="S140" s="38" t="s">
        <v>376</v>
      </c>
      <c r="T140" s="30" t="s">
        <v>59</v>
      </c>
      <c r="U140" s="30"/>
      <c r="V140" s="59"/>
      <c r="W140" s="12" t="s">
        <v>65</v>
      </c>
      <c r="X140" s="12" t="s">
        <v>65</v>
      </c>
      <c r="Y140" s="12" t="s">
        <v>65</v>
      </c>
      <c r="Z140" s="12" t="s">
        <v>65</v>
      </c>
      <c r="AA140" s="12" t="s">
        <v>65</v>
      </c>
      <c r="AB140" s="12" t="s">
        <v>66</v>
      </c>
      <c r="AC140" s="12" t="s">
        <v>65</v>
      </c>
      <c r="AD140" s="12" t="s">
        <v>68</v>
      </c>
      <c r="AE140" s="12" t="s">
        <v>68</v>
      </c>
      <c r="AF140" s="12" t="s">
        <v>68</v>
      </c>
      <c r="AG140" s="41">
        <v>1</v>
      </c>
      <c r="AH140" s="44" t="s">
        <v>567</v>
      </c>
      <c r="AI140" s="44" t="s">
        <v>560</v>
      </c>
      <c r="AJ140" s="12" t="s">
        <v>91</v>
      </c>
      <c r="AK140" s="12" t="s">
        <v>568</v>
      </c>
      <c r="AL140" s="12" t="s">
        <v>573</v>
      </c>
      <c r="AM140" s="12" t="s">
        <v>72</v>
      </c>
      <c r="AN140" s="81" t="s">
        <v>574</v>
      </c>
    </row>
    <row r="141" spans="1:40" s="61" customFormat="1" ht="303.60000000000002" x14ac:dyDescent="0.25">
      <c r="A141" s="12">
        <v>127</v>
      </c>
      <c r="B141" s="12" t="s">
        <v>560</v>
      </c>
      <c r="C141" s="32" t="s">
        <v>571</v>
      </c>
      <c r="D141" s="38" t="s">
        <v>575</v>
      </c>
      <c r="E141" s="15" t="s">
        <v>56</v>
      </c>
      <c r="F141" s="15" t="s">
        <v>57</v>
      </c>
      <c r="G141" s="15" t="s">
        <v>58</v>
      </c>
      <c r="H141" s="33" t="s">
        <v>59</v>
      </c>
      <c r="I141" s="33"/>
      <c r="J141" s="33" t="s">
        <v>59</v>
      </c>
      <c r="K141" s="33" t="s">
        <v>59</v>
      </c>
      <c r="L141" s="15" t="s">
        <v>894</v>
      </c>
      <c r="M141" s="32" t="s">
        <v>60</v>
      </c>
      <c r="N141" s="32" t="s">
        <v>370</v>
      </c>
      <c r="O141" s="15" t="s">
        <v>59</v>
      </c>
      <c r="P141" s="15"/>
      <c r="Q141" s="80" t="s">
        <v>265</v>
      </c>
      <c r="R141" s="80" t="s">
        <v>576</v>
      </c>
      <c r="S141" s="32" t="s">
        <v>577</v>
      </c>
      <c r="T141" s="30"/>
      <c r="U141" s="30" t="s">
        <v>59</v>
      </c>
      <c r="V141" s="59"/>
      <c r="W141" s="30" t="s">
        <v>578</v>
      </c>
      <c r="X141" s="12" t="s">
        <v>65</v>
      </c>
      <c r="Y141" s="12" t="s">
        <v>65</v>
      </c>
      <c r="Z141" s="12" t="s">
        <v>455</v>
      </c>
      <c r="AA141" s="12" t="s">
        <v>65</v>
      </c>
      <c r="AB141" s="12" t="s">
        <v>66</v>
      </c>
      <c r="AC141" s="12" t="s">
        <v>65</v>
      </c>
      <c r="AD141" s="12" t="s">
        <v>112</v>
      </c>
      <c r="AE141" s="12" t="s">
        <v>112</v>
      </c>
      <c r="AF141" s="12" t="s">
        <v>112</v>
      </c>
      <c r="AG141" s="41">
        <f>IF(OR(AD141="",AE141="",AF141=""),"",IFERROR(IF(COUNTIF(AD141:AF141,#REF!)=2,3,IF(COUNTIF(AD141:AF141,#REF!)=3,1,2)),1))</f>
        <v>2</v>
      </c>
      <c r="AH141" s="44" t="s">
        <v>567</v>
      </c>
      <c r="AI141" s="44" t="s">
        <v>560</v>
      </c>
      <c r="AJ141" s="12" t="s">
        <v>91</v>
      </c>
      <c r="AK141" s="12" t="s">
        <v>568</v>
      </c>
      <c r="AL141" s="12" t="s">
        <v>573</v>
      </c>
      <c r="AM141" s="12" t="s">
        <v>72</v>
      </c>
      <c r="AN141" s="93" t="s">
        <v>570</v>
      </c>
    </row>
    <row r="142" spans="1:40" s="61" customFormat="1" ht="132" x14ac:dyDescent="0.25">
      <c r="A142" s="30">
        <v>128</v>
      </c>
      <c r="B142" s="12" t="s">
        <v>560</v>
      </c>
      <c r="C142" s="32" t="s">
        <v>561</v>
      </c>
      <c r="D142" s="47" t="s">
        <v>65</v>
      </c>
      <c r="E142" s="15" t="s">
        <v>56</v>
      </c>
      <c r="F142" s="15" t="s">
        <v>57</v>
      </c>
      <c r="G142" s="15" t="s">
        <v>58</v>
      </c>
      <c r="H142" s="33" t="s">
        <v>59</v>
      </c>
      <c r="I142" s="33"/>
      <c r="J142" s="33" t="s">
        <v>59</v>
      </c>
      <c r="K142" s="33" t="s">
        <v>59</v>
      </c>
      <c r="L142" s="15" t="s">
        <v>894</v>
      </c>
      <c r="M142" s="32" t="s">
        <v>60</v>
      </c>
      <c r="N142" s="38" t="s">
        <v>61</v>
      </c>
      <c r="O142" s="15" t="s">
        <v>59</v>
      </c>
      <c r="P142" s="15"/>
      <c r="Q142" s="80" t="s">
        <v>265</v>
      </c>
      <c r="R142" s="80" t="s">
        <v>579</v>
      </c>
      <c r="S142" s="32" t="s">
        <v>580</v>
      </c>
      <c r="T142" s="30" t="s">
        <v>59</v>
      </c>
      <c r="U142" s="59"/>
      <c r="V142" s="59"/>
      <c r="W142" s="30" t="s">
        <v>65</v>
      </c>
      <c r="X142" s="12" t="s">
        <v>65</v>
      </c>
      <c r="Y142" s="12" t="s">
        <v>65</v>
      </c>
      <c r="Z142" s="12" t="s">
        <v>65</v>
      </c>
      <c r="AA142" s="12" t="s">
        <v>65</v>
      </c>
      <c r="AB142" s="12" t="s">
        <v>66</v>
      </c>
      <c r="AC142" s="12" t="s">
        <v>65</v>
      </c>
      <c r="AD142" s="12" t="s">
        <v>68</v>
      </c>
      <c r="AE142" s="12" t="s">
        <v>68</v>
      </c>
      <c r="AF142" s="12" t="s">
        <v>68</v>
      </c>
      <c r="AG142" s="41">
        <v>1</v>
      </c>
      <c r="AH142" s="44" t="s">
        <v>567</v>
      </c>
      <c r="AI142" s="44" t="s">
        <v>560</v>
      </c>
      <c r="AJ142" s="12" t="s">
        <v>91</v>
      </c>
      <c r="AK142" s="12" t="s">
        <v>568</v>
      </c>
      <c r="AL142" s="30" t="s">
        <v>573</v>
      </c>
      <c r="AM142" s="12" t="s">
        <v>72</v>
      </c>
      <c r="AN142" s="93" t="s">
        <v>570</v>
      </c>
    </row>
    <row r="143" spans="1:40" s="61" customFormat="1" ht="171.6" x14ac:dyDescent="0.25">
      <c r="A143" s="30">
        <v>129</v>
      </c>
      <c r="B143" s="12" t="s">
        <v>560</v>
      </c>
      <c r="C143" s="32" t="s">
        <v>581</v>
      </c>
      <c r="D143" s="32" t="s">
        <v>582</v>
      </c>
      <c r="E143" s="15" t="s">
        <v>56</v>
      </c>
      <c r="F143" s="15" t="s">
        <v>57</v>
      </c>
      <c r="G143" s="15" t="s">
        <v>58</v>
      </c>
      <c r="H143" s="33"/>
      <c r="I143" s="33"/>
      <c r="J143" s="33" t="s">
        <v>59</v>
      </c>
      <c r="K143" s="33" t="s">
        <v>59</v>
      </c>
      <c r="L143" s="15" t="s">
        <v>894</v>
      </c>
      <c r="M143" s="32" t="s">
        <v>136</v>
      </c>
      <c r="N143" s="38" t="s">
        <v>61</v>
      </c>
      <c r="O143" s="15" t="s">
        <v>59</v>
      </c>
      <c r="P143" s="15"/>
      <c r="Q143" s="80" t="s">
        <v>583</v>
      </c>
      <c r="R143" s="80" t="s">
        <v>584</v>
      </c>
      <c r="S143" s="32" t="s">
        <v>585</v>
      </c>
      <c r="T143" s="30" t="s">
        <v>59</v>
      </c>
      <c r="U143" s="59"/>
      <c r="V143" s="59"/>
      <c r="W143" s="30" t="s">
        <v>65</v>
      </c>
      <c r="X143" s="12" t="s">
        <v>65</v>
      </c>
      <c r="Y143" s="12" t="s">
        <v>65</v>
      </c>
      <c r="Z143" s="12" t="s">
        <v>65</v>
      </c>
      <c r="AA143" s="12" t="s">
        <v>65</v>
      </c>
      <c r="AB143" s="12" t="s">
        <v>66</v>
      </c>
      <c r="AC143" s="12" t="s">
        <v>65</v>
      </c>
      <c r="AD143" s="12" t="s">
        <v>68</v>
      </c>
      <c r="AE143" s="12" t="s">
        <v>68</v>
      </c>
      <c r="AF143" s="12" t="s">
        <v>68</v>
      </c>
      <c r="AG143" s="41">
        <v>1</v>
      </c>
      <c r="AH143" s="44" t="s">
        <v>567</v>
      </c>
      <c r="AI143" s="44" t="s">
        <v>560</v>
      </c>
      <c r="AJ143" s="12" t="s">
        <v>91</v>
      </c>
      <c r="AK143" s="12" t="s">
        <v>568</v>
      </c>
      <c r="AL143" s="30" t="s">
        <v>569</v>
      </c>
      <c r="AM143" s="12" t="s">
        <v>72</v>
      </c>
      <c r="AN143" s="93" t="s">
        <v>586</v>
      </c>
    </row>
    <row r="144" spans="1:40" s="61" customFormat="1" ht="158.4" x14ac:dyDescent="0.25">
      <c r="A144" s="30">
        <v>130</v>
      </c>
      <c r="B144" s="12" t="s">
        <v>560</v>
      </c>
      <c r="C144" s="32" t="s">
        <v>581</v>
      </c>
      <c r="D144" s="32" t="s">
        <v>587</v>
      </c>
      <c r="E144" s="15" t="s">
        <v>56</v>
      </c>
      <c r="F144" s="15" t="s">
        <v>57</v>
      </c>
      <c r="G144" s="15" t="s">
        <v>58</v>
      </c>
      <c r="H144" s="33" t="s">
        <v>59</v>
      </c>
      <c r="I144" s="33"/>
      <c r="J144" s="33" t="s">
        <v>59</v>
      </c>
      <c r="K144" s="33" t="s">
        <v>59</v>
      </c>
      <c r="L144" s="15" t="s">
        <v>894</v>
      </c>
      <c r="M144" s="32" t="s">
        <v>60</v>
      </c>
      <c r="N144" s="38" t="s">
        <v>61</v>
      </c>
      <c r="O144" s="15" t="s">
        <v>59</v>
      </c>
      <c r="P144" s="15"/>
      <c r="Q144" s="80" t="s">
        <v>583</v>
      </c>
      <c r="R144" s="80" t="s">
        <v>588</v>
      </c>
      <c r="S144" s="32" t="s">
        <v>589</v>
      </c>
      <c r="T144" s="30" t="s">
        <v>59</v>
      </c>
      <c r="U144" s="59"/>
      <c r="V144" s="59"/>
      <c r="W144" s="30" t="s">
        <v>65</v>
      </c>
      <c r="X144" s="12" t="s">
        <v>65</v>
      </c>
      <c r="Y144" s="12" t="s">
        <v>65</v>
      </c>
      <c r="Z144" s="12" t="s">
        <v>65</v>
      </c>
      <c r="AA144" s="12" t="s">
        <v>65</v>
      </c>
      <c r="AB144" s="12" t="s">
        <v>66</v>
      </c>
      <c r="AC144" s="12" t="s">
        <v>65</v>
      </c>
      <c r="AD144" s="12" t="s">
        <v>68</v>
      </c>
      <c r="AE144" s="12" t="s">
        <v>68</v>
      </c>
      <c r="AF144" s="12" t="s">
        <v>68</v>
      </c>
      <c r="AG144" s="41">
        <v>1</v>
      </c>
      <c r="AH144" s="44" t="s">
        <v>567</v>
      </c>
      <c r="AI144" s="44" t="s">
        <v>560</v>
      </c>
      <c r="AJ144" s="12" t="s">
        <v>91</v>
      </c>
      <c r="AK144" s="12" t="s">
        <v>568</v>
      </c>
      <c r="AL144" s="30" t="s">
        <v>569</v>
      </c>
      <c r="AM144" s="12" t="s">
        <v>72</v>
      </c>
      <c r="AN144" s="93" t="s">
        <v>586</v>
      </c>
    </row>
    <row r="145" spans="1:40" s="61" customFormat="1" ht="303.60000000000002" x14ac:dyDescent="0.25">
      <c r="A145" s="12">
        <v>131</v>
      </c>
      <c r="B145" s="12" t="s">
        <v>560</v>
      </c>
      <c r="C145" s="32" t="s">
        <v>590</v>
      </c>
      <c r="D145" s="38" t="s">
        <v>591</v>
      </c>
      <c r="E145" s="15" t="s">
        <v>56</v>
      </c>
      <c r="F145" s="15" t="s">
        <v>57</v>
      </c>
      <c r="G145" s="15" t="s">
        <v>58</v>
      </c>
      <c r="H145" s="33" t="s">
        <v>59</v>
      </c>
      <c r="I145" s="33"/>
      <c r="J145" s="33" t="s">
        <v>59</v>
      </c>
      <c r="K145" s="33" t="s">
        <v>59</v>
      </c>
      <c r="L145" s="15" t="s">
        <v>894</v>
      </c>
      <c r="M145" s="32" t="s">
        <v>60</v>
      </c>
      <c r="N145" s="38" t="s">
        <v>61</v>
      </c>
      <c r="O145" s="15" t="s">
        <v>59</v>
      </c>
      <c r="P145" s="15"/>
      <c r="Q145" s="80" t="s">
        <v>583</v>
      </c>
      <c r="R145" s="80" t="s">
        <v>592</v>
      </c>
      <c r="S145" s="32" t="s">
        <v>593</v>
      </c>
      <c r="T145" s="30"/>
      <c r="U145" s="30" t="s">
        <v>59</v>
      </c>
      <c r="V145" s="59"/>
      <c r="W145" s="30" t="s">
        <v>578</v>
      </c>
      <c r="X145" s="12" t="s">
        <v>65</v>
      </c>
      <c r="Y145" s="12" t="s">
        <v>65</v>
      </c>
      <c r="Z145" s="12" t="s">
        <v>455</v>
      </c>
      <c r="AA145" s="12" t="s">
        <v>65</v>
      </c>
      <c r="AB145" s="12" t="s">
        <v>66</v>
      </c>
      <c r="AC145" s="12" t="s">
        <v>65</v>
      </c>
      <c r="AD145" s="12" t="s">
        <v>112</v>
      </c>
      <c r="AE145" s="12" t="s">
        <v>112</v>
      </c>
      <c r="AF145" s="12" t="s">
        <v>112</v>
      </c>
      <c r="AG145" s="41">
        <f>IF(OR(AD145="",AE145="",AF145=""),"",IFERROR(IF(COUNTIF(AD145:AF145,#REF!)=2,3,IF(COUNTIF(AD145:AF145,#REF!)=3,1,2)),1))</f>
        <v>2</v>
      </c>
      <c r="AH145" s="44" t="s">
        <v>567</v>
      </c>
      <c r="AI145" s="44" t="s">
        <v>560</v>
      </c>
      <c r="AJ145" s="12" t="s">
        <v>91</v>
      </c>
      <c r="AK145" s="12" t="s">
        <v>568</v>
      </c>
      <c r="AL145" s="30" t="s">
        <v>569</v>
      </c>
      <c r="AM145" s="12" t="s">
        <v>72</v>
      </c>
      <c r="AN145" s="93" t="s">
        <v>570</v>
      </c>
    </row>
    <row r="146" spans="1:40" s="61" customFormat="1" ht="303.60000000000002" x14ac:dyDescent="0.25">
      <c r="A146" s="12">
        <v>132</v>
      </c>
      <c r="B146" s="12" t="s">
        <v>560</v>
      </c>
      <c r="C146" s="32" t="s">
        <v>590</v>
      </c>
      <c r="D146" s="32" t="s">
        <v>594</v>
      </c>
      <c r="E146" s="15" t="s">
        <v>56</v>
      </c>
      <c r="F146" s="15" t="s">
        <v>57</v>
      </c>
      <c r="G146" s="15" t="s">
        <v>58</v>
      </c>
      <c r="H146" s="33"/>
      <c r="I146" s="33"/>
      <c r="J146" s="33" t="s">
        <v>59</v>
      </c>
      <c r="K146" s="33" t="s">
        <v>59</v>
      </c>
      <c r="L146" s="15" t="s">
        <v>894</v>
      </c>
      <c r="M146" s="32" t="s">
        <v>136</v>
      </c>
      <c r="N146" s="38" t="s">
        <v>61</v>
      </c>
      <c r="O146" s="15" t="s">
        <v>59</v>
      </c>
      <c r="P146" s="15"/>
      <c r="Q146" s="80" t="s">
        <v>583</v>
      </c>
      <c r="R146" s="80" t="s">
        <v>595</v>
      </c>
      <c r="S146" s="38" t="s">
        <v>596</v>
      </c>
      <c r="T146" s="30"/>
      <c r="U146" s="30" t="s">
        <v>59</v>
      </c>
      <c r="V146" s="59"/>
      <c r="W146" s="30" t="s">
        <v>597</v>
      </c>
      <c r="X146" s="12" t="s">
        <v>65</v>
      </c>
      <c r="Y146" s="12" t="s">
        <v>65</v>
      </c>
      <c r="Z146" s="12" t="s">
        <v>455</v>
      </c>
      <c r="AA146" s="12" t="s">
        <v>65</v>
      </c>
      <c r="AB146" s="12" t="s">
        <v>66</v>
      </c>
      <c r="AC146" s="12" t="s">
        <v>65</v>
      </c>
      <c r="AD146" s="12" t="s">
        <v>112</v>
      </c>
      <c r="AE146" s="12" t="s">
        <v>112</v>
      </c>
      <c r="AF146" s="12" t="s">
        <v>112</v>
      </c>
      <c r="AG146" s="41">
        <f>IF(OR(AD146="",AE146="",AF146=""),"",IFERROR(IF(COUNTIF(AD146:AF146,#REF!)=2,3,IF(COUNTIF(AD146:AF146,#REF!)=3,1,2)),1))</f>
        <v>2</v>
      </c>
      <c r="AH146" s="44" t="s">
        <v>567</v>
      </c>
      <c r="AI146" s="44" t="s">
        <v>560</v>
      </c>
      <c r="AJ146" s="12" t="s">
        <v>91</v>
      </c>
      <c r="AK146" s="12" t="s">
        <v>568</v>
      </c>
      <c r="AL146" s="30" t="s">
        <v>569</v>
      </c>
      <c r="AM146" s="12" t="s">
        <v>72</v>
      </c>
      <c r="AN146" s="93" t="s">
        <v>586</v>
      </c>
    </row>
    <row r="147" spans="1:40" s="61" customFormat="1" ht="409.6" x14ac:dyDescent="0.25">
      <c r="A147" s="30">
        <v>133</v>
      </c>
      <c r="B147" s="12" t="s">
        <v>560</v>
      </c>
      <c r="C147" s="32" t="s">
        <v>590</v>
      </c>
      <c r="D147" s="32" t="s">
        <v>598</v>
      </c>
      <c r="E147" s="15" t="s">
        <v>56</v>
      </c>
      <c r="F147" s="15" t="s">
        <v>57</v>
      </c>
      <c r="G147" s="15" t="s">
        <v>58</v>
      </c>
      <c r="H147" s="33" t="s">
        <v>59</v>
      </c>
      <c r="I147" s="33"/>
      <c r="J147" s="33" t="s">
        <v>59</v>
      </c>
      <c r="K147" s="33" t="s">
        <v>59</v>
      </c>
      <c r="L147" s="15" t="s">
        <v>894</v>
      </c>
      <c r="M147" s="32" t="s">
        <v>60</v>
      </c>
      <c r="N147" s="38" t="s">
        <v>61</v>
      </c>
      <c r="O147" s="15" t="s">
        <v>59</v>
      </c>
      <c r="P147" s="15"/>
      <c r="Q147" s="80" t="s">
        <v>583</v>
      </c>
      <c r="R147" s="80" t="s">
        <v>599</v>
      </c>
      <c r="S147" s="32" t="s">
        <v>600</v>
      </c>
      <c r="T147" s="30"/>
      <c r="U147" s="30" t="s">
        <v>59</v>
      </c>
      <c r="V147" s="59"/>
      <c r="W147" s="30" t="s">
        <v>601</v>
      </c>
      <c r="X147" s="12" t="s">
        <v>65</v>
      </c>
      <c r="Y147" s="12" t="s">
        <v>65</v>
      </c>
      <c r="Z147" s="12" t="s">
        <v>455</v>
      </c>
      <c r="AA147" s="12" t="s">
        <v>65</v>
      </c>
      <c r="AB147" s="12" t="s">
        <v>66</v>
      </c>
      <c r="AC147" s="12" t="s">
        <v>65</v>
      </c>
      <c r="AD147" s="12" t="s">
        <v>112</v>
      </c>
      <c r="AE147" s="12" t="s">
        <v>112</v>
      </c>
      <c r="AF147" s="12" t="s">
        <v>112</v>
      </c>
      <c r="AG147" s="41">
        <f>IF(OR(AD147="",AE147="",AF147=""),"",IFERROR(IF(COUNTIF(AD147:AF147,#REF!)=2,3,IF(COUNTIF(AD147:AF147,#REF!)=3,1,2)),1))</f>
        <v>2</v>
      </c>
      <c r="AH147" s="44" t="s">
        <v>567</v>
      </c>
      <c r="AI147" s="44" t="s">
        <v>560</v>
      </c>
      <c r="AJ147" s="12" t="s">
        <v>91</v>
      </c>
      <c r="AK147" s="12" t="s">
        <v>602</v>
      </c>
      <c r="AL147" s="30" t="s">
        <v>569</v>
      </c>
      <c r="AM147" s="12" t="s">
        <v>72</v>
      </c>
      <c r="AN147" s="30" t="s">
        <v>603</v>
      </c>
    </row>
    <row r="148" spans="1:40" s="11" customFormat="1" ht="184.8" x14ac:dyDescent="0.3">
      <c r="A148" s="30">
        <v>134</v>
      </c>
      <c r="B148" s="12" t="s">
        <v>604</v>
      </c>
      <c r="C148" s="13" t="s">
        <v>605</v>
      </c>
      <c r="D148" s="12" t="s">
        <v>55</v>
      </c>
      <c r="E148" s="12" t="s">
        <v>56</v>
      </c>
      <c r="F148" s="15" t="s">
        <v>606</v>
      </c>
      <c r="G148" s="15" t="s">
        <v>58</v>
      </c>
      <c r="H148" s="12" t="s">
        <v>59</v>
      </c>
      <c r="I148" s="82"/>
      <c r="J148" s="12" t="s">
        <v>59</v>
      </c>
      <c r="K148" s="12" t="s">
        <v>59</v>
      </c>
      <c r="L148" s="15" t="s">
        <v>894</v>
      </c>
      <c r="M148" s="12" t="s">
        <v>60</v>
      </c>
      <c r="N148" s="12" t="s">
        <v>61</v>
      </c>
      <c r="O148" s="12" t="s">
        <v>59</v>
      </c>
      <c r="P148" s="12"/>
      <c r="Q148" s="64" t="s">
        <v>305</v>
      </c>
      <c r="R148" s="15" t="s">
        <v>607</v>
      </c>
      <c r="S148" s="42" t="s">
        <v>608</v>
      </c>
      <c r="T148" s="13" t="s">
        <v>59</v>
      </c>
      <c r="U148" s="13"/>
      <c r="V148" s="13"/>
      <c r="W148" s="12" t="s">
        <v>55</v>
      </c>
      <c r="X148" s="12" t="s">
        <v>55</v>
      </c>
      <c r="Y148" s="12" t="s">
        <v>55</v>
      </c>
      <c r="Z148" s="12" t="s">
        <v>55</v>
      </c>
      <c r="AA148" s="12" t="s">
        <v>55</v>
      </c>
      <c r="AB148" s="12" t="s">
        <v>66</v>
      </c>
      <c r="AC148" s="12" t="s">
        <v>55</v>
      </c>
      <c r="AD148" s="12" t="s">
        <v>68</v>
      </c>
      <c r="AE148" s="12" t="s">
        <v>68</v>
      </c>
      <c r="AF148" s="12" t="s">
        <v>68</v>
      </c>
      <c r="AG148" s="41">
        <f>IF(OR(AD148="",AE148="",AF148=""),"",IFERROR(IF(COUNTIF(AD148:AF148,[13]Hoja2!$J$2)&gt;=2,3,IF(COUNTIF(AD148:AF148,[13]Hoja2!$J$3)=3,1,2)),1))</f>
        <v>1</v>
      </c>
      <c r="AH148" s="12" t="s">
        <v>609</v>
      </c>
      <c r="AI148" s="12" t="s">
        <v>604</v>
      </c>
      <c r="AJ148" s="12" t="s">
        <v>424</v>
      </c>
      <c r="AK148" s="12" t="s">
        <v>610</v>
      </c>
      <c r="AL148" s="12" t="s">
        <v>426</v>
      </c>
      <c r="AM148" s="12" t="s">
        <v>262</v>
      </c>
      <c r="AN148" s="30" t="s">
        <v>65</v>
      </c>
    </row>
    <row r="149" spans="1:40" s="11" customFormat="1" ht="184.8" x14ac:dyDescent="0.3">
      <c r="A149" s="30">
        <v>135</v>
      </c>
      <c r="B149" s="12" t="s">
        <v>604</v>
      </c>
      <c r="C149" s="13" t="s">
        <v>605</v>
      </c>
      <c r="D149" s="12" t="s">
        <v>55</v>
      </c>
      <c r="E149" s="12" t="s">
        <v>56</v>
      </c>
      <c r="F149" s="15" t="s">
        <v>606</v>
      </c>
      <c r="G149" s="15" t="s">
        <v>58</v>
      </c>
      <c r="H149" s="12" t="s">
        <v>59</v>
      </c>
      <c r="I149" s="82"/>
      <c r="J149" s="12" t="s">
        <v>59</v>
      </c>
      <c r="K149" s="12" t="s">
        <v>59</v>
      </c>
      <c r="L149" s="15" t="s">
        <v>894</v>
      </c>
      <c r="M149" s="12" t="s">
        <v>60</v>
      </c>
      <c r="N149" s="12" t="s">
        <v>55</v>
      </c>
      <c r="O149" s="12" t="s">
        <v>59</v>
      </c>
      <c r="P149" s="12"/>
      <c r="Q149" s="64" t="s">
        <v>113</v>
      </c>
      <c r="R149" s="15" t="s">
        <v>260</v>
      </c>
      <c r="S149" s="42" t="s">
        <v>261</v>
      </c>
      <c r="T149" s="13" t="s">
        <v>59</v>
      </c>
      <c r="U149" s="13"/>
      <c r="V149" s="13"/>
      <c r="W149" s="12" t="s">
        <v>55</v>
      </c>
      <c r="X149" s="12" t="s">
        <v>55</v>
      </c>
      <c r="Y149" s="12" t="s">
        <v>55</v>
      </c>
      <c r="Z149" s="12" t="s">
        <v>55</v>
      </c>
      <c r="AA149" s="12" t="s">
        <v>55</v>
      </c>
      <c r="AB149" s="12" t="s">
        <v>66</v>
      </c>
      <c r="AC149" s="12" t="s">
        <v>55</v>
      </c>
      <c r="AD149" s="12" t="s">
        <v>68</v>
      </c>
      <c r="AE149" s="12" t="s">
        <v>68</v>
      </c>
      <c r="AF149" s="12" t="s">
        <v>68</v>
      </c>
      <c r="AG149" s="41">
        <f>IF(OR(AD149="",AE149="",AF149=""),"",IFERROR(IF(COUNTIF(AD149:AF149,[13]Hoja2!$J$2)&gt;=2,3,IF(COUNTIF(AD149:AF149,[13]Hoja2!$J$3)=3,1,2)),1))</f>
        <v>1</v>
      </c>
      <c r="AH149" s="12" t="s">
        <v>609</v>
      </c>
      <c r="AI149" s="12" t="s">
        <v>604</v>
      </c>
      <c r="AJ149" s="12" t="s">
        <v>424</v>
      </c>
      <c r="AK149" s="12" t="s">
        <v>610</v>
      </c>
      <c r="AL149" s="12" t="s">
        <v>426</v>
      </c>
      <c r="AM149" s="12" t="s">
        <v>262</v>
      </c>
      <c r="AN149" s="30" t="s">
        <v>65</v>
      </c>
    </row>
    <row r="150" spans="1:40" s="11" customFormat="1" ht="373.5" customHeight="1" x14ac:dyDescent="0.3">
      <c r="A150" s="12">
        <v>136</v>
      </c>
      <c r="B150" s="12" t="s">
        <v>611</v>
      </c>
      <c r="C150" s="31" t="s">
        <v>612</v>
      </c>
      <c r="D150" s="38" t="s">
        <v>613</v>
      </c>
      <c r="E150" s="15" t="s">
        <v>74</v>
      </c>
      <c r="F150" s="15" t="s">
        <v>57</v>
      </c>
      <c r="G150" s="15" t="s">
        <v>264</v>
      </c>
      <c r="H150" s="16" t="s">
        <v>59</v>
      </c>
      <c r="I150" s="16"/>
      <c r="J150" s="16" t="s">
        <v>59</v>
      </c>
      <c r="K150" s="16" t="s">
        <v>59</v>
      </c>
      <c r="L150" s="15" t="s">
        <v>894</v>
      </c>
      <c r="M150" s="15" t="s">
        <v>60</v>
      </c>
      <c r="N150" s="17" t="s">
        <v>61</v>
      </c>
      <c r="O150" s="15" t="s">
        <v>59</v>
      </c>
      <c r="P150" s="15" t="s">
        <v>59</v>
      </c>
      <c r="Q150" s="34" t="s">
        <v>614</v>
      </c>
      <c r="R150" s="42" t="s">
        <v>615</v>
      </c>
      <c r="S150" s="42" t="s">
        <v>616</v>
      </c>
      <c r="T150" s="12"/>
      <c r="U150" s="12" t="s">
        <v>59</v>
      </c>
      <c r="V150" s="13"/>
      <c r="W150" s="17" t="s">
        <v>617</v>
      </c>
      <c r="X150" s="17" t="s">
        <v>618</v>
      </c>
      <c r="Y150" s="17" t="s">
        <v>619</v>
      </c>
      <c r="Z150" s="17" t="s">
        <v>110</v>
      </c>
      <c r="AA150" s="17" t="s">
        <v>620</v>
      </c>
      <c r="AB150" s="12" t="s">
        <v>66</v>
      </c>
      <c r="AC150" s="12" t="s">
        <v>65</v>
      </c>
      <c r="AD150" s="12" t="s">
        <v>112</v>
      </c>
      <c r="AE150" s="12" t="s">
        <v>112</v>
      </c>
      <c r="AF150" s="12" t="s">
        <v>112</v>
      </c>
      <c r="AG150" s="41">
        <f>IF(OR(AD150="",AE150="",AF150=""),"",IFERROR(IF(COUNTIF(AD150:AF150,[14]Hoja2!$J$2)&gt;=2,3,IF(COUNTIF(AD150:AF150,[14]Hoja2!$J$3)=3,1,2)),1))</f>
        <v>2</v>
      </c>
      <c r="AH150" s="17" t="s">
        <v>621</v>
      </c>
      <c r="AI150" s="17" t="s">
        <v>622</v>
      </c>
      <c r="AJ150" s="12" t="s">
        <v>91</v>
      </c>
      <c r="AK150" s="12" t="s">
        <v>623</v>
      </c>
      <c r="AL150" s="12" t="s">
        <v>70</v>
      </c>
      <c r="AM150" s="12" t="s">
        <v>72</v>
      </c>
      <c r="AN150" s="30" t="s">
        <v>65</v>
      </c>
    </row>
    <row r="151" spans="1:40" s="11" customFormat="1" ht="409.6" x14ac:dyDescent="0.3">
      <c r="A151" s="12">
        <v>137</v>
      </c>
      <c r="B151" s="12" t="s">
        <v>611</v>
      </c>
      <c r="C151" s="31" t="s">
        <v>612</v>
      </c>
      <c r="D151" s="38" t="s">
        <v>613</v>
      </c>
      <c r="E151" s="15" t="s">
        <v>74</v>
      </c>
      <c r="F151" s="15" t="s">
        <v>57</v>
      </c>
      <c r="G151" s="15" t="s">
        <v>264</v>
      </c>
      <c r="H151" s="16" t="s">
        <v>59</v>
      </c>
      <c r="I151" s="16"/>
      <c r="J151" s="16" t="s">
        <v>59</v>
      </c>
      <c r="K151" s="16" t="s">
        <v>59</v>
      </c>
      <c r="L151" s="15" t="s">
        <v>894</v>
      </c>
      <c r="M151" s="15" t="s">
        <v>60</v>
      </c>
      <c r="N151" s="17" t="s">
        <v>61</v>
      </c>
      <c r="O151" s="15" t="s">
        <v>59</v>
      </c>
      <c r="P151" s="15" t="s">
        <v>59</v>
      </c>
      <c r="Q151" s="34" t="s">
        <v>614</v>
      </c>
      <c r="R151" s="34" t="s">
        <v>624</v>
      </c>
      <c r="S151" s="34" t="s">
        <v>625</v>
      </c>
      <c r="T151" s="12" t="s">
        <v>59</v>
      </c>
      <c r="U151" s="12" t="s">
        <v>59</v>
      </c>
      <c r="V151" s="13"/>
      <c r="W151" s="17" t="s">
        <v>617</v>
      </c>
      <c r="X151" s="17" t="s">
        <v>618</v>
      </c>
      <c r="Y151" s="17" t="s">
        <v>619</v>
      </c>
      <c r="Z151" s="17" t="s">
        <v>110</v>
      </c>
      <c r="AA151" s="17" t="s">
        <v>620</v>
      </c>
      <c r="AB151" s="12" t="s">
        <v>77</v>
      </c>
      <c r="AC151" s="12" t="s">
        <v>212</v>
      </c>
      <c r="AD151" s="12" t="s">
        <v>150</v>
      </c>
      <c r="AE151" s="12" t="s">
        <v>150</v>
      </c>
      <c r="AF151" s="12" t="s">
        <v>150</v>
      </c>
      <c r="AG151" s="41">
        <f>IF(OR(AD151="",AE151="",AF151=""),"",IFERROR(IF(COUNTIF(AD151:AF151,[14]Hoja2!$J$2)&gt;=2,3,IF(COUNTIF(AD151:AF151,[14]Hoja2!$J$3)=3,1,2)),1))</f>
        <v>3</v>
      </c>
      <c r="AH151" s="17" t="s">
        <v>621</v>
      </c>
      <c r="AI151" s="17" t="s">
        <v>622</v>
      </c>
      <c r="AJ151" s="12" t="s">
        <v>91</v>
      </c>
      <c r="AK151" s="12" t="s">
        <v>623</v>
      </c>
      <c r="AL151" s="12" t="s">
        <v>70</v>
      </c>
      <c r="AM151" s="12" t="s">
        <v>72</v>
      </c>
      <c r="AN151" s="30" t="s">
        <v>65</v>
      </c>
    </row>
    <row r="152" spans="1:40" s="11" customFormat="1" ht="373.5" customHeight="1" x14ac:dyDescent="0.3">
      <c r="A152" s="30">
        <v>138</v>
      </c>
      <c r="B152" s="12" t="s">
        <v>611</v>
      </c>
      <c r="C152" s="31" t="s">
        <v>612</v>
      </c>
      <c r="D152" s="83" t="s">
        <v>626</v>
      </c>
      <c r="E152" s="15" t="s">
        <v>74</v>
      </c>
      <c r="F152" s="15" t="s">
        <v>57</v>
      </c>
      <c r="G152" s="15" t="s">
        <v>264</v>
      </c>
      <c r="H152" s="16" t="s">
        <v>59</v>
      </c>
      <c r="I152" s="16"/>
      <c r="J152" s="16" t="s">
        <v>59</v>
      </c>
      <c r="K152" s="16" t="s">
        <v>59</v>
      </c>
      <c r="L152" s="15" t="s">
        <v>894</v>
      </c>
      <c r="M152" s="15" t="s">
        <v>60</v>
      </c>
      <c r="N152" s="17" t="s">
        <v>61</v>
      </c>
      <c r="O152" s="15" t="s">
        <v>59</v>
      </c>
      <c r="P152" s="15" t="s">
        <v>59</v>
      </c>
      <c r="Q152" s="34" t="s">
        <v>614</v>
      </c>
      <c r="R152" s="17" t="s">
        <v>627</v>
      </c>
      <c r="S152" s="42" t="s">
        <v>628</v>
      </c>
      <c r="T152" s="12" t="s">
        <v>59</v>
      </c>
      <c r="U152" s="12" t="s">
        <v>59</v>
      </c>
      <c r="V152" s="13"/>
      <c r="W152" s="17" t="s">
        <v>617</v>
      </c>
      <c r="X152" s="17" t="s">
        <v>618</v>
      </c>
      <c r="Y152" s="17" t="s">
        <v>619</v>
      </c>
      <c r="Z152" s="17" t="s">
        <v>110</v>
      </c>
      <c r="AA152" s="17" t="s">
        <v>620</v>
      </c>
      <c r="AB152" s="12" t="s">
        <v>77</v>
      </c>
      <c r="AC152" s="12" t="s">
        <v>212</v>
      </c>
      <c r="AD152" s="12" t="s">
        <v>150</v>
      </c>
      <c r="AE152" s="12" t="s">
        <v>150</v>
      </c>
      <c r="AF152" s="12" t="s">
        <v>150</v>
      </c>
      <c r="AG152" s="41">
        <f>IF(OR(AD152="",AE152="",AF152=""),"",IFERROR(IF(COUNTIF(AD152:AF152,[14]Hoja2!$J$2)&gt;=2,3,IF(COUNTIF(AD152:AF152,[14]Hoja2!$J$3)=3,1,2)),1))</f>
        <v>3</v>
      </c>
      <c r="AH152" s="17" t="s">
        <v>621</v>
      </c>
      <c r="AI152" s="17" t="s">
        <v>622</v>
      </c>
      <c r="AJ152" s="12" t="s">
        <v>91</v>
      </c>
      <c r="AK152" s="12" t="s">
        <v>623</v>
      </c>
      <c r="AL152" s="12" t="s">
        <v>70</v>
      </c>
      <c r="AM152" s="12" t="s">
        <v>72</v>
      </c>
      <c r="AN152" s="30" t="s">
        <v>65</v>
      </c>
    </row>
    <row r="153" spans="1:40" s="11" customFormat="1" ht="373.5" customHeight="1" x14ac:dyDescent="0.3">
      <c r="A153" s="30">
        <v>139</v>
      </c>
      <c r="B153" s="12" t="s">
        <v>611</v>
      </c>
      <c r="C153" s="31" t="s">
        <v>612</v>
      </c>
      <c r="D153" s="84" t="s">
        <v>629</v>
      </c>
      <c r="E153" s="15" t="s">
        <v>74</v>
      </c>
      <c r="F153" s="15" t="s">
        <v>57</v>
      </c>
      <c r="G153" s="15" t="s">
        <v>58</v>
      </c>
      <c r="H153" s="16" t="s">
        <v>59</v>
      </c>
      <c r="I153" s="16"/>
      <c r="J153" s="16" t="s">
        <v>59</v>
      </c>
      <c r="K153" s="16" t="s">
        <v>59</v>
      </c>
      <c r="L153" s="15" t="s">
        <v>894</v>
      </c>
      <c r="M153" s="15" t="s">
        <v>60</v>
      </c>
      <c r="N153" s="17" t="s">
        <v>61</v>
      </c>
      <c r="O153" s="15" t="s">
        <v>59</v>
      </c>
      <c r="P153" s="15"/>
      <c r="Q153" s="34" t="s">
        <v>614</v>
      </c>
      <c r="R153" s="42" t="s">
        <v>630</v>
      </c>
      <c r="S153" s="42" t="s">
        <v>616</v>
      </c>
      <c r="T153" s="12" t="s">
        <v>59</v>
      </c>
      <c r="U153" s="12" t="s">
        <v>59</v>
      </c>
      <c r="V153" s="13"/>
      <c r="W153" s="17" t="s">
        <v>617</v>
      </c>
      <c r="X153" s="17" t="s">
        <v>618</v>
      </c>
      <c r="Y153" s="17" t="s">
        <v>619</v>
      </c>
      <c r="Z153" s="17" t="s">
        <v>110</v>
      </c>
      <c r="AA153" s="17" t="s">
        <v>620</v>
      </c>
      <c r="AB153" s="12" t="s">
        <v>77</v>
      </c>
      <c r="AC153" s="12" t="s">
        <v>212</v>
      </c>
      <c r="AD153" s="12" t="s">
        <v>150</v>
      </c>
      <c r="AE153" s="12" t="s">
        <v>150</v>
      </c>
      <c r="AF153" s="12" t="s">
        <v>150</v>
      </c>
      <c r="AG153" s="41">
        <f>IF(OR(AD153="",AE153="",AF153=""),"",IFERROR(IF(COUNTIF(AD153:AF153,[14]Hoja2!$J$2)&gt;=2,3,IF(COUNTIF(AD153:AF153,[14]Hoja2!$J$3)=3,1,2)),1))</f>
        <v>3</v>
      </c>
      <c r="AH153" s="17" t="s">
        <v>621</v>
      </c>
      <c r="AI153" s="17" t="s">
        <v>622</v>
      </c>
      <c r="AJ153" s="12" t="s">
        <v>91</v>
      </c>
      <c r="AK153" s="12" t="s">
        <v>623</v>
      </c>
      <c r="AL153" s="12" t="s">
        <v>70</v>
      </c>
      <c r="AM153" s="12" t="s">
        <v>72</v>
      </c>
      <c r="AN153" s="30" t="s">
        <v>65</v>
      </c>
    </row>
    <row r="154" spans="1:40" s="11" customFormat="1" ht="137.25" customHeight="1" x14ac:dyDescent="0.3">
      <c r="A154" s="30">
        <v>140</v>
      </c>
      <c r="B154" s="30" t="s">
        <v>631</v>
      </c>
      <c r="C154" s="31" t="s">
        <v>632</v>
      </c>
      <c r="D154" s="31" t="s">
        <v>65</v>
      </c>
      <c r="E154" s="32" t="s">
        <v>74</v>
      </c>
      <c r="F154" s="32" t="s">
        <v>57</v>
      </c>
      <c r="G154" s="32" t="s">
        <v>58</v>
      </c>
      <c r="H154" s="57" t="s">
        <v>59</v>
      </c>
      <c r="I154" s="57"/>
      <c r="J154" s="57" t="s">
        <v>59</v>
      </c>
      <c r="K154" s="57" t="s">
        <v>59</v>
      </c>
      <c r="L154" s="15" t="s">
        <v>894</v>
      </c>
      <c r="M154" s="32" t="s">
        <v>60</v>
      </c>
      <c r="N154" s="34" t="s">
        <v>65</v>
      </c>
      <c r="O154" s="30" t="s">
        <v>59</v>
      </c>
      <c r="P154" s="30"/>
      <c r="Q154" s="31" t="s">
        <v>147</v>
      </c>
      <c r="R154" s="34" t="s">
        <v>633</v>
      </c>
      <c r="S154" s="58" t="s">
        <v>634</v>
      </c>
      <c r="T154" s="30" t="s">
        <v>59</v>
      </c>
      <c r="U154" s="59"/>
      <c r="V154" s="59"/>
      <c r="W154" s="34" t="s">
        <v>65</v>
      </c>
      <c r="X154" s="34" t="s">
        <v>65</v>
      </c>
      <c r="Y154" s="34" t="s">
        <v>65</v>
      </c>
      <c r="Z154" s="34" t="s">
        <v>65</v>
      </c>
      <c r="AA154" s="34" t="s">
        <v>65</v>
      </c>
      <c r="AB154" s="34" t="s">
        <v>66</v>
      </c>
      <c r="AC154" s="30" t="s">
        <v>65</v>
      </c>
      <c r="AD154" s="30" t="s">
        <v>68</v>
      </c>
      <c r="AE154" s="30" t="s">
        <v>68</v>
      </c>
      <c r="AF154" s="30" t="s">
        <v>68</v>
      </c>
      <c r="AG154" s="35">
        <f>IF(OR(AD154="",AE154="",AF154=""),"",IFERROR(IF(COUNTIF(AD154:AF154,[15]Hoja2!$J$2)&gt;=2,3,IF(COUNTIF(AD154:AF154,[15]Hoja2!$J$3)=3,1,2)),1))</f>
        <v>1</v>
      </c>
      <c r="AH154" s="36" t="s">
        <v>635</v>
      </c>
      <c r="AI154" s="36" t="s">
        <v>631</v>
      </c>
      <c r="AJ154" s="30" t="s">
        <v>91</v>
      </c>
      <c r="AK154" s="30" t="s">
        <v>636</v>
      </c>
      <c r="AL154" s="30" t="s">
        <v>70</v>
      </c>
      <c r="AM154" s="30" t="s">
        <v>72</v>
      </c>
      <c r="AN154" s="30" t="s">
        <v>637</v>
      </c>
    </row>
    <row r="155" spans="1:40" s="11" customFormat="1" ht="137.25" customHeight="1" x14ac:dyDescent="0.3">
      <c r="A155" s="12">
        <v>141</v>
      </c>
      <c r="B155" s="30" t="s">
        <v>631</v>
      </c>
      <c r="C155" s="31" t="s">
        <v>638</v>
      </c>
      <c r="D155" s="31" t="s">
        <v>639</v>
      </c>
      <c r="E155" s="32" t="s">
        <v>74</v>
      </c>
      <c r="F155" s="32" t="s">
        <v>57</v>
      </c>
      <c r="G155" s="32" t="s">
        <v>264</v>
      </c>
      <c r="H155" s="57" t="s">
        <v>59</v>
      </c>
      <c r="I155" s="57"/>
      <c r="J155" s="57" t="s">
        <v>59</v>
      </c>
      <c r="K155" s="57" t="s">
        <v>59</v>
      </c>
      <c r="L155" s="15" t="s">
        <v>894</v>
      </c>
      <c r="M155" s="32" t="s">
        <v>60</v>
      </c>
      <c r="N155" s="34" t="s">
        <v>65</v>
      </c>
      <c r="O155" s="30" t="s">
        <v>59</v>
      </c>
      <c r="P155" s="30" t="s">
        <v>59</v>
      </c>
      <c r="Q155" s="31" t="s">
        <v>640</v>
      </c>
      <c r="R155" s="34" t="s">
        <v>65</v>
      </c>
      <c r="S155" s="58" t="s">
        <v>641</v>
      </c>
      <c r="T155" s="30"/>
      <c r="U155" s="59"/>
      <c r="V155" s="30" t="s">
        <v>59</v>
      </c>
      <c r="W155" s="34" t="s">
        <v>642</v>
      </c>
      <c r="X155" s="34" t="s">
        <v>65</v>
      </c>
      <c r="Y155" s="34" t="s">
        <v>65</v>
      </c>
      <c r="Z155" s="34" t="s">
        <v>110</v>
      </c>
      <c r="AA155" s="34" t="s">
        <v>65</v>
      </c>
      <c r="AB155" s="34" t="s">
        <v>66</v>
      </c>
      <c r="AC155" s="30" t="s">
        <v>55</v>
      </c>
      <c r="AD155" s="30" t="s">
        <v>150</v>
      </c>
      <c r="AE155" s="30" t="s">
        <v>150</v>
      </c>
      <c r="AF155" s="30" t="s">
        <v>150</v>
      </c>
      <c r="AG155" s="35">
        <f>IF(OR(AD155="",AE155="",AF155=""),"",IFERROR(IF(COUNTIF(AD155:AF155,[15]Hoja2!$J$2)&gt;=2,3,IF(COUNTIF(AD155:AF155,[15]Hoja2!$J$3)=3,1,2)),1))</f>
        <v>3</v>
      </c>
      <c r="AH155" s="36" t="s">
        <v>635</v>
      </c>
      <c r="AI155" s="36" t="s">
        <v>631</v>
      </c>
      <c r="AJ155" s="30" t="s">
        <v>91</v>
      </c>
      <c r="AK155" s="30" t="s">
        <v>636</v>
      </c>
      <c r="AL155" s="30" t="s">
        <v>70</v>
      </c>
      <c r="AM155" s="30" t="s">
        <v>72</v>
      </c>
      <c r="AN155" s="30" t="s">
        <v>637</v>
      </c>
    </row>
    <row r="156" spans="1:40" s="11" customFormat="1" ht="409.6" x14ac:dyDescent="0.3">
      <c r="A156" s="12">
        <v>142</v>
      </c>
      <c r="B156" s="30" t="s">
        <v>631</v>
      </c>
      <c r="C156" s="31" t="s">
        <v>632</v>
      </c>
      <c r="D156" s="31" t="s">
        <v>643</v>
      </c>
      <c r="E156" s="32" t="s">
        <v>74</v>
      </c>
      <c r="F156" s="32" t="s">
        <v>57</v>
      </c>
      <c r="G156" s="32" t="s">
        <v>58</v>
      </c>
      <c r="H156" s="57" t="s">
        <v>59</v>
      </c>
      <c r="I156" s="57"/>
      <c r="J156" s="57" t="s">
        <v>59</v>
      </c>
      <c r="K156" s="57" t="s">
        <v>59</v>
      </c>
      <c r="L156" s="15" t="s">
        <v>894</v>
      </c>
      <c r="M156" s="32" t="s">
        <v>60</v>
      </c>
      <c r="N156" s="34" t="s">
        <v>65</v>
      </c>
      <c r="O156" s="30" t="s">
        <v>59</v>
      </c>
      <c r="P156" s="30"/>
      <c r="Q156" s="31" t="s">
        <v>644</v>
      </c>
      <c r="R156" s="34" t="s">
        <v>645</v>
      </c>
      <c r="S156" s="58" t="s">
        <v>646</v>
      </c>
      <c r="T156" s="30"/>
      <c r="U156" s="85"/>
      <c r="V156" s="30" t="s">
        <v>59</v>
      </c>
      <c r="W156" s="34" t="s">
        <v>619</v>
      </c>
      <c r="X156" s="34" t="s">
        <v>647</v>
      </c>
      <c r="Y156" s="34" t="s">
        <v>648</v>
      </c>
      <c r="Z156" s="34" t="s">
        <v>649</v>
      </c>
      <c r="AA156" s="34" t="s">
        <v>650</v>
      </c>
      <c r="AB156" s="34" t="s">
        <v>77</v>
      </c>
      <c r="AC156" s="30" t="s">
        <v>212</v>
      </c>
      <c r="AD156" s="30" t="s">
        <v>150</v>
      </c>
      <c r="AE156" s="30" t="s">
        <v>150</v>
      </c>
      <c r="AF156" s="30" t="s">
        <v>150</v>
      </c>
      <c r="AG156" s="35">
        <f>IF(OR(AD156="",AE156="",AF156=""),"",IFERROR(IF(COUNTIF(AD156:AF156,[15]Hoja2!$J$2)&gt;=2,3,IF(COUNTIF(AD156:AF156,[15]Hoja2!$J$3)=3,1,2)),1))</f>
        <v>3</v>
      </c>
      <c r="AH156" s="36" t="s">
        <v>635</v>
      </c>
      <c r="AI156" s="36" t="s">
        <v>631</v>
      </c>
      <c r="AJ156" s="30" t="s">
        <v>91</v>
      </c>
      <c r="AK156" s="30" t="s">
        <v>636</v>
      </c>
      <c r="AL156" s="30" t="s">
        <v>70</v>
      </c>
      <c r="AM156" s="30" t="s">
        <v>72</v>
      </c>
      <c r="AN156" s="30" t="s">
        <v>637</v>
      </c>
    </row>
    <row r="157" spans="1:40" s="11" customFormat="1" ht="246.75" customHeight="1" x14ac:dyDescent="0.3">
      <c r="A157" s="30">
        <v>143</v>
      </c>
      <c r="B157" s="30" t="s">
        <v>631</v>
      </c>
      <c r="C157" s="31" t="s">
        <v>651</v>
      </c>
      <c r="D157" s="31" t="s">
        <v>652</v>
      </c>
      <c r="E157" s="32" t="s">
        <v>74</v>
      </c>
      <c r="F157" s="32" t="s">
        <v>57</v>
      </c>
      <c r="G157" s="32" t="s">
        <v>58</v>
      </c>
      <c r="H157" s="57" t="s">
        <v>59</v>
      </c>
      <c r="I157" s="57"/>
      <c r="J157" s="57" t="s">
        <v>59</v>
      </c>
      <c r="K157" s="57" t="s">
        <v>59</v>
      </c>
      <c r="L157" s="15" t="s">
        <v>894</v>
      </c>
      <c r="M157" s="32" t="s">
        <v>60</v>
      </c>
      <c r="N157" s="34" t="s">
        <v>65</v>
      </c>
      <c r="O157" s="30" t="s">
        <v>59</v>
      </c>
      <c r="P157" s="30" t="s">
        <v>59</v>
      </c>
      <c r="Q157" s="31" t="s">
        <v>505</v>
      </c>
      <c r="R157" s="34" t="s">
        <v>653</v>
      </c>
      <c r="S157" s="58" t="s">
        <v>654</v>
      </c>
      <c r="T157" s="85"/>
      <c r="U157" s="85"/>
      <c r="V157" s="30" t="s">
        <v>59</v>
      </c>
      <c r="W157" s="34" t="s">
        <v>619</v>
      </c>
      <c r="X157" s="34" t="s">
        <v>647</v>
      </c>
      <c r="Y157" s="34" t="s">
        <v>648</v>
      </c>
      <c r="Z157" s="34" t="s">
        <v>620</v>
      </c>
      <c r="AA157" s="34" t="s">
        <v>650</v>
      </c>
      <c r="AB157" s="34" t="s">
        <v>77</v>
      </c>
      <c r="AC157" s="34" t="s">
        <v>212</v>
      </c>
      <c r="AD157" s="30" t="s">
        <v>150</v>
      </c>
      <c r="AE157" s="30" t="s">
        <v>150</v>
      </c>
      <c r="AF157" s="30" t="s">
        <v>150</v>
      </c>
      <c r="AG157" s="35">
        <f>IF(OR(AD157="",AE157="",AF157=""),"",IFERROR(IF(COUNTIF(AD157:AF157,[15]Hoja2!$J$2)&gt;=2,3,IF(COUNTIF(AD157:AF157,[15]Hoja2!$J$3)=3,1,2)),1))</f>
        <v>3</v>
      </c>
      <c r="AH157" s="36" t="s">
        <v>635</v>
      </c>
      <c r="AI157" s="36" t="s">
        <v>631</v>
      </c>
      <c r="AJ157" s="30" t="s">
        <v>91</v>
      </c>
      <c r="AK157" s="30" t="s">
        <v>636</v>
      </c>
      <c r="AL157" s="30" t="s">
        <v>70</v>
      </c>
      <c r="AM157" s="30" t="s">
        <v>72</v>
      </c>
      <c r="AN157" s="30" t="s">
        <v>637</v>
      </c>
    </row>
    <row r="158" spans="1:40" s="11" customFormat="1" ht="267.75" customHeight="1" x14ac:dyDescent="0.3">
      <c r="A158" s="30">
        <v>144</v>
      </c>
      <c r="B158" s="30" t="s">
        <v>631</v>
      </c>
      <c r="C158" s="31" t="s">
        <v>651</v>
      </c>
      <c r="D158" s="31" t="s">
        <v>179</v>
      </c>
      <c r="E158" s="32" t="s">
        <v>74</v>
      </c>
      <c r="F158" s="32" t="s">
        <v>57</v>
      </c>
      <c r="G158" s="32" t="s">
        <v>58</v>
      </c>
      <c r="H158" s="57" t="s">
        <v>59</v>
      </c>
      <c r="I158" s="57"/>
      <c r="J158" s="57" t="s">
        <v>59</v>
      </c>
      <c r="K158" s="57"/>
      <c r="L158" s="15" t="s">
        <v>894</v>
      </c>
      <c r="M158" s="32" t="s">
        <v>60</v>
      </c>
      <c r="N158" s="34" t="s">
        <v>65</v>
      </c>
      <c r="O158" s="30" t="s">
        <v>59</v>
      </c>
      <c r="P158" s="30"/>
      <c r="Q158" s="31" t="s">
        <v>505</v>
      </c>
      <c r="R158" s="34" t="s">
        <v>655</v>
      </c>
      <c r="S158" s="34" t="s">
        <v>656</v>
      </c>
      <c r="T158" s="85"/>
      <c r="U158" s="85"/>
      <c r="V158" s="30" t="s">
        <v>59</v>
      </c>
      <c r="W158" s="34" t="s">
        <v>619</v>
      </c>
      <c r="X158" s="34" t="s">
        <v>65</v>
      </c>
      <c r="Y158" s="34" t="s">
        <v>65</v>
      </c>
      <c r="Z158" s="34" t="s">
        <v>65</v>
      </c>
      <c r="AA158" s="34" t="s">
        <v>650</v>
      </c>
      <c r="AB158" s="34" t="s">
        <v>66</v>
      </c>
      <c r="AC158" s="34" t="s">
        <v>65</v>
      </c>
      <c r="AD158" s="30" t="s">
        <v>150</v>
      </c>
      <c r="AE158" s="30" t="s">
        <v>150</v>
      </c>
      <c r="AF158" s="30" t="s">
        <v>150</v>
      </c>
      <c r="AG158" s="35">
        <f>IF(OR(AD158="",AE158="",AF158=""),"",IFERROR(IF(COUNTIF(AD158:AF158,[15]Hoja2!$J$2)&gt;=2,3,IF(COUNTIF(AD158:AF158,[15]Hoja2!$J$3)=3,1,2)),1))</f>
        <v>3</v>
      </c>
      <c r="AH158" s="36" t="s">
        <v>635</v>
      </c>
      <c r="AI158" s="36" t="s">
        <v>631</v>
      </c>
      <c r="AJ158" s="30" t="s">
        <v>91</v>
      </c>
      <c r="AK158" s="30" t="s">
        <v>636</v>
      </c>
      <c r="AL158" s="30" t="s">
        <v>70</v>
      </c>
      <c r="AM158" s="30" t="s">
        <v>72</v>
      </c>
      <c r="AN158" s="30" t="s">
        <v>637</v>
      </c>
    </row>
    <row r="159" spans="1:40" s="65" customFormat="1" ht="132" x14ac:dyDescent="0.3">
      <c r="A159" s="30">
        <v>145</v>
      </c>
      <c r="B159" s="30" t="s">
        <v>631</v>
      </c>
      <c r="C159" s="31" t="s">
        <v>632</v>
      </c>
      <c r="D159" s="31" t="s">
        <v>657</v>
      </c>
      <c r="E159" s="32" t="s">
        <v>74</v>
      </c>
      <c r="F159" s="32" t="s">
        <v>57</v>
      </c>
      <c r="G159" s="32" t="s">
        <v>58</v>
      </c>
      <c r="H159" s="57" t="s">
        <v>59</v>
      </c>
      <c r="I159" s="57"/>
      <c r="J159" s="57" t="s">
        <v>59</v>
      </c>
      <c r="K159" s="57"/>
      <c r="L159" s="15" t="s">
        <v>894</v>
      </c>
      <c r="M159" s="32" t="s">
        <v>60</v>
      </c>
      <c r="N159" s="34" t="s">
        <v>65</v>
      </c>
      <c r="O159" s="30" t="s">
        <v>59</v>
      </c>
      <c r="P159" s="30"/>
      <c r="Q159" s="31" t="s">
        <v>183</v>
      </c>
      <c r="R159" s="34" t="s">
        <v>658</v>
      </c>
      <c r="S159" s="34" t="s">
        <v>659</v>
      </c>
      <c r="T159" s="30" t="s">
        <v>59</v>
      </c>
      <c r="U159" s="85"/>
      <c r="V159" s="30"/>
      <c r="W159" s="34" t="s">
        <v>65</v>
      </c>
      <c r="X159" s="34" t="s">
        <v>65</v>
      </c>
      <c r="Y159" s="34" t="s">
        <v>65</v>
      </c>
      <c r="Z159" s="34" t="s">
        <v>65</v>
      </c>
      <c r="AA159" s="34" t="s">
        <v>65</v>
      </c>
      <c r="AB159" s="34" t="s">
        <v>66</v>
      </c>
      <c r="AC159" s="30" t="s">
        <v>212</v>
      </c>
      <c r="AD159" s="30" t="s">
        <v>68</v>
      </c>
      <c r="AE159" s="30" t="s">
        <v>68</v>
      </c>
      <c r="AF159" s="30" t="s">
        <v>68</v>
      </c>
      <c r="AG159" s="35">
        <f>IF(OR(AD159="",AE159="",AF159=""),"",IFERROR(IF(COUNTIF(AD159:AF159,[15]Hoja2!$J$2)&gt;=2,3,IF(COUNTIF(AD159:AF159,[15]Hoja2!$J$3)=3,1,2)),1))</f>
        <v>1</v>
      </c>
      <c r="AH159" s="36" t="s">
        <v>635</v>
      </c>
      <c r="AI159" s="36" t="s">
        <v>631</v>
      </c>
      <c r="AJ159" s="30" t="s">
        <v>91</v>
      </c>
      <c r="AK159" s="30" t="s">
        <v>636</v>
      </c>
      <c r="AL159" s="30" t="s">
        <v>70</v>
      </c>
      <c r="AM159" s="30" t="s">
        <v>72</v>
      </c>
      <c r="AN159" s="30" t="s">
        <v>637</v>
      </c>
    </row>
    <row r="160" spans="1:40" s="65" customFormat="1" ht="158.4" x14ac:dyDescent="0.3">
      <c r="A160" s="12">
        <v>146</v>
      </c>
      <c r="B160" s="30" t="s">
        <v>631</v>
      </c>
      <c r="C160" s="31" t="s">
        <v>651</v>
      </c>
      <c r="D160" s="31" t="s">
        <v>660</v>
      </c>
      <c r="E160" s="32" t="s">
        <v>74</v>
      </c>
      <c r="F160" s="32" t="s">
        <v>57</v>
      </c>
      <c r="G160" s="32" t="s">
        <v>58</v>
      </c>
      <c r="H160" s="57" t="s">
        <v>59</v>
      </c>
      <c r="I160" s="57"/>
      <c r="J160" s="57" t="s">
        <v>59</v>
      </c>
      <c r="K160" s="57" t="s">
        <v>59</v>
      </c>
      <c r="L160" s="15" t="s">
        <v>894</v>
      </c>
      <c r="M160" s="32" t="s">
        <v>60</v>
      </c>
      <c r="N160" s="34" t="s">
        <v>65</v>
      </c>
      <c r="O160" s="30" t="s">
        <v>59</v>
      </c>
      <c r="P160" s="30"/>
      <c r="Q160" s="31" t="s">
        <v>183</v>
      </c>
      <c r="R160" s="34" t="s">
        <v>661</v>
      </c>
      <c r="S160" s="34" t="s">
        <v>662</v>
      </c>
      <c r="T160" s="30" t="s">
        <v>59</v>
      </c>
      <c r="U160" s="85"/>
      <c r="V160" s="30"/>
      <c r="W160" s="34" t="s">
        <v>65</v>
      </c>
      <c r="X160" s="34" t="s">
        <v>65</v>
      </c>
      <c r="Y160" s="34" t="s">
        <v>65</v>
      </c>
      <c r="Z160" s="34" t="s">
        <v>65</v>
      </c>
      <c r="AA160" s="34" t="s">
        <v>65</v>
      </c>
      <c r="AB160" s="34" t="s">
        <v>66</v>
      </c>
      <c r="AC160" s="30" t="s">
        <v>212</v>
      </c>
      <c r="AD160" s="30" t="s">
        <v>150</v>
      </c>
      <c r="AE160" s="30" t="s">
        <v>150</v>
      </c>
      <c r="AF160" s="30" t="s">
        <v>150</v>
      </c>
      <c r="AG160" s="35">
        <f>IF(OR(AD160="",AE160="",AF160=""),"",IFERROR(IF(COUNTIF(AD160:AF160,[15]Hoja2!$J$2)&gt;=2,3,IF(COUNTIF(AD160:AF160,[15]Hoja2!$J$3)=3,1,2)),1))</f>
        <v>3</v>
      </c>
      <c r="AH160" s="36" t="s">
        <v>635</v>
      </c>
      <c r="AI160" s="36" t="s">
        <v>631</v>
      </c>
      <c r="AJ160" s="30" t="s">
        <v>91</v>
      </c>
      <c r="AK160" s="30" t="s">
        <v>636</v>
      </c>
      <c r="AL160" s="30" t="s">
        <v>70</v>
      </c>
      <c r="AM160" s="30" t="s">
        <v>72</v>
      </c>
      <c r="AN160" s="30" t="s">
        <v>637</v>
      </c>
    </row>
    <row r="161" spans="1:40" s="11" customFormat="1" ht="79.2" x14ac:dyDescent="0.3">
      <c r="A161" s="12">
        <v>147</v>
      </c>
      <c r="B161" s="30" t="s">
        <v>631</v>
      </c>
      <c r="C161" s="31" t="s">
        <v>632</v>
      </c>
      <c r="D161" s="31" t="s">
        <v>663</v>
      </c>
      <c r="E161" s="32" t="s">
        <v>74</v>
      </c>
      <c r="F161" s="32" t="s">
        <v>57</v>
      </c>
      <c r="G161" s="32" t="s">
        <v>58</v>
      </c>
      <c r="H161" s="57" t="s">
        <v>59</v>
      </c>
      <c r="I161" s="57"/>
      <c r="J161" s="57" t="s">
        <v>59</v>
      </c>
      <c r="K161" s="57" t="s">
        <v>59</v>
      </c>
      <c r="L161" s="15" t="s">
        <v>894</v>
      </c>
      <c r="M161" s="32" t="s">
        <v>60</v>
      </c>
      <c r="N161" s="34" t="s">
        <v>65</v>
      </c>
      <c r="O161" s="30" t="s">
        <v>59</v>
      </c>
      <c r="P161" s="30"/>
      <c r="Q161" s="31" t="s">
        <v>183</v>
      </c>
      <c r="R161" s="34" t="s">
        <v>664</v>
      </c>
      <c r="S161" s="34" t="s">
        <v>665</v>
      </c>
      <c r="T161" s="30" t="s">
        <v>59</v>
      </c>
      <c r="U161" s="85"/>
      <c r="V161" s="30"/>
      <c r="W161" s="34" t="s">
        <v>65</v>
      </c>
      <c r="X161" s="34" t="s">
        <v>65</v>
      </c>
      <c r="Y161" s="34" t="s">
        <v>65</v>
      </c>
      <c r="Z161" s="34" t="s">
        <v>65</v>
      </c>
      <c r="AA161" s="34" t="s">
        <v>65</v>
      </c>
      <c r="AB161" s="34" t="s">
        <v>77</v>
      </c>
      <c r="AC161" s="30" t="s">
        <v>212</v>
      </c>
      <c r="AD161" s="30" t="s">
        <v>112</v>
      </c>
      <c r="AE161" s="30" t="s">
        <v>112</v>
      </c>
      <c r="AF161" s="30" t="s">
        <v>112</v>
      </c>
      <c r="AG161" s="35">
        <v>2</v>
      </c>
      <c r="AH161" s="36" t="s">
        <v>635</v>
      </c>
      <c r="AI161" s="36" t="s">
        <v>631</v>
      </c>
      <c r="AJ161" s="30" t="s">
        <v>91</v>
      </c>
      <c r="AK161" s="30" t="s">
        <v>636</v>
      </c>
      <c r="AL161" s="30" t="s">
        <v>70</v>
      </c>
      <c r="AM161" s="30" t="s">
        <v>72</v>
      </c>
      <c r="AN161" s="30" t="s">
        <v>637</v>
      </c>
    </row>
    <row r="162" spans="1:40" s="11" customFormat="1" ht="409.6" x14ac:dyDescent="0.3">
      <c r="A162" s="30">
        <v>148</v>
      </c>
      <c r="B162" s="66" t="s">
        <v>666</v>
      </c>
      <c r="C162" s="74" t="s">
        <v>667</v>
      </c>
      <c r="D162" s="64" t="s">
        <v>668</v>
      </c>
      <c r="E162" s="64" t="s">
        <v>74</v>
      </c>
      <c r="F162" s="64" t="s">
        <v>57</v>
      </c>
      <c r="G162" s="64" t="s">
        <v>264</v>
      </c>
      <c r="H162" s="67" t="s">
        <v>59</v>
      </c>
      <c r="I162" s="67"/>
      <c r="J162" s="67" t="s">
        <v>59</v>
      </c>
      <c r="K162" s="67" t="s">
        <v>59</v>
      </c>
      <c r="L162" s="15" t="s">
        <v>894</v>
      </c>
      <c r="M162" s="64" t="s">
        <v>60</v>
      </c>
      <c r="N162" s="17" t="s">
        <v>61</v>
      </c>
      <c r="O162" s="64" t="s">
        <v>59</v>
      </c>
      <c r="P162" s="64" t="s">
        <v>59</v>
      </c>
      <c r="Q162" s="17" t="s">
        <v>669</v>
      </c>
      <c r="R162" s="64" t="s">
        <v>670</v>
      </c>
      <c r="S162" s="64" t="s">
        <v>671</v>
      </c>
      <c r="T162" s="66"/>
      <c r="U162" s="66" t="s">
        <v>59</v>
      </c>
      <c r="V162" s="68"/>
      <c r="W162" s="64" t="s">
        <v>619</v>
      </c>
      <c r="X162" s="64" t="s">
        <v>672</v>
      </c>
      <c r="Y162" s="64" t="s">
        <v>673</v>
      </c>
      <c r="Z162" s="64" t="s">
        <v>674</v>
      </c>
      <c r="AA162" s="64" t="s">
        <v>675</v>
      </c>
      <c r="AB162" s="64" t="s">
        <v>77</v>
      </c>
      <c r="AC162" s="64" t="s">
        <v>676</v>
      </c>
      <c r="AD162" s="66" t="s">
        <v>112</v>
      </c>
      <c r="AE162" s="66" t="s">
        <v>112</v>
      </c>
      <c r="AF162" s="66" t="s">
        <v>112</v>
      </c>
      <c r="AG162" s="69">
        <f>IF(OR(AD162="",AE162="",AF162=""),"",IFERROR(IF(COUNTIF(AD162:AF162,[16]Hoja2!$J$2)&gt;=2,3,IF(COUNTIF(AD162:AF162,[16]Hoja2!$J$3)=3,1,2)),1))</f>
        <v>2</v>
      </c>
      <c r="AH162" s="36" t="s">
        <v>677</v>
      </c>
      <c r="AI162" s="36" t="s">
        <v>666</v>
      </c>
      <c r="AJ162" s="66" t="s">
        <v>91</v>
      </c>
      <c r="AK162" s="66" t="s">
        <v>678</v>
      </c>
      <c r="AL162" s="66" t="s">
        <v>70</v>
      </c>
      <c r="AM162" s="66" t="s">
        <v>72</v>
      </c>
      <c r="AN162" s="30" t="s">
        <v>65</v>
      </c>
    </row>
    <row r="163" spans="1:40" s="11" customFormat="1" ht="409.6" x14ac:dyDescent="0.3">
      <c r="A163" s="30">
        <v>149</v>
      </c>
      <c r="B163" s="66" t="s">
        <v>666</v>
      </c>
      <c r="C163" s="74" t="s">
        <v>679</v>
      </c>
      <c r="D163" s="64" t="s">
        <v>680</v>
      </c>
      <c r="E163" s="64" t="s">
        <v>74</v>
      </c>
      <c r="F163" s="64" t="s">
        <v>57</v>
      </c>
      <c r="G163" s="64" t="s">
        <v>264</v>
      </c>
      <c r="H163" s="67" t="s">
        <v>59</v>
      </c>
      <c r="I163" s="67"/>
      <c r="J163" s="67" t="s">
        <v>59</v>
      </c>
      <c r="K163" s="67" t="s">
        <v>59</v>
      </c>
      <c r="L163" s="15" t="s">
        <v>894</v>
      </c>
      <c r="M163" s="64" t="s">
        <v>60</v>
      </c>
      <c r="N163" s="17" t="s">
        <v>61</v>
      </c>
      <c r="O163" s="64" t="s">
        <v>59</v>
      </c>
      <c r="P163" s="64" t="s">
        <v>59</v>
      </c>
      <c r="Q163" s="17" t="s">
        <v>669</v>
      </c>
      <c r="R163" s="64" t="s">
        <v>681</v>
      </c>
      <c r="S163" s="70" t="s">
        <v>682</v>
      </c>
      <c r="T163" s="66"/>
      <c r="U163" s="66" t="s">
        <v>59</v>
      </c>
      <c r="V163" s="68"/>
      <c r="W163" s="64" t="s">
        <v>619</v>
      </c>
      <c r="X163" s="64" t="s">
        <v>672</v>
      </c>
      <c r="Y163" s="64" t="s">
        <v>673</v>
      </c>
      <c r="Z163" s="64" t="s">
        <v>674</v>
      </c>
      <c r="AA163" s="64" t="s">
        <v>675</v>
      </c>
      <c r="AB163" s="64" t="s">
        <v>77</v>
      </c>
      <c r="AC163" s="64" t="s">
        <v>676</v>
      </c>
      <c r="AD163" s="66" t="s">
        <v>112</v>
      </c>
      <c r="AE163" s="66" t="s">
        <v>112</v>
      </c>
      <c r="AF163" s="66" t="s">
        <v>112</v>
      </c>
      <c r="AG163" s="69">
        <f>IF(OR(AD163="",AE163="",AF163=""),"",IFERROR(IF(COUNTIF(AD163:AF163,[16]Hoja2!$J$2)&gt;=2,3,IF(COUNTIF(AD163:AF163,[16]Hoja2!$J$3)=3,1,2)),1))</f>
        <v>2</v>
      </c>
      <c r="AH163" s="36" t="s">
        <v>677</v>
      </c>
      <c r="AI163" s="36" t="s">
        <v>666</v>
      </c>
      <c r="AJ163" s="66" t="s">
        <v>91</v>
      </c>
      <c r="AK163" s="66" t="s">
        <v>678</v>
      </c>
      <c r="AL163" s="66" t="s">
        <v>70</v>
      </c>
      <c r="AM163" s="66" t="s">
        <v>72</v>
      </c>
      <c r="AN163" s="30" t="s">
        <v>65</v>
      </c>
    </row>
    <row r="164" spans="1:40" s="11" customFormat="1" ht="409.6" x14ac:dyDescent="0.3">
      <c r="A164" s="30">
        <v>150</v>
      </c>
      <c r="B164" s="66" t="s">
        <v>666</v>
      </c>
      <c r="C164" s="74" t="s">
        <v>683</v>
      </c>
      <c r="D164" s="64" t="s">
        <v>684</v>
      </c>
      <c r="E164" s="64" t="s">
        <v>74</v>
      </c>
      <c r="F164" s="64" t="s">
        <v>57</v>
      </c>
      <c r="G164" s="64" t="s">
        <v>264</v>
      </c>
      <c r="H164" s="67" t="s">
        <v>59</v>
      </c>
      <c r="I164" s="67"/>
      <c r="J164" s="67" t="s">
        <v>59</v>
      </c>
      <c r="K164" s="67" t="s">
        <v>59</v>
      </c>
      <c r="L164" s="15" t="s">
        <v>894</v>
      </c>
      <c r="M164" s="64" t="s">
        <v>60</v>
      </c>
      <c r="N164" s="17" t="s">
        <v>61</v>
      </c>
      <c r="O164" s="64" t="s">
        <v>59</v>
      </c>
      <c r="P164" s="64" t="s">
        <v>59</v>
      </c>
      <c r="Q164" s="17" t="s">
        <v>669</v>
      </c>
      <c r="R164" s="64" t="s">
        <v>685</v>
      </c>
      <c r="S164" s="70" t="s">
        <v>686</v>
      </c>
      <c r="T164" s="66"/>
      <c r="U164" s="66" t="s">
        <v>59</v>
      </c>
      <c r="V164" s="68"/>
      <c r="W164" s="64" t="s">
        <v>619</v>
      </c>
      <c r="X164" s="64" t="s">
        <v>672</v>
      </c>
      <c r="Y164" s="64" t="s">
        <v>673</v>
      </c>
      <c r="Z164" s="64" t="s">
        <v>674</v>
      </c>
      <c r="AA164" s="64" t="s">
        <v>675</v>
      </c>
      <c r="AB164" s="64" t="s">
        <v>77</v>
      </c>
      <c r="AC164" s="64" t="s">
        <v>676</v>
      </c>
      <c r="AD164" s="66" t="s">
        <v>112</v>
      </c>
      <c r="AE164" s="66" t="s">
        <v>112</v>
      </c>
      <c r="AF164" s="66" t="s">
        <v>112</v>
      </c>
      <c r="AG164" s="69">
        <f>IF(OR(AD164="",AE164="",AF164=""),"",IFERROR(IF(COUNTIF(AD164:AF164,[16]Hoja2!$J$2)&gt;=2,3,IF(COUNTIF(AD164:AF164,[16]Hoja2!$J$3)=3,1,2)),1))</f>
        <v>2</v>
      </c>
      <c r="AH164" s="36" t="s">
        <v>677</v>
      </c>
      <c r="AI164" s="36" t="s">
        <v>666</v>
      </c>
      <c r="AJ164" s="66" t="s">
        <v>91</v>
      </c>
      <c r="AK164" s="66" t="s">
        <v>678</v>
      </c>
      <c r="AL164" s="66" t="s">
        <v>70</v>
      </c>
      <c r="AM164" s="66" t="s">
        <v>72</v>
      </c>
      <c r="AN164" s="30" t="s">
        <v>65</v>
      </c>
    </row>
    <row r="165" spans="1:40" s="11" customFormat="1" ht="409.6" x14ac:dyDescent="0.3">
      <c r="A165" s="12">
        <v>151</v>
      </c>
      <c r="B165" s="66" t="s">
        <v>666</v>
      </c>
      <c r="C165" s="17" t="s">
        <v>687</v>
      </c>
      <c r="D165" s="64" t="s">
        <v>688</v>
      </c>
      <c r="E165" s="64" t="s">
        <v>74</v>
      </c>
      <c r="F165" s="64" t="s">
        <v>57</v>
      </c>
      <c r="G165" s="64" t="s">
        <v>264</v>
      </c>
      <c r="H165" s="67" t="s">
        <v>59</v>
      </c>
      <c r="I165" s="67"/>
      <c r="J165" s="67" t="s">
        <v>59</v>
      </c>
      <c r="K165" s="67" t="s">
        <v>59</v>
      </c>
      <c r="L165" s="15" t="s">
        <v>894</v>
      </c>
      <c r="M165" s="64" t="s">
        <v>60</v>
      </c>
      <c r="N165" s="17" t="s">
        <v>61</v>
      </c>
      <c r="O165" s="64" t="s">
        <v>59</v>
      </c>
      <c r="P165" s="64" t="s">
        <v>59</v>
      </c>
      <c r="Q165" s="17" t="s">
        <v>669</v>
      </c>
      <c r="R165" s="64" t="s">
        <v>689</v>
      </c>
      <c r="S165" s="70" t="s">
        <v>690</v>
      </c>
      <c r="T165" s="66"/>
      <c r="U165" s="66" t="s">
        <v>59</v>
      </c>
      <c r="V165" s="68"/>
      <c r="W165" s="64" t="s">
        <v>619</v>
      </c>
      <c r="X165" s="64" t="s">
        <v>672</v>
      </c>
      <c r="Y165" s="64" t="s">
        <v>673</v>
      </c>
      <c r="Z165" s="64" t="s">
        <v>674</v>
      </c>
      <c r="AA165" s="64" t="s">
        <v>675</v>
      </c>
      <c r="AB165" s="64" t="s">
        <v>77</v>
      </c>
      <c r="AC165" s="64" t="s">
        <v>676</v>
      </c>
      <c r="AD165" s="66" t="s">
        <v>112</v>
      </c>
      <c r="AE165" s="66" t="s">
        <v>112</v>
      </c>
      <c r="AF165" s="66" t="s">
        <v>112</v>
      </c>
      <c r="AG165" s="69">
        <f>IF(OR(AD165="",AE165="",AF165=""),"",IFERROR(IF(COUNTIF(AD165:AF165,[16]Hoja2!$J$2)&gt;=2,3,IF(COUNTIF(AD165:AF165,[16]Hoja2!$J$3)=3,1,2)),1))</f>
        <v>2</v>
      </c>
      <c r="AH165" s="36" t="s">
        <v>677</v>
      </c>
      <c r="AI165" s="36" t="s">
        <v>666</v>
      </c>
      <c r="AJ165" s="66" t="s">
        <v>91</v>
      </c>
      <c r="AK165" s="66" t="s">
        <v>678</v>
      </c>
      <c r="AL165" s="66" t="s">
        <v>70</v>
      </c>
      <c r="AM165" s="66" t="s">
        <v>72</v>
      </c>
      <c r="AN165" s="30" t="s">
        <v>65</v>
      </c>
    </row>
    <row r="166" spans="1:40" s="11" customFormat="1" ht="145.19999999999999" x14ac:dyDescent="0.3">
      <c r="A166" s="12">
        <v>152</v>
      </c>
      <c r="B166" s="66" t="s">
        <v>666</v>
      </c>
      <c r="C166" s="74" t="s">
        <v>691</v>
      </c>
      <c r="D166" s="64" t="s">
        <v>692</v>
      </c>
      <c r="E166" s="64" t="s">
        <v>74</v>
      </c>
      <c r="F166" s="64" t="s">
        <v>57</v>
      </c>
      <c r="G166" s="64" t="s">
        <v>58</v>
      </c>
      <c r="H166" s="67" t="s">
        <v>59</v>
      </c>
      <c r="I166" s="67"/>
      <c r="J166" s="67" t="s">
        <v>59</v>
      </c>
      <c r="K166" s="67" t="s">
        <v>59</v>
      </c>
      <c r="L166" s="15" t="s">
        <v>894</v>
      </c>
      <c r="M166" s="64" t="s">
        <v>60</v>
      </c>
      <c r="N166" s="17" t="s">
        <v>693</v>
      </c>
      <c r="O166" s="64" t="s">
        <v>59</v>
      </c>
      <c r="P166" s="64"/>
      <c r="Q166" s="17" t="s">
        <v>171</v>
      </c>
      <c r="R166" s="64" t="s">
        <v>694</v>
      </c>
      <c r="S166" s="70" t="s">
        <v>695</v>
      </c>
      <c r="T166" s="66" t="s">
        <v>59</v>
      </c>
      <c r="U166" s="68"/>
      <c r="V166" s="68"/>
      <c r="W166" s="66" t="s">
        <v>65</v>
      </c>
      <c r="X166" s="66" t="s">
        <v>65</v>
      </c>
      <c r="Y166" s="66" t="s">
        <v>65</v>
      </c>
      <c r="Z166" s="66" t="s">
        <v>65</v>
      </c>
      <c r="AA166" s="66" t="s">
        <v>65</v>
      </c>
      <c r="AB166" s="66" t="s">
        <v>66</v>
      </c>
      <c r="AC166" s="66" t="s">
        <v>55</v>
      </c>
      <c r="AD166" s="66" t="s">
        <v>68</v>
      </c>
      <c r="AE166" s="66" t="s">
        <v>68</v>
      </c>
      <c r="AF166" s="66" t="s">
        <v>68</v>
      </c>
      <c r="AG166" s="69">
        <f>IF(OR(AD166="",AE166="",AF166=""),"",IFERROR(IF(COUNTIF(AD166:AF166,[16]Hoja2!$J$2)&gt;=2,3,IF(COUNTIF(AD166:AF166,[16]Hoja2!$J$3)=3,1,2)),1))</f>
        <v>1</v>
      </c>
      <c r="AH166" s="36" t="s">
        <v>677</v>
      </c>
      <c r="AI166" s="36" t="s">
        <v>666</v>
      </c>
      <c r="AJ166" s="66" t="s">
        <v>91</v>
      </c>
      <c r="AK166" s="66" t="s">
        <v>678</v>
      </c>
      <c r="AL166" s="66" t="s">
        <v>70</v>
      </c>
      <c r="AM166" s="66" t="s">
        <v>72</v>
      </c>
      <c r="AN166" s="30" t="s">
        <v>65</v>
      </c>
    </row>
    <row r="167" spans="1:40" s="11" customFormat="1" ht="198" x14ac:dyDescent="0.3">
      <c r="A167" s="30">
        <v>153</v>
      </c>
      <c r="B167" s="66" t="s">
        <v>666</v>
      </c>
      <c r="C167" s="74" t="s">
        <v>696</v>
      </c>
      <c r="D167" s="64" t="s">
        <v>697</v>
      </c>
      <c r="E167" s="64" t="s">
        <v>74</v>
      </c>
      <c r="F167" s="64" t="s">
        <v>57</v>
      </c>
      <c r="G167" s="64" t="s">
        <v>58</v>
      </c>
      <c r="H167" s="67" t="s">
        <v>59</v>
      </c>
      <c r="I167" s="67"/>
      <c r="J167" s="67" t="s">
        <v>59</v>
      </c>
      <c r="K167" s="67" t="s">
        <v>59</v>
      </c>
      <c r="L167" s="15" t="s">
        <v>894</v>
      </c>
      <c r="M167" s="64" t="s">
        <v>60</v>
      </c>
      <c r="N167" s="17" t="s">
        <v>693</v>
      </c>
      <c r="O167" s="64" t="s">
        <v>59</v>
      </c>
      <c r="P167" s="64"/>
      <c r="Q167" s="17" t="s">
        <v>171</v>
      </c>
      <c r="R167" s="64" t="s">
        <v>698</v>
      </c>
      <c r="S167" s="70" t="s">
        <v>237</v>
      </c>
      <c r="T167" s="66" t="s">
        <v>59</v>
      </c>
      <c r="U167" s="68"/>
      <c r="V167" s="68"/>
      <c r="W167" s="66" t="s">
        <v>65</v>
      </c>
      <c r="X167" s="66" t="s">
        <v>65</v>
      </c>
      <c r="Y167" s="66" t="s">
        <v>65</v>
      </c>
      <c r="Z167" s="66" t="s">
        <v>65</v>
      </c>
      <c r="AA167" s="66" t="s">
        <v>65</v>
      </c>
      <c r="AB167" s="66" t="s">
        <v>66</v>
      </c>
      <c r="AC167" s="66" t="s">
        <v>55</v>
      </c>
      <c r="AD167" s="66" t="s">
        <v>68</v>
      </c>
      <c r="AE167" s="66" t="s">
        <v>68</v>
      </c>
      <c r="AF167" s="66" t="s">
        <v>68</v>
      </c>
      <c r="AG167" s="69">
        <f>IF(OR(AD167="",AE167="",AF167=""),"",IFERROR(IF(COUNTIF(AD167:AF167,[16]Hoja2!$J$2)&gt;=2,3,IF(COUNTIF(AD167:AF167,[16]Hoja2!$J$3)=3,1,2)),1))</f>
        <v>1</v>
      </c>
      <c r="AH167" s="36" t="s">
        <v>677</v>
      </c>
      <c r="AI167" s="36" t="s">
        <v>666</v>
      </c>
      <c r="AJ167" s="66" t="s">
        <v>91</v>
      </c>
      <c r="AK167" s="66" t="s">
        <v>678</v>
      </c>
      <c r="AL167" s="66" t="s">
        <v>70</v>
      </c>
      <c r="AM167" s="66" t="s">
        <v>72</v>
      </c>
      <c r="AN167" s="30" t="s">
        <v>65</v>
      </c>
    </row>
    <row r="168" spans="1:40" s="11" customFormat="1" ht="158.4" x14ac:dyDescent="0.3">
      <c r="A168" s="30">
        <v>154</v>
      </c>
      <c r="B168" s="66" t="s">
        <v>666</v>
      </c>
      <c r="C168" s="74" t="s">
        <v>699</v>
      </c>
      <c r="D168" s="64" t="s">
        <v>697</v>
      </c>
      <c r="E168" s="64" t="s">
        <v>74</v>
      </c>
      <c r="F168" s="64" t="s">
        <v>57</v>
      </c>
      <c r="G168" s="64" t="s">
        <v>58</v>
      </c>
      <c r="H168" s="67" t="s">
        <v>59</v>
      </c>
      <c r="I168" s="67"/>
      <c r="J168" s="67" t="s">
        <v>59</v>
      </c>
      <c r="K168" s="67" t="s">
        <v>59</v>
      </c>
      <c r="L168" s="15" t="s">
        <v>894</v>
      </c>
      <c r="M168" s="64" t="s">
        <v>60</v>
      </c>
      <c r="N168" s="17" t="s">
        <v>693</v>
      </c>
      <c r="O168" s="64" t="s">
        <v>59</v>
      </c>
      <c r="P168" s="64"/>
      <c r="Q168" s="17" t="s">
        <v>171</v>
      </c>
      <c r="R168" s="64" t="s">
        <v>700</v>
      </c>
      <c r="S168" s="70" t="s">
        <v>115</v>
      </c>
      <c r="T168" s="66" t="s">
        <v>59</v>
      </c>
      <c r="U168" s="68"/>
      <c r="V168" s="68"/>
      <c r="W168" s="66" t="s">
        <v>65</v>
      </c>
      <c r="X168" s="66" t="s">
        <v>65</v>
      </c>
      <c r="Y168" s="66" t="s">
        <v>65</v>
      </c>
      <c r="Z168" s="66" t="s">
        <v>65</v>
      </c>
      <c r="AA168" s="66" t="s">
        <v>65</v>
      </c>
      <c r="AB168" s="66" t="s">
        <v>66</v>
      </c>
      <c r="AC168" s="66" t="s">
        <v>55</v>
      </c>
      <c r="AD168" s="66" t="s">
        <v>68</v>
      </c>
      <c r="AE168" s="66" t="s">
        <v>68</v>
      </c>
      <c r="AF168" s="66" t="s">
        <v>68</v>
      </c>
      <c r="AG168" s="69">
        <f>IF(OR(AD168="",AE168="",AF168=""),"",IFERROR(IF(COUNTIF(AD168:AF168,[16]Hoja2!$J$2)&gt;=2,3,IF(COUNTIF(AD168:AF168,[16]Hoja2!$J$3)=3,1,2)),1))</f>
        <v>1</v>
      </c>
      <c r="AH168" s="36" t="s">
        <v>677</v>
      </c>
      <c r="AI168" s="36" t="s">
        <v>666</v>
      </c>
      <c r="AJ168" s="66" t="s">
        <v>91</v>
      </c>
      <c r="AK168" s="66" t="s">
        <v>678</v>
      </c>
      <c r="AL168" s="66" t="s">
        <v>70</v>
      </c>
      <c r="AM168" s="66" t="s">
        <v>72</v>
      </c>
      <c r="AN168" s="30" t="s">
        <v>65</v>
      </c>
    </row>
    <row r="169" spans="1:40" s="11" customFormat="1" ht="171.6" x14ac:dyDescent="0.3">
      <c r="A169" s="30">
        <v>155</v>
      </c>
      <c r="B169" s="66" t="s">
        <v>666</v>
      </c>
      <c r="C169" s="74" t="s">
        <v>701</v>
      </c>
      <c r="D169" s="64" t="s">
        <v>697</v>
      </c>
      <c r="E169" s="64" t="s">
        <v>74</v>
      </c>
      <c r="F169" s="64" t="s">
        <v>57</v>
      </c>
      <c r="G169" s="64" t="s">
        <v>58</v>
      </c>
      <c r="H169" s="67" t="s">
        <v>59</v>
      </c>
      <c r="I169" s="67"/>
      <c r="J169" s="67" t="s">
        <v>59</v>
      </c>
      <c r="K169" s="67" t="s">
        <v>59</v>
      </c>
      <c r="L169" s="15" t="s">
        <v>894</v>
      </c>
      <c r="M169" s="64" t="s">
        <v>60</v>
      </c>
      <c r="N169" s="17" t="s">
        <v>693</v>
      </c>
      <c r="O169" s="64" t="s">
        <v>59</v>
      </c>
      <c r="P169" s="64"/>
      <c r="Q169" s="17" t="s">
        <v>702</v>
      </c>
      <c r="R169" s="64" t="s">
        <v>703</v>
      </c>
      <c r="S169" s="70" t="s">
        <v>704</v>
      </c>
      <c r="T169" s="66" t="s">
        <v>59</v>
      </c>
      <c r="U169" s="68"/>
      <c r="V169" s="68"/>
      <c r="W169" s="66" t="s">
        <v>65</v>
      </c>
      <c r="X169" s="66" t="s">
        <v>65</v>
      </c>
      <c r="Y169" s="66" t="s">
        <v>65</v>
      </c>
      <c r="Z169" s="66" t="s">
        <v>65</v>
      </c>
      <c r="AA169" s="66" t="s">
        <v>65</v>
      </c>
      <c r="AB169" s="66" t="s">
        <v>66</v>
      </c>
      <c r="AC169" s="66" t="s">
        <v>55</v>
      </c>
      <c r="AD169" s="66" t="s">
        <v>68</v>
      </c>
      <c r="AE169" s="66" t="s">
        <v>68</v>
      </c>
      <c r="AF169" s="66" t="s">
        <v>68</v>
      </c>
      <c r="AG169" s="69">
        <f>IF(OR(AD169="",AE169="",AF169=""),"",IFERROR(IF(COUNTIF(AD169:AF169,[16]Hoja2!$J$2)&gt;=2,3,IF(COUNTIF(AD169:AF169,[16]Hoja2!$J$3)=3,1,2)),1))</f>
        <v>1</v>
      </c>
      <c r="AH169" s="36" t="s">
        <v>677</v>
      </c>
      <c r="AI169" s="36" t="s">
        <v>666</v>
      </c>
      <c r="AJ169" s="66" t="s">
        <v>91</v>
      </c>
      <c r="AK169" s="66" t="s">
        <v>678</v>
      </c>
      <c r="AL169" s="66" t="s">
        <v>70</v>
      </c>
      <c r="AM169" s="66" t="s">
        <v>72</v>
      </c>
      <c r="AN169" s="30" t="s">
        <v>65</v>
      </c>
    </row>
    <row r="170" spans="1:40" s="11" customFormat="1" ht="118.8" x14ac:dyDescent="0.3">
      <c r="A170" s="12">
        <v>156</v>
      </c>
      <c r="B170" s="66" t="s">
        <v>666</v>
      </c>
      <c r="C170" s="74" t="s">
        <v>701</v>
      </c>
      <c r="D170" s="64" t="s">
        <v>697</v>
      </c>
      <c r="E170" s="64" t="s">
        <v>74</v>
      </c>
      <c r="F170" s="64" t="s">
        <v>57</v>
      </c>
      <c r="G170" s="64" t="s">
        <v>58</v>
      </c>
      <c r="H170" s="67" t="s">
        <v>59</v>
      </c>
      <c r="I170" s="67"/>
      <c r="J170" s="67" t="s">
        <v>59</v>
      </c>
      <c r="K170" s="67" t="s">
        <v>59</v>
      </c>
      <c r="L170" s="15" t="s">
        <v>894</v>
      </c>
      <c r="M170" s="64" t="s">
        <v>60</v>
      </c>
      <c r="N170" s="17" t="s">
        <v>693</v>
      </c>
      <c r="O170" s="64" t="s">
        <v>59</v>
      </c>
      <c r="P170" s="64"/>
      <c r="Q170" s="17" t="s">
        <v>702</v>
      </c>
      <c r="R170" s="64" t="s">
        <v>705</v>
      </c>
      <c r="S170" s="70" t="s">
        <v>706</v>
      </c>
      <c r="T170" s="66" t="s">
        <v>59</v>
      </c>
      <c r="U170" s="68"/>
      <c r="V170" s="68"/>
      <c r="W170" s="66" t="s">
        <v>65</v>
      </c>
      <c r="X170" s="66" t="s">
        <v>65</v>
      </c>
      <c r="Y170" s="66" t="s">
        <v>65</v>
      </c>
      <c r="Z170" s="66" t="s">
        <v>65</v>
      </c>
      <c r="AA170" s="66" t="s">
        <v>65</v>
      </c>
      <c r="AB170" s="66" t="s">
        <v>66</v>
      </c>
      <c r="AC170" s="66" t="s">
        <v>55</v>
      </c>
      <c r="AD170" s="66" t="s">
        <v>68</v>
      </c>
      <c r="AE170" s="66" t="s">
        <v>68</v>
      </c>
      <c r="AF170" s="66" t="s">
        <v>68</v>
      </c>
      <c r="AG170" s="69">
        <f>IF(OR(AD170="",AE170="",AF170=""),"",IFERROR(IF(COUNTIF(AD170:AF170,[16]Hoja2!$J$2)&gt;=2,3,IF(COUNTIF(AD170:AF170,[16]Hoja2!$J$3)=3,1,2)),1))</f>
        <v>1</v>
      </c>
      <c r="AH170" s="36" t="s">
        <v>677</v>
      </c>
      <c r="AI170" s="36" t="s">
        <v>666</v>
      </c>
      <c r="AJ170" s="66" t="s">
        <v>91</v>
      </c>
      <c r="AK170" s="66" t="s">
        <v>678</v>
      </c>
      <c r="AL170" s="66" t="s">
        <v>70</v>
      </c>
      <c r="AM170" s="66" t="s">
        <v>72</v>
      </c>
      <c r="AN170" s="30" t="s">
        <v>65</v>
      </c>
    </row>
    <row r="171" spans="1:40" s="11" customFormat="1" ht="184.8" x14ac:dyDescent="0.3">
      <c r="A171" s="12">
        <v>157</v>
      </c>
      <c r="B171" s="66" t="s">
        <v>666</v>
      </c>
      <c r="C171" s="74" t="s">
        <v>679</v>
      </c>
      <c r="D171" s="64" t="s">
        <v>697</v>
      </c>
      <c r="E171" s="64" t="s">
        <v>74</v>
      </c>
      <c r="F171" s="64" t="s">
        <v>57</v>
      </c>
      <c r="G171" s="64" t="s">
        <v>58</v>
      </c>
      <c r="H171" s="67" t="s">
        <v>59</v>
      </c>
      <c r="I171" s="67"/>
      <c r="J171" s="67" t="s">
        <v>59</v>
      </c>
      <c r="K171" s="67" t="s">
        <v>59</v>
      </c>
      <c r="L171" s="15" t="s">
        <v>894</v>
      </c>
      <c r="M171" s="64" t="s">
        <v>60</v>
      </c>
      <c r="N171" s="17" t="s">
        <v>61</v>
      </c>
      <c r="O171" s="64" t="s">
        <v>59</v>
      </c>
      <c r="P171" s="64"/>
      <c r="Q171" s="17" t="s">
        <v>707</v>
      </c>
      <c r="R171" s="64" t="s">
        <v>708</v>
      </c>
      <c r="S171" s="70" t="s">
        <v>709</v>
      </c>
      <c r="T171" s="66" t="s">
        <v>59</v>
      </c>
      <c r="U171" s="68"/>
      <c r="V171" s="68"/>
      <c r="W171" s="66" t="s">
        <v>65</v>
      </c>
      <c r="X171" s="66" t="s">
        <v>65</v>
      </c>
      <c r="Y171" s="66" t="s">
        <v>65</v>
      </c>
      <c r="Z171" s="66" t="s">
        <v>65</v>
      </c>
      <c r="AA171" s="66" t="s">
        <v>65</v>
      </c>
      <c r="AB171" s="66" t="s">
        <v>66</v>
      </c>
      <c r="AC171" s="66" t="s">
        <v>55</v>
      </c>
      <c r="AD171" s="66" t="s">
        <v>68</v>
      </c>
      <c r="AE171" s="66" t="s">
        <v>68</v>
      </c>
      <c r="AF171" s="66" t="s">
        <v>68</v>
      </c>
      <c r="AG171" s="69">
        <f>IF(OR(AD171="",AE171="",AF171=""),"",IFERROR(IF(COUNTIF(AD171:AF171,[16]Hoja2!$J$2)&gt;=2,3,IF(COUNTIF(AD171:AF171,[16]Hoja2!$J$3)=3,1,2)),1))</f>
        <v>1</v>
      </c>
      <c r="AH171" s="36" t="s">
        <v>677</v>
      </c>
      <c r="AI171" s="36" t="s">
        <v>666</v>
      </c>
      <c r="AJ171" s="66" t="s">
        <v>91</v>
      </c>
      <c r="AK171" s="66" t="s">
        <v>678</v>
      </c>
      <c r="AL171" s="66" t="s">
        <v>70</v>
      </c>
      <c r="AM171" s="66" t="s">
        <v>72</v>
      </c>
      <c r="AN171" s="30" t="s">
        <v>65</v>
      </c>
    </row>
    <row r="172" spans="1:40" s="61" customFormat="1" ht="184.8" x14ac:dyDescent="0.25">
      <c r="A172" s="30">
        <v>158</v>
      </c>
      <c r="B172" s="12" t="s">
        <v>710</v>
      </c>
      <c r="C172" s="32" t="s">
        <v>711</v>
      </c>
      <c r="D172" s="86" t="s">
        <v>65</v>
      </c>
      <c r="E172" s="15" t="s">
        <v>74</v>
      </c>
      <c r="F172" s="15" t="s">
        <v>57</v>
      </c>
      <c r="G172" s="15" t="s">
        <v>264</v>
      </c>
      <c r="H172" s="16" t="s">
        <v>59</v>
      </c>
      <c r="I172" s="16"/>
      <c r="J172" s="16" t="s">
        <v>59</v>
      </c>
      <c r="K172" s="16" t="s">
        <v>59</v>
      </c>
      <c r="L172" s="15" t="s">
        <v>894</v>
      </c>
      <c r="M172" s="15" t="s">
        <v>60</v>
      </c>
      <c r="N172" s="80" t="s">
        <v>65</v>
      </c>
      <c r="O172" s="12" t="s">
        <v>59</v>
      </c>
      <c r="P172" s="12" t="s">
        <v>59</v>
      </c>
      <c r="Q172" s="15" t="s">
        <v>305</v>
      </c>
      <c r="R172" s="80" t="s">
        <v>712</v>
      </c>
      <c r="S172" s="42" t="s">
        <v>713</v>
      </c>
      <c r="T172" s="12" t="s">
        <v>59</v>
      </c>
      <c r="U172" s="12"/>
      <c r="V172" s="12"/>
      <c r="W172" s="80" t="s">
        <v>65</v>
      </c>
      <c r="X172" s="80" t="s">
        <v>65</v>
      </c>
      <c r="Y172" s="80" t="s">
        <v>65</v>
      </c>
      <c r="Z172" s="80" t="s">
        <v>65</v>
      </c>
      <c r="AA172" s="80" t="s">
        <v>65</v>
      </c>
      <c r="AB172" s="80" t="s">
        <v>66</v>
      </c>
      <c r="AC172" s="12" t="s">
        <v>65</v>
      </c>
      <c r="AD172" s="12" t="s">
        <v>68</v>
      </c>
      <c r="AE172" s="12" t="s">
        <v>68</v>
      </c>
      <c r="AF172" s="12" t="s">
        <v>68</v>
      </c>
      <c r="AG172" s="41">
        <f>IF(OR(AD172="",AE172="",AF172=""),"",IFERROR(IF(COUNTIF(AD172:AF172,[17]Hoja2!$J$2)&gt;=2,3,IF(COUNTIF(AD172:AF172,[17]Hoja2!$J$3)=3,1,2)),1))</f>
        <v>1</v>
      </c>
      <c r="AH172" s="44" t="s">
        <v>714</v>
      </c>
      <c r="AI172" s="44" t="s">
        <v>710</v>
      </c>
      <c r="AJ172" s="12" t="s">
        <v>91</v>
      </c>
      <c r="AK172" s="12" t="s">
        <v>715</v>
      </c>
      <c r="AL172" s="12" t="s">
        <v>70</v>
      </c>
      <c r="AM172" s="12" t="s">
        <v>72</v>
      </c>
      <c r="AN172" s="30" t="s">
        <v>65</v>
      </c>
    </row>
    <row r="173" spans="1:40" s="61" customFormat="1" ht="184.8" x14ac:dyDescent="0.25">
      <c r="A173" s="30">
        <v>159</v>
      </c>
      <c r="B173" s="12" t="s">
        <v>710</v>
      </c>
      <c r="C173" s="32" t="s">
        <v>711</v>
      </c>
      <c r="D173" s="86" t="s">
        <v>65</v>
      </c>
      <c r="E173" s="15" t="s">
        <v>74</v>
      </c>
      <c r="F173" s="15" t="s">
        <v>57</v>
      </c>
      <c r="G173" s="15" t="s">
        <v>264</v>
      </c>
      <c r="H173" s="16" t="s">
        <v>59</v>
      </c>
      <c r="I173" s="16"/>
      <c r="J173" s="16" t="s">
        <v>59</v>
      </c>
      <c r="K173" s="16" t="s">
        <v>59</v>
      </c>
      <c r="L173" s="15" t="s">
        <v>894</v>
      </c>
      <c r="M173" s="15" t="s">
        <v>60</v>
      </c>
      <c r="N173" s="80" t="s">
        <v>65</v>
      </c>
      <c r="O173" s="12" t="s">
        <v>59</v>
      </c>
      <c r="P173" s="12" t="s">
        <v>59</v>
      </c>
      <c r="Q173" s="15" t="s">
        <v>305</v>
      </c>
      <c r="R173" s="80" t="s">
        <v>716</v>
      </c>
      <c r="S173" s="42" t="s">
        <v>717</v>
      </c>
      <c r="T173" s="12" t="s">
        <v>59</v>
      </c>
      <c r="U173" s="12"/>
      <c r="V173" s="12"/>
      <c r="W173" s="80" t="s">
        <v>718</v>
      </c>
      <c r="X173" s="80" t="s">
        <v>647</v>
      </c>
      <c r="Y173" s="80" t="s">
        <v>648</v>
      </c>
      <c r="Z173" s="80" t="s">
        <v>620</v>
      </c>
      <c r="AA173" s="80"/>
      <c r="AB173" s="80" t="s">
        <v>77</v>
      </c>
      <c r="AC173" s="12" t="s">
        <v>212</v>
      </c>
      <c r="AD173" s="12" t="s">
        <v>68</v>
      </c>
      <c r="AE173" s="12" t="s">
        <v>68</v>
      </c>
      <c r="AF173" s="12" t="s">
        <v>68</v>
      </c>
      <c r="AG173" s="41">
        <f>IF(OR(AD173="",AE173="",AF173=""),"",IFERROR(IF(COUNTIF(AD173:AF173,[17]Hoja2!$J$2)&gt;=2,3,IF(COUNTIF(AD173:AF173,[17]Hoja2!$J$3)=3,1,2)),1))</f>
        <v>1</v>
      </c>
      <c r="AH173" s="44" t="s">
        <v>714</v>
      </c>
      <c r="AI173" s="44" t="s">
        <v>710</v>
      </c>
      <c r="AJ173" s="12" t="s">
        <v>91</v>
      </c>
      <c r="AK173" s="12" t="s">
        <v>715</v>
      </c>
      <c r="AL173" s="12" t="s">
        <v>70</v>
      </c>
      <c r="AM173" s="12" t="s">
        <v>72</v>
      </c>
      <c r="AN173" s="30" t="s">
        <v>65</v>
      </c>
    </row>
    <row r="174" spans="1:40" s="61" customFormat="1" ht="277.2" x14ac:dyDescent="0.25">
      <c r="A174" s="30">
        <v>160</v>
      </c>
      <c r="B174" s="12" t="s">
        <v>710</v>
      </c>
      <c r="C174" s="32" t="s">
        <v>719</v>
      </c>
      <c r="D174" s="86" t="s">
        <v>720</v>
      </c>
      <c r="E174" s="15" t="s">
        <v>74</v>
      </c>
      <c r="F174" s="15" t="s">
        <v>57</v>
      </c>
      <c r="G174" s="15" t="s">
        <v>58</v>
      </c>
      <c r="H174" s="16" t="s">
        <v>59</v>
      </c>
      <c r="I174" s="16"/>
      <c r="J174" s="16" t="s">
        <v>59</v>
      </c>
      <c r="K174" s="16" t="s">
        <v>59</v>
      </c>
      <c r="L174" s="15" t="s">
        <v>894</v>
      </c>
      <c r="M174" s="15" t="s">
        <v>60</v>
      </c>
      <c r="N174" s="80" t="s">
        <v>65</v>
      </c>
      <c r="O174" s="12" t="s">
        <v>59</v>
      </c>
      <c r="P174" s="12"/>
      <c r="Q174" s="15" t="s">
        <v>721</v>
      </c>
      <c r="R174" s="80" t="s">
        <v>65</v>
      </c>
      <c r="S174" s="42" t="s">
        <v>722</v>
      </c>
      <c r="T174" s="12"/>
      <c r="U174" s="12" t="s">
        <v>59</v>
      </c>
      <c r="V174" s="12"/>
      <c r="W174" s="80" t="s">
        <v>718</v>
      </c>
      <c r="X174" s="80" t="s">
        <v>647</v>
      </c>
      <c r="Y174" s="80" t="s">
        <v>648</v>
      </c>
      <c r="Z174" s="80" t="s">
        <v>620</v>
      </c>
      <c r="AA174" s="80" t="s">
        <v>723</v>
      </c>
      <c r="AB174" s="80" t="s">
        <v>77</v>
      </c>
      <c r="AC174" s="12" t="s">
        <v>212</v>
      </c>
      <c r="AD174" s="12" t="s">
        <v>150</v>
      </c>
      <c r="AE174" s="12" t="s">
        <v>150</v>
      </c>
      <c r="AF174" s="12" t="s">
        <v>150</v>
      </c>
      <c r="AG174" s="41">
        <f>IF(OR(AD174="",AE174="",AF174=""),"",IFERROR(IF(COUNTIF(AD174:AF174,[17]Hoja2!$J$2)&gt;=2,3,IF(COUNTIF(AD174:AF174,[17]Hoja2!$J$3)=3,1,2)),1))</f>
        <v>3</v>
      </c>
      <c r="AH174" s="44" t="s">
        <v>714</v>
      </c>
      <c r="AI174" s="44" t="s">
        <v>710</v>
      </c>
      <c r="AJ174" s="12" t="s">
        <v>91</v>
      </c>
      <c r="AK174" s="12" t="s">
        <v>715</v>
      </c>
      <c r="AL174" s="12" t="s">
        <v>70</v>
      </c>
      <c r="AM174" s="12" t="s">
        <v>72</v>
      </c>
      <c r="AN174" s="30" t="s">
        <v>65</v>
      </c>
    </row>
    <row r="175" spans="1:40" s="61" customFormat="1" ht="409.6" x14ac:dyDescent="0.25">
      <c r="A175" s="12">
        <v>161</v>
      </c>
      <c r="B175" s="12" t="s">
        <v>710</v>
      </c>
      <c r="C175" s="32" t="s">
        <v>711</v>
      </c>
      <c r="D175" s="15" t="s">
        <v>724</v>
      </c>
      <c r="E175" s="15" t="s">
        <v>74</v>
      </c>
      <c r="F175" s="15" t="s">
        <v>57</v>
      </c>
      <c r="G175" s="15" t="s">
        <v>264</v>
      </c>
      <c r="H175" s="16" t="s">
        <v>59</v>
      </c>
      <c r="I175" s="16"/>
      <c r="J175" s="16" t="s">
        <v>59</v>
      </c>
      <c r="K175" s="16" t="s">
        <v>59</v>
      </c>
      <c r="L175" s="15" t="s">
        <v>894</v>
      </c>
      <c r="M175" s="15" t="s">
        <v>60</v>
      </c>
      <c r="N175" s="80" t="s">
        <v>65</v>
      </c>
      <c r="O175" s="12" t="s">
        <v>59</v>
      </c>
      <c r="P175" s="12" t="s">
        <v>59</v>
      </c>
      <c r="Q175" s="15" t="s">
        <v>644</v>
      </c>
      <c r="R175" s="80" t="s">
        <v>725</v>
      </c>
      <c r="S175" s="80" t="s">
        <v>726</v>
      </c>
      <c r="T175" s="12"/>
      <c r="U175" s="12"/>
      <c r="V175" s="12" t="s">
        <v>59</v>
      </c>
      <c r="W175" s="80" t="s">
        <v>619</v>
      </c>
      <c r="X175" s="80" t="s">
        <v>647</v>
      </c>
      <c r="Y175" s="80" t="s">
        <v>648</v>
      </c>
      <c r="Z175" s="80" t="s">
        <v>727</v>
      </c>
      <c r="AA175" s="80" t="s">
        <v>675</v>
      </c>
      <c r="AB175" s="12" t="s">
        <v>77</v>
      </c>
      <c r="AC175" s="12" t="s">
        <v>212</v>
      </c>
      <c r="AD175" s="12" t="s">
        <v>150</v>
      </c>
      <c r="AE175" s="12" t="s">
        <v>150</v>
      </c>
      <c r="AF175" s="12" t="s">
        <v>150</v>
      </c>
      <c r="AG175" s="41">
        <f>IF(OR(AD175="",AE175="",AF175=""),"",IFERROR(IF(COUNTIF(AD175:AF175,[17]Hoja2!$J$2)&gt;=2,3,IF(COUNTIF(AD175:AF175,[17]Hoja2!$J$3)=3,1,2)),1))</f>
        <v>3</v>
      </c>
      <c r="AH175" s="44" t="s">
        <v>714</v>
      </c>
      <c r="AI175" s="44" t="s">
        <v>710</v>
      </c>
      <c r="AJ175" s="12" t="s">
        <v>91</v>
      </c>
      <c r="AK175" s="12" t="s">
        <v>715</v>
      </c>
      <c r="AL175" s="12" t="s">
        <v>70</v>
      </c>
      <c r="AM175" s="12" t="s">
        <v>72</v>
      </c>
      <c r="AN175" s="30" t="s">
        <v>65</v>
      </c>
    </row>
    <row r="176" spans="1:40" s="61" customFormat="1" ht="409.6" x14ac:dyDescent="0.25">
      <c r="A176" s="12">
        <v>162</v>
      </c>
      <c r="B176" s="12" t="s">
        <v>710</v>
      </c>
      <c r="C176" s="32" t="s">
        <v>711</v>
      </c>
      <c r="D176" s="86" t="s">
        <v>728</v>
      </c>
      <c r="E176" s="15" t="s">
        <v>74</v>
      </c>
      <c r="F176" s="15" t="s">
        <v>57</v>
      </c>
      <c r="G176" s="15" t="s">
        <v>264</v>
      </c>
      <c r="H176" s="16" t="s">
        <v>59</v>
      </c>
      <c r="I176" s="16"/>
      <c r="J176" s="16" t="s">
        <v>59</v>
      </c>
      <c r="K176" s="16" t="s">
        <v>59</v>
      </c>
      <c r="L176" s="15" t="s">
        <v>894</v>
      </c>
      <c r="M176" s="15" t="s">
        <v>60</v>
      </c>
      <c r="N176" s="80" t="s">
        <v>65</v>
      </c>
      <c r="O176" s="12" t="s">
        <v>59</v>
      </c>
      <c r="P176" s="12" t="s">
        <v>59</v>
      </c>
      <c r="Q176" s="15" t="s">
        <v>644</v>
      </c>
      <c r="R176" s="80" t="s">
        <v>729</v>
      </c>
      <c r="S176" s="80" t="s">
        <v>730</v>
      </c>
      <c r="T176" s="12"/>
      <c r="U176" s="12"/>
      <c r="V176" s="12" t="s">
        <v>59</v>
      </c>
      <c r="W176" s="80" t="s">
        <v>619</v>
      </c>
      <c r="X176" s="80" t="s">
        <v>647</v>
      </c>
      <c r="Y176" s="80" t="s">
        <v>731</v>
      </c>
      <c r="Z176" s="80" t="s">
        <v>727</v>
      </c>
      <c r="AA176" s="80" t="s">
        <v>675</v>
      </c>
      <c r="AB176" s="80" t="s">
        <v>77</v>
      </c>
      <c r="AC176" s="12" t="s">
        <v>212</v>
      </c>
      <c r="AD176" s="12" t="s">
        <v>150</v>
      </c>
      <c r="AE176" s="12" t="s">
        <v>150</v>
      </c>
      <c r="AF176" s="12" t="s">
        <v>150</v>
      </c>
      <c r="AG176" s="41">
        <f>IF(OR(AD176="",AE176="",AF176=""),"",IFERROR(IF(COUNTIF(AD176:AF176,[17]Hoja2!$J$2)&gt;=2,3,IF(COUNTIF(AD176:AF176,[17]Hoja2!$J$3)=3,1,2)),1))</f>
        <v>3</v>
      </c>
      <c r="AH176" s="44" t="s">
        <v>714</v>
      </c>
      <c r="AI176" s="44" t="s">
        <v>710</v>
      </c>
      <c r="AJ176" s="12" t="s">
        <v>91</v>
      </c>
      <c r="AK176" s="12" t="s">
        <v>715</v>
      </c>
      <c r="AL176" s="12" t="s">
        <v>70</v>
      </c>
      <c r="AM176" s="12" t="s">
        <v>72</v>
      </c>
      <c r="AN176" s="30" t="s">
        <v>65</v>
      </c>
    </row>
    <row r="177" spans="1:40" s="61" customFormat="1" ht="409.6" x14ac:dyDescent="0.25">
      <c r="A177" s="30">
        <v>163</v>
      </c>
      <c r="B177" s="12" t="s">
        <v>710</v>
      </c>
      <c r="C177" s="32" t="s">
        <v>719</v>
      </c>
      <c r="D177" s="86" t="s">
        <v>728</v>
      </c>
      <c r="E177" s="15" t="s">
        <v>74</v>
      </c>
      <c r="F177" s="15" t="s">
        <v>57</v>
      </c>
      <c r="G177" s="15" t="s">
        <v>264</v>
      </c>
      <c r="H177" s="16" t="s">
        <v>59</v>
      </c>
      <c r="I177" s="16"/>
      <c r="J177" s="16" t="s">
        <v>59</v>
      </c>
      <c r="K177" s="16" t="s">
        <v>59</v>
      </c>
      <c r="L177" s="15" t="s">
        <v>894</v>
      </c>
      <c r="M177" s="15" t="s">
        <v>60</v>
      </c>
      <c r="N177" s="80" t="s">
        <v>65</v>
      </c>
      <c r="O177" s="12" t="s">
        <v>59</v>
      </c>
      <c r="P177" s="12" t="s">
        <v>59</v>
      </c>
      <c r="Q177" s="15" t="s">
        <v>644</v>
      </c>
      <c r="R177" s="80" t="s">
        <v>732</v>
      </c>
      <c r="S177" s="80" t="s">
        <v>733</v>
      </c>
      <c r="T177" s="12"/>
      <c r="U177" s="12"/>
      <c r="V177" s="12" t="s">
        <v>59</v>
      </c>
      <c r="W177" s="80" t="s">
        <v>619</v>
      </c>
      <c r="X177" s="80" t="s">
        <v>647</v>
      </c>
      <c r="Y177" s="80" t="s">
        <v>648</v>
      </c>
      <c r="Z177" s="80" t="s">
        <v>727</v>
      </c>
      <c r="AA177" s="80" t="s">
        <v>675</v>
      </c>
      <c r="AB177" s="80" t="s">
        <v>77</v>
      </c>
      <c r="AC177" s="12" t="s">
        <v>212</v>
      </c>
      <c r="AD177" s="12" t="s">
        <v>150</v>
      </c>
      <c r="AE177" s="12" t="s">
        <v>150</v>
      </c>
      <c r="AF177" s="12" t="s">
        <v>150</v>
      </c>
      <c r="AG177" s="41">
        <f>IF(OR(AD177="",AE177="",AF177=""),"",IFERROR(IF(COUNTIF(AD177:AF177,[17]Hoja2!$J$2)&gt;=2,3,IF(COUNTIF(AD177:AF177,[17]Hoja2!$J$3)=3,1,2)),1))</f>
        <v>3</v>
      </c>
      <c r="AH177" s="44" t="s">
        <v>714</v>
      </c>
      <c r="AI177" s="44" t="s">
        <v>710</v>
      </c>
      <c r="AJ177" s="12" t="s">
        <v>91</v>
      </c>
      <c r="AK177" s="12" t="s">
        <v>715</v>
      </c>
      <c r="AL177" s="12" t="s">
        <v>70</v>
      </c>
      <c r="AM177" s="12" t="s">
        <v>72</v>
      </c>
      <c r="AN177" s="30" t="s">
        <v>65</v>
      </c>
    </row>
    <row r="178" spans="1:40" s="61" customFormat="1" ht="409.6" x14ac:dyDescent="0.25">
      <c r="A178" s="30">
        <v>164</v>
      </c>
      <c r="B178" s="12" t="s">
        <v>710</v>
      </c>
      <c r="C178" s="32" t="s">
        <v>711</v>
      </c>
      <c r="D178" s="86" t="s">
        <v>728</v>
      </c>
      <c r="E178" s="15" t="s">
        <v>74</v>
      </c>
      <c r="F178" s="15" t="s">
        <v>57</v>
      </c>
      <c r="G178" s="15" t="s">
        <v>264</v>
      </c>
      <c r="H178" s="16" t="s">
        <v>59</v>
      </c>
      <c r="I178" s="16"/>
      <c r="J178" s="16" t="s">
        <v>59</v>
      </c>
      <c r="K178" s="16" t="s">
        <v>59</v>
      </c>
      <c r="L178" s="15" t="s">
        <v>894</v>
      </c>
      <c r="M178" s="15" t="s">
        <v>60</v>
      </c>
      <c r="N178" s="80" t="s">
        <v>65</v>
      </c>
      <c r="O178" s="12" t="s">
        <v>59</v>
      </c>
      <c r="P178" s="12" t="s">
        <v>59</v>
      </c>
      <c r="Q178" s="15" t="s">
        <v>644</v>
      </c>
      <c r="R178" s="80" t="s">
        <v>734</v>
      </c>
      <c r="S178" s="80" t="s">
        <v>735</v>
      </c>
      <c r="T178" s="12"/>
      <c r="U178" s="12"/>
      <c r="V178" s="12" t="s">
        <v>59</v>
      </c>
      <c r="W178" s="80" t="s">
        <v>619</v>
      </c>
      <c r="X178" s="80" t="s">
        <v>647</v>
      </c>
      <c r="Y178" s="80" t="s">
        <v>648</v>
      </c>
      <c r="Z178" s="80" t="s">
        <v>727</v>
      </c>
      <c r="AA178" s="80" t="s">
        <v>675</v>
      </c>
      <c r="AB178" s="80" t="s">
        <v>77</v>
      </c>
      <c r="AC178" s="12" t="s">
        <v>212</v>
      </c>
      <c r="AD178" s="12" t="s">
        <v>150</v>
      </c>
      <c r="AE178" s="12" t="s">
        <v>150</v>
      </c>
      <c r="AF178" s="12" t="s">
        <v>150</v>
      </c>
      <c r="AG178" s="41">
        <f>IF(OR(AD178="",AE178="",AF178=""),"",IFERROR(IF(COUNTIF(AD178:AF178,[17]Hoja2!$J$2)&gt;=2,3,IF(COUNTIF(AD178:AF178,[17]Hoja2!$J$3)=3,1,2)),1))</f>
        <v>3</v>
      </c>
      <c r="AH178" s="44" t="s">
        <v>714</v>
      </c>
      <c r="AI178" s="44" t="s">
        <v>710</v>
      </c>
      <c r="AJ178" s="12" t="s">
        <v>91</v>
      </c>
      <c r="AK178" s="12" t="s">
        <v>715</v>
      </c>
      <c r="AL178" s="12" t="s">
        <v>70</v>
      </c>
      <c r="AM178" s="12" t="s">
        <v>72</v>
      </c>
      <c r="AN178" s="30" t="s">
        <v>65</v>
      </c>
    </row>
    <row r="179" spans="1:40" s="61" customFormat="1" ht="277.2" x14ac:dyDescent="0.25">
      <c r="A179" s="30">
        <v>165</v>
      </c>
      <c r="B179" s="12" t="s">
        <v>710</v>
      </c>
      <c r="C179" s="32" t="s">
        <v>719</v>
      </c>
      <c r="D179" s="86" t="s">
        <v>736</v>
      </c>
      <c r="E179" s="15" t="s">
        <v>74</v>
      </c>
      <c r="F179" s="15" t="s">
        <v>57</v>
      </c>
      <c r="G179" s="15" t="s">
        <v>264</v>
      </c>
      <c r="H179" s="16" t="s">
        <v>59</v>
      </c>
      <c r="I179" s="16"/>
      <c r="J179" s="16" t="s">
        <v>59</v>
      </c>
      <c r="K179" s="16" t="s">
        <v>59</v>
      </c>
      <c r="L179" s="15" t="s">
        <v>894</v>
      </c>
      <c r="M179" s="15" t="s">
        <v>60</v>
      </c>
      <c r="N179" s="80" t="s">
        <v>65</v>
      </c>
      <c r="O179" s="12" t="s">
        <v>59</v>
      </c>
      <c r="P179" s="12" t="s">
        <v>59</v>
      </c>
      <c r="Q179" s="15" t="s">
        <v>234</v>
      </c>
      <c r="R179" s="80" t="s">
        <v>737</v>
      </c>
      <c r="S179" s="80" t="s">
        <v>738</v>
      </c>
      <c r="T179" s="12"/>
      <c r="U179" s="12" t="s">
        <v>59</v>
      </c>
      <c r="V179" s="12"/>
      <c r="W179" s="80" t="s">
        <v>500</v>
      </c>
      <c r="X179" s="80" t="s">
        <v>647</v>
      </c>
      <c r="Y179" s="80" t="s">
        <v>739</v>
      </c>
      <c r="Z179" s="80" t="s">
        <v>727</v>
      </c>
      <c r="AA179" s="80" t="s">
        <v>675</v>
      </c>
      <c r="AB179" s="80" t="s">
        <v>77</v>
      </c>
      <c r="AC179" s="12" t="s">
        <v>212</v>
      </c>
      <c r="AD179" s="12" t="s">
        <v>112</v>
      </c>
      <c r="AE179" s="12" t="s">
        <v>112</v>
      </c>
      <c r="AF179" s="12" t="s">
        <v>112</v>
      </c>
      <c r="AG179" s="41">
        <f>IF(OR(AD179="",AE179="",AF179=""),"",IFERROR(IF(COUNTIF(AD179:AF179,[17]Hoja2!$J$2)&gt;=2,3,IF(COUNTIF(AD179:AF179,[17]Hoja2!$J$3)=3,1,2)),1))</f>
        <v>2</v>
      </c>
      <c r="AH179" s="44" t="s">
        <v>714</v>
      </c>
      <c r="AI179" s="44" t="s">
        <v>710</v>
      </c>
      <c r="AJ179" s="12" t="s">
        <v>91</v>
      </c>
      <c r="AK179" s="12" t="s">
        <v>715</v>
      </c>
      <c r="AL179" s="12" t="s">
        <v>70</v>
      </c>
      <c r="AM179" s="12" t="s">
        <v>72</v>
      </c>
      <c r="AN179" s="30" t="s">
        <v>65</v>
      </c>
    </row>
    <row r="180" spans="1:40" s="61" customFormat="1" ht="277.2" x14ac:dyDescent="0.25">
      <c r="A180" s="12">
        <v>166</v>
      </c>
      <c r="B180" s="12" t="s">
        <v>710</v>
      </c>
      <c r="C180" s="32" t="s">
        <v>719</v>
      </c>
      <c r="D180" s="86" t="s">
        <v>736</v>
      </c>
      <c r="E180" s="15" t="s">
        <v>74</v>
      </c>
      <c r="F180" s="15" t="s">
        <v>57</v>
      </c>
      <c r="G180" s="15" t="s">
        <v>58</v>
      </c>
      <c r="H180" s="16" t="s">
        <v>59</v>
      </c>
      <c r="I180" s="16"/>
      <c r="J180" s="16" t="s">
        <v>59</v>
      </c>
      <c r="K180" s="16" t="s">
        <v>59</v>
      </c>
      <c r="L180" s="15" t="s">
        <v>894</v>
      </c>
      <c r="M180" s="15" t="s">
        <v>60</v>
      </c>
      <c r="N180" s="80" t="s">
        <v>65</v>
      </c>
      <c r="O180" s="12" t="s">
        <v>59</v>
      </c>
      <c r="P180" s="12"/>
      <c r="Q180" s="15" t="s">
        <v>265</v>
      </c>
      <c r="R180" s="80" t="s">
        <v>740</v>
      </c>
      <c r="S180" s="86" t="s">
        <v>741</v>
      </c>
      <c r="T180" s="12"/>
      <c r="U180" s="12" t="s">
        <v>59</v>
      </c>
      <c r="V180" s="12"/>
      <c r="W180" s="80" t="s">
        <v>500</v>
      </c>
      <c r="X180" s="80" t="s">
        <v>647</v>
      </c>
      <c r="Y180" s="80" t="s">
        <v>742</v>
      </c>
      <c r="Z180" s="80" t="s">
        <v>727</v>
      </c>
      <c r="AA180" s="80" t="s">
        <v>675</v>
      </c>
      <c r="AB180" s="80" t="s">
        <v>77</v>
      </c>
      <c r="AC180" s="12" t="s">
        <v>212</v>
      </c>
      <c r="AD180" s="12" t="s">
        <v>112</v>
      </c>
      <c r="AE180" s="12" t="s">
        <v>112</v>
      </c>
      <c r="AF180" s="12" t="s">
        <v>112</v>
      </c>
      <c r="AG180" s="41">
        <f>IF(OR(AD180="",AE180="",AF180=""),"",IFERROR(IF(COUNTIF(AD180:AF180,[17]Hoja2!$J$2)&gt;=2,3,IF(COUNTIF(AD180:AF180,[17]Hoja2!$J$3)=3,1,2)),1))</f>
        <v>2</v>
      </c>
      <c r="AH180" s="44" t="s">
        <v>714</v>
      </c>
      <c r="AI180" s="44" t="s">
        <v>710</v>
      </c>
      <c r="AJ180" s="12" t="s">
        <v>91</v>
      </c>
      <c r="AK180" s="12" t="s">
        <v>715</v>
      </c>
      <c r="AL180" s="12" t="s">
        <v>70</v>
      </c>
      <c r="AM180" s="12" t="s">
        <v>72</v>
      </c>
      <c r="AN180" s="30" t="s">
        <v>65</v>
      </c>
    </row>
    <row r="181" spans="1:40" s="61" customFormat="1" ht="277.2" x14ac:dyDescent="0.25">
      <c r="A181" s="12">
        <v>167</v>
      </c>
      <c r="B181" s="12" t="s">
        <v>710</v>
      </c>
      <c r="C181" s="32" t="s">
        <v>719</v>
      </c>
      <c r="D181" s="15" t="s">
        <v>743</v>
      </c>
      <c r="E181" s="15" t="s">
        <v>74</v>
      </c>
      <c r="F181" s="15" t="s">
        <v>57</v>
      </c>
      <c r="G181" s="15" t="s">
        <v>264</v>
      </c>
      <c r="H181" s="16" t="s">
        <v>59</v>
      </c>
      <c r="I181" s="16"/>
      <c r="J181" s="16" t="s">
        <v>59</v>
      </c>
      <c r="K181" s="16" t="s">
        <v>59</v>
      </c>
      <c r="L181" s="15" t="s">
        <v>894</v>
      </c>
      <c r="M181" s="15" t="s">
        <v>60</v>
      </c>
      <c r="N181" s="80" t="s">
        <v>65</v>
      </c>
      <c r="O181" s="12" t="s">
        <v>59</v>
      </c>
      <c r="P181" s="12" t="s">
        <v>59</v>
      </c>
      <c r="Q181" s="15" t="s">
        <v>265</v>
      </c>
      <c r="R181" s="80" t="s">
        <v>744</v>
      </c>
      <c r="S181" s="86" t="s">
        <v>745</v>
      </c>
      <c r="T181" s="12" t="s">
        <v>59</v>
      </c>
      <c r="U181" s="12"/>
      <c r="V181" s="12"/>
      <c r="W181" s="80" t="s">
        <v>65</v>
      </c>
      <c r="X181" s="80" t="s">
        <v>65</v>
      </c>
      <c r="Y181" s="80" t="s">
        <v>65</v>
      </c>
      <c r="Z181" s="80" t="s">
        <v>65</v>
      </c>
      <c r="AA181" s="80" t="s">
        <v>65</v>
      </c>
      <c r="AB181" s="80" t="s">
        <v>77</v>
      </c>
      <c r="AC181" s="12" t="s">
        <v>67</v>
      </c>
      <c r="AD181" s="12" t="s">
        <v>68</v>
      </c>
      <c r="AE181" s="12" t="s">
        <v>68</v>
      </c>
      <c r="AF181" s="12" t="s">
        <v>68</v>
      </c>
      <c r="AG181" s="71">
        <v>1</v>
      </c>
      <c r="AH181" s="44" t="s">
        <v>714</v>
      </c>
      <c r="AI181" s="44" t="s">
        <v>710</v>
      </c>
      <c r="AJ181" s="12" t="s">
        <v>91</v>
      </c>
      <c r="AK181" s="12" t="s">
        <v>715</v>
      </c>
      <c r="AL181" s="12" t="s">
        <v>70</v>
      </c>
      <c r="AM181" s="12" t="s">
        <v>72</v>
      </c>
      <c r="AN181" s="30" t="s">
        <v>65</v>
      </c>
    </row>
    <row r="182" spans="1:40" s="61" customFormat="1" ht="224.4" x14ac:dyDescent="0.25">
      <c r="A182" s="30">
        <v>168</v>
      </c>
      <c r="B182" s="12" t="s">
        <v>710</v>
      </c>
      <c r="C182" s="32" t="s">
        <v>719</v>
      </c>
      <c r="D182" s="87" t="s">
        <v>746</v>
      </c>
      <c r="E182" s="15" t="s">
        <v>74</v>
      </c>
      <c r="F182" s="15" t="s">
        <v>57</v>
      </c>
      <c r="G182" s="15" t="s">
        <v>264</v>
      </c>
      <c r="H182" s="16" t="s">
        <v>59</v>
      </c>
      <c r="I182" s="16"/>
      <c r="J182" s="16" t="s">
        <v>59</v>
      </c>
      <c r="K182" s="16" t="s">
        <v>59</v>
      </c>
      <c r="L182" s="15" t="s">
        <v>894</v>
      </c>
      <c r="M182" s="15" t="s">
        <v>60</v>
      </c>
      <c r="N182" s="80" t="s">
        <v>65</v>
      </c>
      <c r="O182" s="12" t="s">
        <v>59</v>
      </c>
      <c r="P182" s="12" t="s">
        <v>59</v>
      </c>
      <c r="Q182" s="87" t="s">
        <v>747</v>
      </c>
      <c r="R182" s="87" t="s">
        <v>748</v>
      </c>
      <c r="S182" s="88" t="s">
        <v>749</v>
      </c>
      <c r="T182" s="12" t="s">
        <v>59</v>
      </c>
      <c r="U182" s="12"/>
      <c r="V182" s="12"/>
      <c r="W182" s="80" t="s">
        <v>750</v>
      </c>
      <c r="X182" s="80" t="s">
        <v>750</v>
      </c>
      <c r="Y182" s="80" t="s">
        <v>750</v>
      </c>
      <c r="Z182" s="80" t="s">
        <v>750</v>
      </c>
      <c r="AA182" s="80" t="s">
        <v>750</v>
      </c>
      <c r="AB182" s="80" t="s">
        <v>77</v>
      </c>
      <c r="AC182" s="12" t="s">
        <v>212</v>
      </c>
      <c r="AD182" s="12" t="s">
        <v>68</v>
      </c>
      <c r="AE182" s="12" t="s">
        <v>68</v>
      </c>
      <c r="AF182" s="12" t="s">
        <v>68</v>
      </c>
      <c r="AG182" s="41">
        <f>IF(OR(AD182="",AE182="",AF182=""),"",IFERROR(IF(COUNTIF(AD182:AF182,[17]Hoja2!$J$2)&gt;=2,3,IF(COUNTIF(AD182:AF182,[17]Hoja2!$J$3)=3,1,2)),1))</f>
        <v>1</v>
      </c>
      <c r="AH182" s="44" t="s">
        <v>714</v>
      </c>
      <c r="AI182" s="44" t="s">
        <v>710</v>
      </c>
      <c r="AJ182" s="12" t="s">
        <v>91</v>
      </c>
      <c r="AK182" s="12" t="s">
        <v>715</v>
      </c>
      <c r="AL182" s="12" t="s">
        <v>70</v>
      </c>
      <c r="AM182" s="12" t="s">
        <v>72</v>
      </c>
      <c r="AN182" s="30" t="s">
        <v>65</v>
      </c>
    </row>
    <row r="183" spans="1:40" s="61" customFormat="1" ht="409.2" x14ac:dyDescent="0.25">
      <c r="A183" s="30">
        <v>169</v>
      </c>
      <c r="B183" s="12" t="s">
        <v>751</v>
      </c>
      <c r="C183" s="13" t="s">
        <v>752</v>
      </c>
      <c r="D183" s="80" t="s">
        <v>753</v>
      </c>
      <c r="E183" s="15" t="s">
        <v>74</v>
      </c>
      <c r="F183" s="15" t="s">
        <v>57</v>
      </c>
      <c r="G183" s="15" t="s">
        <v>264</v>
      </c>
      <c r="H183" s="16" t="s">
        <v>59</v>
      </c>
      <c r="I183" s="16"/>
      <c r="J183" s="16" t="s">
        <v>59</v>
      </c>
      <c r="K183" s="16" t="s">
        <v>59</v>
      </c>
      <c r="L183" s="15" t="s">
        <v>894</v>
      </c>
      <c r="M183" s="15" t="s">
        <v>60</v>
      </c>
      <c r="N183" s="17" t="s">
        <v>61</v>
      </c>
      <c r="O183" s="15" t="s">
        <v>59</v>
      </c>
      <c r="P183" s="15" t="s">
        <v>59</v>
      </c>
      <c r="Q183" s="17" t="s">
        <v>669</v>
      </c>
      <c r="R183" s="17" t="s">
        <v>754</v>
      </c>
      <c r="S183" s="17" t="s">
        <v>755</v>
      </c>
      <c r="T183" s="12"/>
      <c r="U183" s="12" t="s">
        <v>59</v>
      </c>
      <c r="V183" s="13"/>
      <c r="W183" s="17" t="s">
        <v>756</v>
      </c>
      <c r="X183" s="17" t="s">
        <v>647</v>
      </c>
      <c r="Y183" s="17" t="s">
        <v>757</v>
      </c>
      <c r="Z183" s="17" t="s">
        <v>727</v>
      </c>
      <c r="AA183" s="17" t="s">
        <v>675</v>
      </c>
      <c r="AB183" s="17" t="s">
        <v>77</v>
      </c>
      <c r="AC183" s="17" t="s">
        <v>212</v>
      </c>
      <c r="AD183" s="17" t="s">
        <v>150</v>
      </c>
      <c r="AE183" s="17" t="s">
        <v>150</v>
      </c>
      <c r="AF183" s="17" t="s">
        <v>150</v>
      </c>
      <c r="AG183" s="41">
        <f>IF(OR(AD183="",AE183="",AF183=""),"",IFERROR(IF(COUNTIF(AD183:AF183,[18]Hoja2!$J$2)&gt;=2,3,IF(COUNTIF(AD183:AF183,[18]Hoja2!$J$3)=3,1,2)),1))</f>
        <v>3</v>
      </c>
      <c r="AH183" s="12" t="s">
        <v>423</v>
      </c>
      <c r="AI183" s="12" t="s">
        <v>751</v>
      </c>
      <c r="AJ183" s="12" t="s">
        <v>424</v>
      </c>
      <c r="AK183" s="12" t="s">
        <v>758</v>
      </c>
      <c r="AL183" s="12" t="s">
        <v>426</v>
      </c>
      <c r="AM183" s="12" t="s">
        <v>427</v>
      </c>
      <c r="AN183" s="30" t="s">
        <v>65</v>
      </c>
    </row>
    <row r="184" spans="1:40" s="61" customFormat="1" ht="409.2" x14ac:dyDescent="0.25">
      <c r="A184" s="30">
        <v>170</v>
      </c>
      <c r="B184" s="12" t="s">
        <v>751</v>
      </c>
      <c r="C184" s="13" t="s">
        <v>752</v>
      </c>
      <c r="D184" s="80" t="s">
        <v>65</v>
      </c>
      <c r="E184" s="15" t="s">
        <v>74</v>
      </c>
      <c r="F184" s="15" t="s">
        <v>57</v>
      </c>
      <c r="G184" s="15" t="s">
        <v>58</v>
      </c>
      <c r="H184" s="16"/>
      <c r="I184" s="16"/>
      <c r="J184" s="16"/>
      <c r="K184" s="16" t="s">
        <v>59</v>
      </c>
      <c r="L184" s="15" t="s">
        <v>894</v>
      </c>
      <c r="M184" s="15" t="s">
        <v>60</v>
      </c>
      <c r="N184" s="17" t="s">
        <v>61</v>
      </c>
      <c r="O184" s="15" t="s">
        <v>59</v>
      </c>
      <c r="P184" s="15"/>
      <c r="Q184" s="17" t="s">
        <v>563</v>
      </c>
      <c r="R184" s="17" t="s">
        <v>759</v>
      </c>
      <c r="S184" s="42" t="s">
        <v>760</v>
      </c>
      <c r="T184" s="12"/>
      <c r="U184" s="12" t="s">
        <v>59</v>
      </c>
      <c r="V184" s="13"/>
      <c r="W184" s="12" t="s">
        <v>756</v>
      </c>
      <c r="X184" s="12" t="s">
        <v>618</v>
      </c>
      <c r="Y184" s="12" t="s">
        <v>757</v>
      </c>
      <c r="Z184" s="12" t="s">
        <v>761</v>
      </c>
      <c r="AA184" s="12" t="s">
        <v>762</v>
      </c>
      <c r="AB184" s="12" t="s">
        <v>77</v>
      </c>
      <c r="AC184" s="12" t="s">
        <v>212</v>
      </c>
      <c r="AD184" s="12" t="s">
        <v>150</v>
      </c>
      <c r="AE184" s="12" t="s">
        <v>150</v>
      </c>
      <c r="AF184" s="12" t="s">
        <v>150</v>
      </c>
      <c r="AG184" s="41">
        <f>IF(OR(AD184="",AE184="",AF184=""),"",IFERROR(IF(COUNTIF(AD184:AF184,[18]Hoja2!$J$2)&gt;=2,3,IF(COUNTIF(AD184:AF184,[18]Hoja2!$J$3)=3,1,2)),1))</f>
        <v>3</v>
      </c>
      <c r="AH184" s="12" t="s">
        <v>423</v>
      </c>
      <c r="AI184" s="12" t="s">
        <v>751</v>
      </c>
      <c r="AJ184" s="12" t="s">
        <v>424</v>
      </c>
      <c r="AK184" s="12" t="s">
        <v>758</v>
      </c>
      <c r="AL184" s="12" t="s">
        <v>426</v>
      </c>
      <c r="AM184" s="12" t="s">
        <v>427</v>
      </c>
      <c r="AN184" s="30" t="s">
        <v>65</v>
      </c>
    </row>
    <row r="185" spans="1:40" s="61" customFormat="1" ht="409.2" x14ac:dyDescent="0.25">
      <c r="A185" s="12">
        <v>171</v>
      </c>
      <c r="B185" s="12" t="s">
        <v>751</v>
      </c>
      <c r="C185" s="13" t="s">
        <v>763</v>
      </c>
      <c r="D185" s="80" t="s">
        <v>65</v>
      </c>
      <c r="E185" s="15" t="s">
        <v>74</v>
      </c>
      <c r="F185" s="15" t="s">
        <v>57</v>
      </c>
      <c r="G185" s="15" t="s">
        <v>58</v>
      </c>
      <c r="H185" s="16" t="s">
        <v>59</v>
      </c>
      <c r="I185" s="16"/>
      <c r="J185" s="16" t="s">
        <v>59</v>
      </c>
      <c r="K185" s="16" t="s">
        <v>59</v>
      </c>
      <c r="L185" s="15" t="s">
        <v>894</v>
      </c>
      <c r="M185" s="15" t="s">
        <v>60</v>
      </c>
      <c r="N185" s="17" t="s">
        <v>370</v>
      </c>
      <c r="O185" s="15" t="s">
        <v>59</v>
      </c>
      <c r="P185" s="15"/>
      <c r="Q185" s="64" t="s">
        <v>269</v>
      </c>
      <c r="R185" s="17" t="s">
        <v>764</v>
      </c>
      <c r="S185" s="14" t="s">
        <v>765</v>
      </c>
      <c r="T185" s="12" t="s">
        <v>59</v>
      </c>
      <c r="U185" s="12" t="s">
        <v>59</v>
      </c>
      <c r="V185" s="13"/>
      <c r="W185" s="17" t="s">
        <v>756</v>
      </c>
      <c r="X185" s="17" t="s">
        <v>618</v>
      </c>
      <c r="Y185" s="17" t="s">
        <v>757</v>
      </c>
      <c r="Z185" s="17" t="s">
        <v>761</v>
      </c>
      <c r="AA185" s="17" t="s">
        <v>762</v>
      </c>
      <c r="AB185" s="17" t="s">
        <v>77</v>
      </c>
      <c r="AC185" s="17" t="s">
        <v>212</v>
      </c>
      <c r="AD185" s="17" t="s">
        <v>150</v>
      </c>
      <c r="AE185" s="17" t="s">
        <v>150</v>
      </c>
      <c r="AF185" s="17" t="s">
        <v>150</v>
      </c>
      <c r="AG185" s="41">
        <f>IF(OR(AD185="",AE185="",AF185=""),"",IFERROR(IF(COUNTIF(AD185:AF185,[18]Hoja2!$J$2)&gt;=2,3,IF(COUNTIF(AD185:AF185,[18]Hoja2!$J$3)=3,1,2)),1))</f>
        <v>3</v>
      </c>
      <c r="AH185" s="12" t="s">
        <v>423</v>
      </c>
      <c r="AI185" s="12" t="s">
        <v>751</v>
      </c>
      <c r="AJ185" s="12" t="s">
        <v>424</v>
      </c>
      <c r="AK185" s="12" t="s">
        <v>758</v>
      </c>
      <c r="AL185" s="12" t="s">
        <v>426</v>
      </c>
      <c r="AM185" s="12" t="s">
        <v>427</v>
      </c>
      <c r="AN185" s="30" t="s">
        <v>65</v>
      </c>
    </row>
    <row r="186" spans="1:40" s="61" customFormat="1" ht="409.2" x14ac:dyDescent="0.25">
      <c r="A186" s="12">
        <v>172</v>
      </c>
      <c r="B186" s="12" t="s">
        <v>751</v>
      </c>
      <c r="C186" s="13" t="s">
        <v>752</v>
      </c>
      <c r="D186" s="80" t="s">
        <v>65</v>
      </c>
      <c r="E186" s="15" t="s">
        <v>74</v>
      </c>
      <c r="F186" s="15" t="s">
        <v>57</v>
      </c>
      <c r="G186" s="15" t="s">
        <v>58</v>
      </c>
      <c r="H186" s="16" t="s">
        <v>59</v>
      </c>
      <c r="I186" s="16"/>
      <c r="J186" s="16" t="s">
        <v>59</v>
      </c>
      <c r="K186" s="16" t="s">
        <v>59</v>
      </c>
      <c r="L186" s="15" t="s">
        <v>894</v>
      </c>
      <c r="M186" s="15" t="s">
        <v>60</v>
      </c>
      <c r="N186" s="17" t="s">
        <v>61</v>
      </c>
      <c r="O186" s="15" t="s">
        <v>59</v>
      </c>
      <c r="P186" s="15"/>
      <c r="Q186" s="64" t="s">
        <v>766</v>
      </c>
      <c r="R186" s="17" t="s">
        <v>767</v>
      </c>
      <c r="S186" s="14" t="s">
        <v>768</v>
      </c>
      <c r="T186" s="12" t="s">
        <v>59</v>
      </c>
      <c r="U186" s="12"/>
      <c r="V186" s="13"/>
      <c r="W186" s="17" t="s">
        <v>756</v>
      </c>
      <c r="X186" s="17" t="s">
        <v>618</v>
      </c>
      <c r="Y186" s="17" t="s">
        <v>757</v>
      </c>
      <c r="Z186" s="17" t="s">
        <v>761</v>
      </c>
      <c r="AA186" s="17" t="s">
        <v>762</v>
      </c>
      <c r="AB186" s="17" t="s">
        <v>77</v>
      </c>
      <c r="AC186" s="17" t="s">
        <v>212</v>
      </c>
      <c r="AD186" s="17" t="s">
        <v>769</v>
      </c>
      <c r="AE186" s="17" t="s">
        <v>150</v>
      </c>
      <c r="AF186" s="17" t="s">
        <v>150</v>
      </c>
      <c r="AG186" s="41">
        <f>IF(OR(AD186="",AE186="",AF186=""),"",IFERROR(IF(COUNTIF(AD186:AF186,[18]Hoja2!$J$2)&gt;=2,3,IF(COUNTIF(AD186:AF186,[18]Hoja2!$J$3)=3,1,2)),1))</f>
        <v>3</v>
      </c>
      <c r="AH186" s="12" t="s">
        <v>423</v>
      </c>
      <c r="AI186" s="12" t="s">
        <v>751</v>
      </c>
      <c r="AJ186" s="12" t="s">
        <v>424</v>
      </c>
      <c r="AK186" s="12" t="s">
        <v>758</v>
      </c>
      <c r="AL186" s="12" t="s">
        <v>426</v>
      </c>
      <c r="AM186" s="12" t="s">
        <v>427</v>
      </c>
      <c r="AN186" s="30" t="s">
        <v>65</v>
      </c>
    </row>
    <row r="187" spans="1:40" s="72" customFormat="1" ht="224.4" x14ac:dyDescent="0.25">
      <c r="A187" s="30">
        <v>173</v>
      </c>
      <c r="B187" s="12" t="s">
        <v>770</v>
      </c>
      <c r="C187" s="12" t="s">
        <v>771</v>
      </c>
      <c r="D187" s="15" t="s">
        <v>65</v>
      </c>
      <c r="E187" s="15" t="s">
        <v>772</v>
      </c>
      <c r="F187" s="15" t="s">
        <v>57</v>
      </c>
      <c r="G187" s="15" t="s">
        <v>58</v>
      </c>
      <c r="H187" s="75" t="s">
        <v>59</v>
      </c>
      <c r="I187" s="75"/>
      <c r="J187" s="75" t="s">
        <v>59</v>
      </c>
      <c r="K187" s="75" t="s">
        <v>59</v>
      </c>
      <c r="L187" s="15" t="s">
        <v>894</v>
      </c>
      <c r="M187" s="15" t="s">
        <v>60</v>
      </c>
      <c r="N187" s="80" t="s">
        <v>61</v>
      </c>
      <c r="O187" s="12" t="s">
        <v>59</v>
      </c>
      <c r="P187" s="12"/>
      <c r="Q187" s="15" t="s">
        <v>147</v>
      </c>
      <c r="R187" s="80" t="s">
        <v>773</v>
      </c>
      <c r="S187" s="32" t="s">
        <v>774</v>
      </c>
      <c r="T187" s="89" t="s">
        <v>59</v>
      </c>
      <c r="U187" s="89"/>
      <c r="V187" s="89"/>
      <c r="W187" s="80" t="s">
        <v>65</v>
      </c>
      <c r="X187" s="80" t="s">
        <v>65</v>
      </c>
      <c r="Y187" s="80" t="s">
        <v>65</v>
      </c>
      <c r="Z187" s="80" t="s">
        <v>65</v>
      </c>
      <c r="AA187" s="80" t="s">
        <v>65</v>
      </c>
      <c r="AB187" s="12" t="s">
        <v>66</v>
      </c>
      <c r="AC187" s="12" t="s">
        <v>67</v>
      </c>
      <c r="AD187" s="12" t="s">
        <v>68</v>
      </c>
      <c r="AE187" s="12" t="s">
        <v>68</v>
      </c>
      <c r="AF187" s="12" t="s">
        <v>68</v>
      </c>
      <c r="AG187" s="41">
        <f>IF(OR(AD187="",AE187="",AF187=""),"",IFERROR(IF(COUNTIF(AD187:AF187,[19]Hoja2!$J$2)&gt;=2,3,IF(COUNTIF(AD187:AF187,[19]Hoja2!$J$3)=3,1,2)),1))</f>
        <v>1</v>
      </c>
      <c r="AH187" s="44" t="s">
        <v>775</v>
      </c>
      <c r="AI187" s="44" t="s">
        <v>776</v>
      </c>
      <c r="AJ187" s="12" t="s">
        <v>91</v>
      </c>
      <c r="AK187" s="12" t="s">
        <v>777</v>
      </c>
      <c r="AL187" s="12" t="s">
        <v>70</v>
      </c>
      <c r="AM187" s="12" t="s">
        <v>72</v>
      </c>
      <c r="AN187" s="30" t="s">
        <v>65</v>
      </c>
    </row>
    <row r="188" spans="1:40" s="72" customFormat="1" ht="408.75" customHeight="1" x14ac:dyDescent="0.25">
      <c r="A188" s="30">
        <v>174</v>
      </c>
      <c r="B188" s="12" t="s">
        <v>770</v>
      </c>
      <c r="C188" s="12" t="s">
        <v>771</v>
      </c>
      <c r="D188" s="15" t="s">
        <v>65</v>
      </c>
      <c r="E188" s="15" t="s">
        <v>772</v>
      </c>
      <c r="F188" s="15" t="s">
        <v>57</v>
      </c>
      <c r="G188" s="15" t="s">
        <v>264</v>
      </c>
      <c r="H188" s="75" t="s">
        <v>59</v>
      </c>
      <c r="I188" s="75"/>
      <c r="J188" s="75" t="s">
        <v>59</v>
      </c>
      <c r="K188" s="75" t="s">
        <v>59</v>
      </c>
      <c r="L188" s="15" t="s">
        <v>894</v>
      </c>
      <c r="M188" s="15" t="s">
        <v>60</v>
      </c>
      <c r="N188" s="80" t="s">
        <v>61</v>
      </c>
      <c r="O188" s="15" t="s">
        <v>59</v>
      </c>
      <c r="P188" s="15" t="s">
        <v>59</v>
      </c>
      <c r="Q188" s="15" t="s">
        <v>147</v>
      </c>
      <c r="R188" s="80" t="s">
        <v>778</v>
      </c>
      <c r="S188" s="32" t="s">
        <v>779</v>
      </c>
      <c r="T188" s="89"/>
      <c r="U188" s="89" t="s">
        <v>59</v>
      </c>
      <c r="V188" s="89"/>
      <c r="W188" s="80" t="s">
        <v>672</v>
      </c>
      <c r="X188" s="80" t="s">
        <v>618</v>
      </c>
      <c r="Y188" s="80" t="s">
        <v>673</v>
      </c>
      <c r="Z188" s="80" t="s">
        <v>620</v>
      </c>
      <c r="AA188" s="80" t="s">
        <v>675</v>
      </c>
      <c r="AB188" s="12" t="s">
        <v>66</v>
      </c>
      <c r="AC188" s="12" t="s">
        <v>67</v>
      </c>
      <c r="AD188" s="12" t="s">
        <v>68</v>
      </c>
      <c r="AE188" s="12" t="s">
        <v>68</v>
      </c>
      <c r="AF188" s="12" t="s">
        <v>68</v>
      </c>
      <c r="AG188" s="41">
        <f>IF(OR(AD188="",AE188="",AF188=""),"",IFERROR(IF(COUNTIF(AD188:AF188,[19]Hoja2!$J$2)&gt;=2,3,IF(COUNTIF(AD188:AF188,[19]Hoja2!$J$3)=3,1,2)),1))</f>
        <v>1</v>
      </c>
      <c r="AH188" s="44" t="s">
        <v>775</v>
      </c>
      <c r="AI188" s="44" t="s">
        <v>776</v>
      </c>
      <c r="AJ188" s="12" t="s">
        <v>91</v>
      </c>
      <c r="AK188" s="12" t="s">
        <v>777</v>
      </c>
      <c r="AL188" s="12" t="s">
        <v>70</v>
      </c>
      <c r="AM188" s="12" t="s">
        <v>72</v>
      </c>
      <c r="AN188" s="30" t="s">
        <v>65</v>
      </c>
    </row>
    <row r="189" spans="1:40" s="72" customFormat="1" ht="369.6" x14ac:dyDescent="0.25">
      <c r="A189" s="30">
        <v>175</v>
      </c>
      <c r="B189" s="12" t="s">
        <v>770</v>
      </c>
      <c r="C189" s="12" t="s">
        <v>780</v>
      </c>
      <c r="D189" s="87" t="s">
        <v>781</v>
      </c>
      <c r="E189" s="15" t="s">
        <v>74</v>
      </c>
      <c r="F189" s="15" t="s">
        <v>57</v>
      </c>
      <c r="G189" s="15" t="s">
        <v>58</v>
      </c>
      <c r="H189" s="75" t="s">
        <v>59</v>
      </c>
      <c r="I189" s="75"/>
      <c r="J189" s="75" t="s">
        <v>59</v>
      </c>
      <c r="K189" s="75" t="s">
        <v>59</v>
      </c>
      <c r="L189" s="15" t="s">
        <v>894</v>
      </c>
      <c r="M189" s="15" t="s">
        <v>60</v>
      </c>
      <c r="N189" s="80" t="s">
        <v>61</v>
      </c>
      <c r="O189" s="12" t="s">
        <v>59</v>
      </c>
      <c r="P189" s="12"/>
      <c r="Q189" s="87" t="s">
        <v>782</v>
      </c>
      <c r="R189" s="80" t="s">
        <v>65</v>
      </c>
      <c r="S189" s="32" t="s">
        <v>783</v>
      </c>
      <c r="T189" s="89"/>
      <c r="U189" s="89" t="s">
        <v>59</v>
      </c>
      <c r="V189" s="89"/>
      <c r="W189" s="80" t="s">
        <v>65</v>
      </c>
      <c r="X189" s="80" t="s">
        <v>65</v>
      </c>
      <c r="Y189" s="80" t="s">
        <v>784</v>
      </c>
      <c r="Z189" s="80" t="s">
        <v>65</v>
      </c>
      <c r="AA189" s="80" t="s">
        <v>65</v>
      </c>
      <c r="AB189" s="12" t="s">
        <v>77</v>
      </c>
      <c r="AC189" s="12" t="s">
        <v>212</v>
      </c>
      <c r="AD189" s="12" t="s">
        <v>150</v>
      </c>
      <c r="AE189" s="12" t="s">
        <v>150</v>
      </c>
      <c r="AF189" s="12" t="s">
        <v>150</v>
      </c>
      <c r="AG189" s="41">
        <f>IF(OR(AD189="",AE189="",AF189=""),"",IFERROR(IF(COUNTIF(AD189:AF189,[19]Hoja2!$J$2)&gt;=2,3,IF(COUNTIF(AD189:AF189,[19]Hoja2!$J$3)=3,1,2)),1))</f>
        <v>3</v>
      </c>
      <c r="AH189" s="44" t="s">
        <v>775</v>
      </c>
      <c r="AI189" s="44" t="s">
        <v>776</v>
      </c>
      <c r="AJ189" s="12" t="s">
        <v>91</v>
      </c>
      <c r="AK189" s="12" t="s">
        <v>777</v>
      </c>
      <c r="AL189" s="12" t="s">
        <v>70</v>
      </c>
      <c r="AM189" s="12" t="s">
        <v>72</v>
      </c>
      <c r="AN189" s="30" t="s">
        <v>65</v>
      </c>
    </row>
    <row r="190" spans="1:40" s="72" customFormat="1" ht="409.6" x14ac:dyDescent="0.25">
      <c r="A190" s="12">
        <v>176</v>
      </c>
      <c r="B190" s="12" t="s">
        <v>770</v>
      </c>
      <c r="C190" s="12" t="s">
        <v>780</v>
      </c>
      <c r="D190" s="15" t="s">
        <v>785</v>
      </c>
      <c r="E190" s="15" t="s">
        <v>74</v>
      </c>
      <c r="F190" s="15" t="s">
        <v>57</v>
      </c>
      <c r="G190" s="15" t="s">
        <v>264</v>
      </c>
      <c r="H190" s="75" t="s">
        <v>59</v>
      </c>
      <c r="I190" s="75"/>
      <c r="J190" s="75" t="s">
        <v>59</v>
      </c>
      <c r="K190" s="75" t="s">
        <v>59</v>
      </c>
      <c r="L190" s="15" t="s">
        <v>894</v>
      </c>
      <c r="M190" s="15" t="s">
        <v>60</v>
      </c>
      <c r="N190" s="80" t="s">
        <v>61</v>
      </c>
      <c r="O190" s="12" t="s">
        <v>59</v>
      </c>
      <c r="P190" s="12" t="s">
        <v>59</v>
      </c>
      <c r="Q190" s="15" t="s">
        <v>786</v>
      </c>
      <c r="R190" s="80" t="s">
        <v>787</v>
      </c>
      <c r="S190" s="32" t="s">
        <v>788</v>
      </c>
      <c r="T190" s="89"/>
      <c r="U190" s="89"/>
      <c r="V190" s="89" t="s">
        <v>59</v>
      </c>
      <c r="W190" s="80" t="s">
        <v>619</v>
      </c>
      <c r="X190" s="80" t="s">
        <v>618</v>
      </c>
      <c r="Y190" s="80" t="s">
        <v>673</v>
      </c>
      <c r="Z190" s="80" t="s">
        <v>620</v>
      </c>
      <c r="AA190" s="80" t="s">
        <v>675</v>
      </c>
      <c r="AB190" s="12" t="s">
        <v>77</v>
      </c>
      <c r="AC190" s="12" t="s">
        <v>212</v>
      </c>
      <c r="AD190" s="12" t="s">
        <v>150</v>
      </c>
      <c r="AE190" s="12" t="s">
        <v>150</v>
      </c>
      <c r="AF190" s="12" t="s">
        <v>150</v>
      </c>
      <c r="AG190" s="41">
        <f>IF(OR(AD190="",AE190="",AF190=""),"",IFERROR(IF(COUNTIF(AD190:AF190,[19]Hoja2!$J$2)&gt;=2,3,IF(COUNTIF(AD190:AF190,[19]Hoja2!$J$3)=3,1,2)),1))</f>
        <v>3</v>
      </c>
      <c r="AH190" s="44" t="s">
        <v>775</v>
      </c>
      <c r="AI190" s="44" t="s">
        <v>776</v>
      </c>
      <c r="AJ190" s="12" t="s">
        <v>91</v>
      </c>
      <c r="AK190" s="12" t="s">
        <v>777</v>
      </c>
      <c r="AL190" s="12" t="s">
        <v>70</v>
      </c>
      <c r="AM190" s="12" t="s">
        <v>72</v>
      </c>
      <c r="AN190" s="30" t="s">
        <v>65</v>
      </c>
    </row>
    <row r="191" spans="1:40" s="72" customFormat="1" ht="198" x14ac:dyDescent="0.25">
      <c r="A191" s="12">
        <v>177</v>
      </c>
      <c r="B191" s="12" t="s">
        <v>770</v>
      </c>
      <c r="C191" s="12" t="s">
        <v>780</v>
      </c>
      <c r="D191" s="15" t="s">
        <v>65</v>
      </c>
      <c r="E191" s="15" t="s">
        <v>74</v>
      </c>
      <c r="F191" s="15" t="s">
        <v>57</v>
      </c>
      <c r="G191" s="15" t="s">
        <v>58</v>
      </c>
      <c r="H191" s="75" t="s">
        <v>59</v>
      </c>
      <c r="I191" s="75"/>
      <c r="J191" s="75"/>
      <c r="K191" s="75"/>
      <c r="L191" s="15" t="s">
        <v>894</v>
      </c>
      <c r="M191" s="15" t="s">
        <v>60</v>
      </c>
      <c r="N191" s="80" t="s">
        <v>61</v>
      </c>
      <c r="O191" s="12" t="s">
        <v>59</v>
      </c>
      <c r="P191" s="12"/>
      <c r="Q191" s="15" t="s">
        <v>563</v>
      </c>
      <c r="R191" s="80" t="s">
        <v>789</v>
      </c>
      <c r="S191" s="32" t="s">
        <v>790</v>
      </c>
      <c r="T191" s="89"/>
      <c r="U191" s="89"/>
      <c r="V191" s="89" t="s">
        <v>59</v>
      </c>
      <c r="W191" s="80" t="s">
        <v>672</v>
      </c>
      <c r="X191" s="80" t="s">
        <v>618</v>
      </c>
      <c r="Y191" s="80" t="s">
        <v>673</v>
      </c>
      <c r="Z191" s="80" t="s">
        <v>620</v>
      </c>
      <c r="AA191" s="80" t="s">
        <v>675</v>
      </c>
      <c r="AB191" s="12" t="s">
        <v>77</v>
      </c>
      <c r="AC191" s="12" t="s">
        <v>78</v>
      </c>
      <c r="AD191" s="12" t="s">
        <v>112</v>
      </c>
      <c r="AE191" s="12" t="s">
        <v>112</v>
      </c>
      <c r="AF191" s="12" t="s">
        <v>112</v>
      </c>
      <c r="AG191" s="41">
        <f>IF(OR(AD191="",AE191="",AF191=""),"",IFERROR(IF(COUNTIF(AD191:AF191,[19]Hoja2!$J$2)&gt;=2,3,IF(COUNTIF(AD191:AF191,[19]Hoja2!$J$3)=3,1,2)),1))</f>
        <v>2</v>
      </c>
      <c r="AH191" s="44" t="s">
        <v>775</v>
      </c>
      <c r="AI191" s="44" t="s">
        <v>776</v>
      </c>
      <c r="AJ191" s="12" t="s">
        <v>91</v>
      </c>
      <c r="AK191" s="12" t="s">
        <v>777</v>
      </c>
      <c r="AL191" s="12" t="s">
        <v>70</v>
      </c>
      <c r="AM191" s="12" t="s">
        <v>72</v>
      </c>
      <c r="AN191" s="30" t="s">
        <v>65</v>
      </c>
    </row>
    <row r="192" spans="1:40" s="72" customFormat="1" ht="198" x14ac:dyDescent="0.25">
      <c r="A192" s="30">
        <v>178</v>
      </c>
      <c r="B192" s="12" t="s">
        <v>770</v>
      </c>
      <c r="C192" s="12" t="s">
        <v>780</v>
      </c>
      <c r="D192" s="15" t="s">
        <v>65</v>
      </c>
      <c r="E192" s="15" t="s">
        <v>74</v>
      </c>
      <c r="F192" s="15" t="s">
        <v>57</v>
      </c>
      <c r="G192" s="15" t="s">
        <v>58</v>
      </c>
      <c r="H192" s="75" t="s">
        <v>59</v>
      </c>
      <c r="I192" s="75"/>
      <c r="J192" s="75"/>
      <c r="K192" s="75"/>
      <c r="L192" s="15" t="s">
        <v>894</v>
      </c>
      <c r="M192" s="15" t="s">
        <v>60</v>
      </c>
      <c r="N192" s="80" t="s">
        <v>61</v>
      </c>
      <c r="O192" s="12" t="s">
        <v>59</v>
      </c>
      <c r="P192" s="12"/>
      <c r="Q192" s="15" t="s">
        <v>563</v>
      </c>
      <c r="R192" s="80" t="s">
        <v>791</v>
      </c>
      <c r="S192" s="32" t="s">
        <v>792</v>
      </c>
      <c r="T192" s="89"/>
      <c r="U192" s="89"/>
      <c r="V192" s="89" t="s">
        <v>59</v>
      </c>
      <c r="W192" s="80" t="s">
        <v>672</v>
      </c>
      <c r="X192" s="80" t="s">
        <v>618</v>
      </c>
      <c r="Y192" s="80" t="s">
        <v>673</v>
      </c>
      <c r="Z192" s="80" t="s">
        <v>620</v>
      </c>
      <c r="AA192" s="80" t="s">
        <v>675</v>
      </c>
      <c r="AB192" s="12" t="s">
        <v>77</v>
      </c>
      <c r="AC192" s="12" t="s">
        <v>78</v>
      </c>
      <c r="AD192" s="12" t="s">
        <v>112</v>
      </c>
      <c r="AE192" s="12" t="s">
        <v>112</v>
      </c>
      <c r="AF192" s="12" t="s">
        <v>112</v>
      </c>
      <c r="AG192" s="41">
        <f>IF(OR(AD192="",AE192="",AF192=""),"",IFERROR(IF(COUNTIF(AD192:AF192,[19]Hoja2!$J$2)&gt;=2,3,IF(COUNTIF(AD192:AF192,[19]Hoja2!$J$3)=3,1,2)),1))</f>
        <v>2</v>
      </c>
      <c r="AH192" s="44" t="s">
        <v>775</v>
      </c>
      <c r="AI192" s="44" t="s">
        <v>776</v>
      </c>
      <c r="AJ192" s="12" t="s">
        <v>91</v>
      </c>
      <c r="AK192" s="12" t="s">
        <v>777</v>
      </c>
      <c r="AL192" s="12" t="s">
        <v>70</v>
      </c>
      <c r="AM192" s="12" t="s">
        <v>72</v>
      </c>
      <c r="AN192" s="30" t="s">
        <v>65</v>
      </c>
    </row>
    <row r="193" spans="1:40" s="72" customFormat="1" ht="198" x14ac:dyDescent="0.25">
      <c r="A193" s="30">
        <v>179</v>
      </c>
      <c r="B193" s="12" t="s">
        <v>770</v>
      </c>
      <c r="C193" s="12" t="s">
        <v>780</v>
      </c>
      <c r="D193" s="15" t="s">
        <v>65</v>
      </c>
      <c r="E193" s="15" t="s">
        <v>74</v>
      </c>
      <c r="F193" s="15" t="s">
        <v>57</v>
      </c>
      <c r="G193" s="15" t="s">
        <v>58</v>
      </c>
      <c r="H193" s="75" t="s">
        <v>59</v>
      </c>
      <c r="I193" s="75"/>
      <c r="J193" s="75"/>
      <c r="K193" s="75"/>
      <c r="L193" s="15" t="s">
        <v>894</v>
      </c>
      <c r="M193" s="15" t="s">
        <v>60</v>
      </c>
      <c r="N193" s="80" t="s">
        <v>61</v>
      </c>
      <c r="O193" s="12" t="s">
        <v>59</v>
      </c>
      <c r="P193" s="12"/>
      <c r="Q193" s="15" t="s">
        <v>563</v>
      </c>
      <c r="R193" s="80" t="s">
        <v>793</v>
      </c>
      <c r="S193" s="32" t="s">
        <v>794</v>
      </c>
      <c r="T193" s="89"/>
      <c r="U193" s="89"/>
      <c r="V193" s="89" t="s">
        <v>59</v>
      </c>
      <c r="W193" s="80" t="s">
        <v>672</v>
      </c>
      <c r="X193" s="80" t="s">
        <v>618</v>
      </c>
      <c r="Y193" s="80" t="s">
        <v>673</v>
      </c>
      <c r="Z193" s="80" t="s">
        <v>620</v>
      </c>
      <c r="AA193" s="80" t="s">
        <v>675</v>
      </c>
      <c r="AB193" s="12" t="s">
        <v>77</v>
      </c>
      <c r="AC193" s="12" t="s">
        <v>212</v>
      </c>
      <c r="AD193" s="12" t="s">
        <v>150</v>
      </c>
      <c r="AE193" s="12" t="s">
        <v>150</v>
      </c>
      <c r="AF193" s="12" t="s">
        <v>150</v>
      </c>
      <c r="AG193" s="41">
        <f>IF(OR(AD193="",AE193="",AF193=""),"",IFERROR(IF(COUNTIF(AD193:AF193,[19]Hoja2!$J$2)&gt;=2,3,IF(COUNTIF(AD193:AF193,[19]Hoja2!$J$3)=3,1,2)),1))</f>
        <v>3</v>
      </c>
      <c r="AH193" s="44" t="s">
        <v>775</v>
      </c>
      <c r="AI193" s="44" t="s">
        <v>776</v>
      </c>
      <c r="AJ193" s="12" t="s">
        <v>91</v>
      </c>
      <c r="AK193" s="12" t="s">
        <v>777</v>
      </c>
      <c r="AL193" s="12" t="s">
        <v>70</v>
      </c>
      <c r="AM193" s="12" t="s">
        <v>72</v>
      </c>
      <c r="AN193" s="30" t="s">
        <v>65</v>
      </c>
    </row>
    <row r="194" spans="1:40" s="72" customFormat="1" ht="369.6" x14ac:dyDescent="0.25">
      <c r="A194" s="30">
        <v>180</v>
      </c>
      <c r="B194" s="12" t="s">
        <v>770</v>
      </c>
      <c r="C194" s="12" t="s">
        <v>780</v>
      </c>
      <c r="D194" s="15" t="s">
        <v>65</v>
      </c>
      <c r="E194" s="15" t="s">
        <v>74</v>
      </c>
      <c r="F194" s="15" t="s">
        <v>57</v>
      </c>
      <c r="G194" s="15" t="s">
        <v>58</v>
      </c>
      <c r="H194" s="75" t="s">
        <v>59</v>
      </c>
      <c r="I194" s="75"/>
      <c r="J194" s="75" t="s">
        <v>59</v>
      </c>
      <c r="K194" s="75" t="s">
        <v>59</v>
      </c>
      <c r="L194" s="15" t="s">
        <v>894</v>
      </c>
      <c r="M194" s="15" t="s">
        <v>60</v>
      </c>
      <c r="N194" s="80" t="s">
        <v>61</v>
      </c>
      <c r="O194" s="12" t="s">
        <v>59</v>
      </c>
      <c r="P194" s="12"/>
      <c r="Q194" s="15" t="s">
        <v>481</v>
      </c>
      <c r="R194" s="80" t="s">
        <v>764</v>
      </c>
      <c r="S194" s="32" t="s">
        <v>795</v>
      </c>
      <c r="T194" s="89"/>
      <c r="U194" s="89"/>
      <c r="V194" s="89" t="s">
        <v>59</v>
      </c>
      <c r="W194" s="80" t="s">
        <v>672</v>
      </c>
      <c r="X194" s="80" t="s">
        <v>618</v>
      </c>
      <c r="Y194" s="80" t="s">
        <v>784</v>
      </c>
      <c r="Z194" s="80" t="s">
        <v>620</v>
      </c>
      <c r="AA194" s="80" t="s">
        <v>675</v>
      </c>
      <c r="AB194" s="12" t="s">
        <v>77</v>
      </c>
      <c r="AC194" s="12" t="s">
        <v>212</v>
      </c>
      <c r="AD194" s="12" t="s">
        <v>150</v>
      </c>
      <c r="AE194" s="12" t="s">
        <v>150</v>
      </c>
      <c r="AF194" s="12" t="s">
        <v>150</v>
      </c>
      <c r="AG194" s="41">
        <f>IF(OR(AD194="",AE194="",AF194=""),"",IFERROR(IF(COUNTIF(AD194:AF194,[19]Hoja2!$J$2)&gt;=2,3,IF(COUNTIF(AD194:AF194,[19]Hoja2!$J$3)=3,1,2)),1))</f>
        <v>3</v>
      </c>
      <c r="AH194" s="44" t="s">
        <v>775</v>
      </c>
      <c r="AI194" s="44" t="s">
        <v>776</v>
      </c>
      <c r="AJ194" s="12" t="s">
        <v>91</v>
      </c>
      <c r="AK194" s="12" t="s">
        <v>777</v>
      </c>
      <c r="AL194" s="12" t="s">
        <v>70</v>
      </c>
      <c r="AM194" s="12" t="s">
        <v>72</v>
      </c>
      <c r="AN194" s="30" t="s">
        <v>65</v>
      </c>
    </row>
    <row r="195" spans="1:40" s="73" customFormat="1" ht="198" x14ac:dyDescent="0.25">
      <c r="A195" s="12">
        <v>181</v>
      </c>
      <c r="B195" s="12" t="s">
        <v>770</v>
      </c>
      <c r="C195" s="12" t="s">
        <v>780</v>
      </c>
      <c r="D195" s="15" t="s">
        <v>65</v>
      </c>
      <c r="E195" s="15" t="s">
        <v>74</v>
      </c>
      <c r="F195" s="15" t="s">
        <v>57</v>
      </c>
      <c r="G195" s="15" t="s">
        <v>58</v>
      </c>
      <c r="H195" s="75" t="s">
        <v>59</v>
      </c>
      <c r="I195" s="75"/>
      <c r="J195" s="75" t="s">
        <v>59</v>
      </c>
      <c r="K195" s="75" t="s">
        <v>59</v>
      </c>
      <c r="L195" s="15" t="s">
        <v>894</v>
      </c>
      <c r="M195" s="15" t="s">
        <v>60</v>
      </c>
      <c r="N195" s="80" t="s">
        <v>61</v>
      </c>
      <c r="O195" s="12" t="s">
        <v>59</v>
      </c>
      <c r="P195" s="12"/>
      <c r="Q195" s="15" t="s">
        <v>481</v>
      </c>
      <c r="R195" s="80" t="s">
        <v>796</v>
      </c>
      <c r="S195" s="15" t="s">
        <v>795</v>
      </c>
      <c r="T195" s="89"/>
      <c r="U195" s="89"/>
      <c r="V195" s="89" t="s">
        <v>59</v>
      </c>
      <c r="W195" s="80" t="s">
        <v>672</v>
      </c>
      <c r="X195" s="80" t="s">
        <v>618</v>
      </c>
      <c r="Y195" s="80" t="s">
        <v>673</v>
      </c>
      <c r="Z195" s="80" t="s">
        <v>620</v>
      </c>
      <c r="AA195" s="80" t="s">
        <v>675</v>
      </c>
      <c r="AB195" s="12" t="s">
        <v>77</v>
      </c>
      <c r="AC195" s="12" t="s">
        <v>212</v>
      </c>
      <c r="AD195" s="12" t="s">
        <v>150</v>
      </c>
      <c r="AE195" s="12" t="s">
        <v>150</v>
      </c>
      <c r="AF195" s="12" t="s">
        <v>150</v>
      </c>
      <c r="AG195" s="41">
        <f>IF(OR(AD195="",AE195="",AF195=""),"",IFERROR(IF(COUNTIF(AD195:AF195,[19]Hoja2!$J$2)&gt;=2,3,IF(COUNTIF(AD195:AF195,[19]Hoja2!$J$3)=3,1,2)),1))</f>
        <v>3</v>
      </c>
      <c r="AH195" s="90" t="s">
        <v>775</v>
      </c>
      <c r="AI195" s="90" t="s">
        <v>776</v>
      </c>
      <c r="AJ195" s="12" t="s">
        <v>91</v>
      </c>
      <c r="AK195" s="12" t="s">
        <v>777</v>
      </c>
      <c r="AL195" s="12" t="s">
        <v>70</v>
      </c>
      <c r="AM195" s="12" t="s">
        <v>72</v>
      </c>
      <c r="AN195" s="30" t="s">
        <v>65</v>
      </c>
    </row>
    <row r="196" spans="1:40" s="11" customFormat="1" ht="409.6" x14ac:dyDescent="0.3">
      <c r="A196" s="12">
        <v>182</v>
      </c>
      <c r="B196" s="12" t="s">
        <v>797</v>
      </c>
      <c r="C196" s="64" t="s">
        <v>798</v>
      </c>
      <c r="D196" s="74" t="s">
        <v>65</v>
      </c>
      <c r="E196" s="15" t="s">
        <v>74</v>
      </c>
      <c r="F196" s="15" t="s">
        <v>57</v>
      </c>
      <c r="G196" s="15" t="s">
        <v>264</v>
      </c>
      <c r="H196" s="75" t="s">
        <v>59</v>
      </c>
      <c r="I196" s="75"/>
      <c r="J196" s="75" t="s">
        <v>59</v>
      </c>
      <c r="K196" s="75" t="s">
        <v>59</v>
      </c>
      <c r="L196" s="15" t="s">
        <v>894</v>
      </c>
      <c r="M196" s="15" t="s">
        <v>60</v>
      </c>
      <c r="N196" s="17" t="s">
        <v>65</v>
      </c>
      <c r="O196" s="15" t="s">
        <v>59</v>
      </c>
      <c r="P196" s="15" t="s">
        <v>59</v>
      </c>
      <c r="Q196" s="64" t="s">
        <v>305</v>
      </c>
      <c r="R196" s="17" t="s">
        <v>799</v>
      </c>
      <c r="S196" s="31" t="s">
        <v>800</v>
      </c>
      <c r="T196" s="12"/>
      <c r="U196" s="13" t="s">
        <v>59</v>
      </c>
      <c r="V196" s="13"/>
      <c r="W196" s="12" t="s">
        <v>673</v>
      </c>
      <c r="X196" s="12" t="s">
        <v>618</v>
      </c>
      <c r="Y196" s="12" t="s">
        <v>619</v>
      </c>
      <c r="Z196" s="12" t="s">
        <v>110</v>
      </c>
      <c r="AA196" s="12" t="s">
        <v>801</v>
      </c>
      <c r="AB196" s="12" t="s">
        <v>77</v>
      </c>
      <c r="AC196" s="12" t="s">
        <v>212</v>
      </c>
      <c r="AD196" s="12" t="s">
        <v>150</v>
      </c>
      <c r="AE196" s="12" t="s">
        <v>150</v>
      </c>
      <c r="AF196" s="12" t="s">
        <v>68</v>
      </c>
      <c r="AG196" s="41">
        <f>IF(OR(AD196="",AE196="",AF196=""),"",IFERROR(IF(COUNTIF(AD196:AF196,[20]Hoja2!$J$2)&gt;=2,3,IF(COUNTIF(AD196:AF196,[20]Hoja2!$J$3)=3,1,2)),1))</f>
        <v>3</v>
      </c>
      <c r="AH196" s="36" t="s">
        <v>802</v>
      </c>
      <c r="AI196" s="36" t="s">
        <v>797</v>
      </c>
      <c r="AJ196" s="12" t="s">
        <v>91</v>
      </c>
      <c r="AK196" s="12" t="s">
        <v>803</v>
      </c>
      <c r="AL196" s="12" t="s">
        <v>70</v>
      </c>
      <c r="AM196" s="12" t="s">
        <v>72</v>
      </c>
      <c r="AN196" s="30" t="s">
        <v>65</v>
      </c>
    </row>
    <row r="197" spans="1:40" s="11" customFormat="1" ht="409.6" x14ac:dyDescent="0.3">
      <c r="A197" s="30">
        <v>183</v>
      </c>
      <c r="B197" s="12" t="s">
        <v>797</v>
      </c>
      <c r="C197" s="64" t="s">
        <v>804</v>
      </c>
      <c r="D197" s="74" t="s">
        <v>805</v>
      </c>
      <c r="E197" s="15" t="s">
        <v>74</v>
      </c>
      <c r="F197" s="15" t="s">
        <v>57</v>
      </c>
      <c r="G197" s="15" t="s">
        <v>264</v>
      </c>
      <c r="H197" s="75" t="s">
        <v>59</v>
      </c>
      <c r="I197" s="75"/>
      <c r="J197" s="75" t="s">
        <v>59</v>
      </c>
      <c r="K197" s="75" t="s">
        <v>59</v>
      </c>
      <c r="L197" s="15" t="s">
        <v>894</v>
      </c>
      <c r="M197" s="15" t="s">
        <v>60</v>
      </c>
      <c r="N197" s="17" t="s">
        <v>65</v>
      </c>
      <c r="O197" s="12" t="s">
        <v>59</v>
      </c>
      <c r="P197" s="12" t="s">
        <v>59</v>
      </c>
      <c r="Q197" s="31" t="s">
        <v>786</v>
      </c>
      <c r="R197" s="17" t="s">
        <v>806</v>
      </c>
      <c r="S197" s="31" t="s">
        <v>807</v>
      </c>
      <c r="T197" s="12"/>
      <c r="U197" s="13"/>
      <c r="V197" s="13" t="s">
        <v>59</v>
      </c>
      <c r="W197" s="12" t="s">
        <v>673</v>
      </c>
      <c r="X197" s="12" t="s">
        <v>618</v>
      </c>
      <c r="Y197" s="12" t="s">
        <v>619</v>
      </c>
      <c r="Z197" s="12" t="s">
        <v>110</v>
      </c>
      <c r="AA197" s="12" t="s">
        <v>801</v>
      </c>
      <c r="AB197" s="12" t="s">
        <v>77</v>
      </c>
      <c r="AC197" s="12" t="s">
        <v>212</v>
      </c>
      <c r="AD197" s="12" t="s">
        <v>150</v>
      </c>
      <c r="AE197" s="12" t="s">
        <v>150</v>
      </c>
      <c r="AF197" s="12" t="s">
        <v>112</v>
      </c>
      <c r="AG197" s="41">
        <f>IF(OR(AD197="",AE197="",AF197=""),"",IFERROR(IF(COUNTIF(AD197:AF197,[20]Hoja2!$J$2)&gt;=2,3,IF(COUNTIF(AD197:AF197,[20]Hoja2!$J$3)=3,1,2)),1))</f>
        <v>3</v>
      </c>
      <c r="AH197" s="36" t="s">
        <v>802</v>
      </c>
      <c r="AI197" s="36" t="s">
        <v>797</v>
      </c>
      <c r="AJ197" s="12" t="s">
        <v>91</v>
      </c>
      <c r="AK197" s="12" t="s">
        <v>803</v>
      </c>
      <c r="AL197" s="12" t="s">
        <v>70</v>
      </c>
      <c r="AM197" s="12" t="s">
        <v>72</v>
      </c>
      <c r="AN197" s="30" t="s">
        <v>65</v>
      </c>
    </row>
    <row r="198" spans="1:40" s="11" customFormat="1" ht="409.6" x14ac:dyDescent="0.3">
      <c r="A198" s="30">
        <v>184</v>
      </c>
      <c r="B198" s="12" t="s">
        <v>797</v>
      </c>
      <c r="C198" s="64" t="s">
        <v>804</v>
      </c>
      <c r="D198" s="74" t="s">
        <v>805</v>
      </c>
      <c r="E198" s="15" t="s">
        <v>74</v>
      </c>
      <c r="F198" s="15" t="s">
        <v>57</v>
      </c>
      <c r="G198" s="15" t="s">
        <v>264</v>
      </c>
      <c r="H198" s="75" t="s">
        <v>59</v>
      </c>
      <c r="I198" s="75"/>
      <c r="J198" s="75" t="s">
        <v>59</v>
      </c>
      <c r="K198" s="75" t="s">
        <v>59</v>
      </c>
      <c r="L198" s="15" t="s">
        <v>894</v>
      </c>
      <c r="M198" s="15" t="s">
        <v>60</v>
      </c>
      <c r="N198" s="17" t="s">
        <v>65</v>
      </c>
      <c r="O198" s="12" t="s">
        <v>59</v>
      </c>
      <c r="P198" s="12" t="s">
        <v>59</v>
      </c>
      <c r="Q198" s="31" t="s">
        <v>786</v>
      </c>
      <c r="R198" s="17" t="s">
        <v>808</v>
      </c>
      <c r="S198" s="31" t="s">
        <v>807</v>
      </c>
      <c r="T198" s="12"/>
      <c r="U198" s="13" t="s">
        <v>59</v>
      </c>
      <c r="V198" s="13"/>
      <c r="W198" s="12" t="s">
        <v>673</v>
      </c>
      <c r="X198" s="12" t="s">
        <v>618</v>
      </c>
      <c r="Y198" s="12" t="s">
        <v>619</v>
      </c>
      <c r="Z198" s="12" t="s">
        <v>110</v>
      </c>
      <c r="AA198" s="12" t="s">
        <v>801</v>
      </c>
      <c r="AB198" s="12" t="s">
        <v>77</v>
      </c>
      <c r="AC198" s="12" t="s">
        <v>212</v>
      </c>
      <c r="AD198" s="12" t="s">
        <v>150</v>
      </c>
      <c r="AE198" s="12" t="s">
        <v>150</v>
      </c>
      <c r="AF198" s="12" t="s">
        <v>112</v>
      </c>
      <c r="AG198" s="41">
        <f>IF(OR(AD198="",AE198="",AF198=""),"",IFERROR(IF(COUNTIF(AD198:AF198,[20]Hoja2!$J$2)&gt;=2,3,IF(COUNTIF(AD198:AF198,[20]Hoja2!$J$3)=3,1,2)),1))</f>
        <v>3</v>
      </c>
      <c r="AH198" s="36" t="s">
        <v>802</v>
      </c>
      <c r="AI198" s="36" t="s">
        <v>797</v>
      </c>
      <c r="AJ198" s="12" t="s">
        <v>91</v>
      </c>
      <c r="AK198" s="12" t="s">
        <v>803</v>
      </c>
      <c r="AL198" s="12" t="s">
        <v>70</v>
      </c>
      <c r="AM198" s="12" t="s">
        <v>72</v>
      </c>
      <c r="AN198" s="30" t="s">
        <v>65</v>
      </c>
    </row>
    <row r="199" spans="1:40" s="11" customFormat="1" ht="409.6" x14ac:dyDescent="0.3">
      <c r="A199" s="30">
        <v>185</v>
      </c>
      <c r="B199" s="12" t="s">
        <v>797</v>
      </c>
      <c r="C199" s="64" t="s">
        <v>804</v>
      </c>
      <c r="D199" s="74" t="s">
        <v>805</v>
      </c>
      <c r="E199" s="15" t="s">
        <v>74</v>
      </c>
      <c r="F199" s="15" t="s">
        <v>57</v>
      </c>
      <c r="G199" s="15" t="s">
        <v>264</v>
      </c>
      <c r="H199" s="75" t="s">
        <v>59</v>
      </c>
      <c r="I199" s="75"/>
      <c r="J199" s="75" t="s">
        <v>59</v>
      </c>
      <c r="K199" s="75" t="s">
        <v>59</v>
      </c>
      <c r="L199" s="15" t="s">
        <v>894</v>
      </c>
      <c r="M199" s="15" t="s">
        <v>60</v>
      </c>
      <c r="N199" s="17" t="s">
        <v>65</v>
      </c>
      <c r="O199" s="12" t="s">
        <v>59</v>
      </c>
      <c r="P199" s="12" t="s">
        <v>59</v>
      </c>
      <c r="Q199" s="31" t="s">
        <v>786</v>
      </c>
      <c r="R199" s="17" t="s">
        <v>809</v>
      </c>
      <c r="S199" s="31" t="s">
        <v>671</v>
      </c>
      <c r="T199" s="12"/>
      <c r="U199" s="13"/>
      <c r="V199" s="13" t="s">
        <v>59</v>
      </c>
      <c r="W199" s="12" t="s">
        <v>619</v>
      </c>
      <c r="X199" s="12" t="s">
        <v>618</v>
      </c>
      <c r="Y199" s="12" t="s">
        <v>673</v>
      </c>
      <c r="Z199" s="12" t="s">
        <v>110</v>
      </c>
      <c r="AA199" s="12" t="s">
        <v>650</v>
      </c>
      <c r="AB199" s="12" t="s">
        <v>77</v>
      </c>
      <c r="AC199" s="12" t="s">
        <v>212</v>
      </c>
      <c r="AD199" s="12" t="s">
        <v>150</v>
      </c>
      <c r="AE199" s="12" t="s">
        <v>150</v>
      </c>
      <c r="AF199" s="12" t="s">
        <v>112</v>
      </c>
      <c r="AG199" s="41">
        <f>IF(OR(AD199="",AE199="",AF199=""),"",IFERROR(IF(COUNTIF(AD199:AF199,[20]Hoja2!$J$2)&gt;=2,3,IF(COUNTIF(AD199:AF199,[20]Hoja2!$J$3)=3,1,2)),1))</f>
        <v>3</v>
      </c>
      <c r="AH199" s="36" t="s">
        <v>802</v>
      </c>
      <c r="AI199" s="36" t="s">
        <v>797</v>
      </c>
      <c r="AJ199" s="12" t="s">
        <v>91</v>
      </c>
      <c r="AK199" s="12" t="s">
        <v>803</v>
      </c>
      <c r="AL199" s="12" t="s">
        <v>70</v>
      </c>
      <c r="AM199" s="12" t="s">
        <v>72</v>
      </c>
      <c r="AN199" s="30" t="s">
        <v>65</v>
      </c>
    </row>
    <row r="200" spans="1:40" s="11" customFormat="1" ht="409.6" x14ac:dyDescent="0.3">
      <c r="A200" s="12">
        <v>186</v>
      </c>
      <c r="B200" s="12" t="s">
        <v>797</v>
      </c>
      <c r="C200" s="64" t="s">
        <v>804</v>
      </c>
      <c r="D200" s="74" t="s">
        <v>805</v>
      </c>
      <c r="E200" s="15" t="s">
        <v>74</v>
      </c>
      <c r="F200" s="15" t="s">
        <v>57</v>
      </c>
      <c r="G200" s="15" t="s">
        <v>264</v>
      </c>
      <c r="H200" s="75" t="s">
        <v>59</v>
      </c>
      <c r="I200" s="75"/>
      <c r="J200" s="75" t="s">
        <v>59</v>
      </c>
      <c r="K200" s="75" t="s">
        <v>59</v>
      </c>
      <c r="L200" s="15" t="s">
        <v>894</v>
      </c>
      <c r="M200" s="15" t="s">
        <v>60</v>
      </c>
      <c r="N200" s="17" t="s">
        <v>65</v>
      </c>
      <c r="O200" s="12" t="s">
        <v>59</v>
      </c>
      <c r="P200" s="12" t="s">
        <v>59</v>
      </c>
      <c r="Q200" s="31" t="s">
        <v>786</v>
      </c>
      <c r="R200" s="17" t="s">
        <v>810</v>
      </c>
      <c r="S200" s="31" t="s">
        <v>671</v>
      </c>
      <c r="T200" s="12"/>
      <c r="U200" s="13"/>
      <c r="V200" s="13" t="s">
        <v>59</v>
      </c>
      <c r="W200" s="12" t="s">
        <v>619</v>
      </c>
      <c r="X200" s="12" t="s">
        <v>618</v>
      </c>
      <c r="Y200" s="12" t="s">
        <v>673</v>
      </c>
      <c r="Z200" s="12" t="s">
        <v>110</v>
      </c>
      <c r="AA200" s="12" t="s">
        <v>801</v>
      </c>
      <c r="AB200" s="12" t="s">
        <v>77</v>
      </c>
      <c r="AC200" s="12" t="s">
        <v>212</v>
      </c>
      <c r="AD200" s="12" t="s">
        <v>150</v>
      </c>
      <c r="AE200" s="12" t="s">
        <v>150</v>
      </c>
      <c r="AF200" s="12" t="s">
        <v>112</v>
      </c>
      <c r="AG200" s="41">
        <f>IF(OR(AD200="",AE200="",AF200=""),"",IFERROR(IF(COUNTIF(AD200:AF200,[20]Hoja2!$J$2)&gt;=2,3,IF(COUNTIF(AD200:AF200,[20]Hoja2!$J$3)=3,1,2)),1))</f>
        <v>3</v>
      </c>
      <c r="AH200" s="36" t="s">
        <v>802</v>
      </c>
      <c r="AI200" s="36" t="s">
        <v>797</v>
      </c>
      <c r="AJ200" s="12" t="s">
        <v>91</v>
      </c>
      <c r="AK200" s="12" t="s">
        <v>803</v>
      </c>
      <c r="AL200" s="12" t="s">
        <v>70</v>
      </c>
      <c r="AM200" s="12" t="s">
        <v>72</v>
      </c>
      <c r="AN200" s="30" t="s">
        <v>65</v>
      </c>
    </row>
    <row r="201" spans="1:40" s="11" customFormat="1" ht="105.6" x14ac:dyDescent="0.3">
      <c r="A201" s="12">
        <v>187</v>
      </c>
      <c r="B201" s="12" t="s">
        <v>797</v>
      </c>
      <c r="C201" s="64" t="s">
        <v>798</v>
      </c>
      <c r="D201" s="74" t="s">
        <v>811</v>
      </c>
      <c r="E201" s="15" t="s">
        <v>74</v>
      </c>
      <c r="F201" s="15" t="s">
        <v>57</v>
      </c>
      <c r="G201" s="15" t="s">
        <v>58</v>
      </c>
      <c r="H201" s="75" t="s">
        <v>59</v>
      </c>
      <c r="I201" s="75"/>
      <c r="J201" s="75" t="s">
        <v>59</v>
      </c>
      <c r="K201" s="75" t="s">
        <v>59</v>
      </c>
      <c r="L201" s="15" t="s">
        <v>894</v>
      </c>
      <c r="M201" s="15" t="s">
        <v>60</v>
      </c>
      <c r="N201" s="17" t="s">
        <v>65</v>
      </c>
      <c r="O201" s="12" t="s">
        <v>59</v>
      </c>
      <c r="P201" s="12"/>
      <c r="Q201" s="31" t="s">
        <v>563</v>
      </c>
      <c r="R201" s="15" t="s">
        <v>812</v>
      </c>
      <c r="S201" s="15" t="s">
        <v>431</v>
      </c>
      <c r="T201" s="12" t="s">
        <v>59</v>
      </c>
      <c r="U201" s="13"/>
      <c r="V201" s="13"/>
      <c r="W201" s="12" t="s">
        <v>198</v>
      </c>
      <c r="X201" s="12" t="s">
        <v>198</v>
      </c>
      <c r="Y201" s="12" t="s">
        <v>198</v>
      </c>
      <c r="Z201" s="12" t="s">
        <v>198</v>
      </c>
      <c r="AA201" s="12" t="s">
        <v>198</v>
      </c>
      <c r="AB201" s="12" t="s">
        <v>77</v>
      </c>
      <c r="AC201" s="12" t="s">
        <v>67</v>
      </c>
      <c r="AD201" s="12" t="s">
        <v>68</v>
      </c>
      <c r="AE201" s="12" t="s">
        <v>68</v>
      </c>
      <c r="AF201" s="12" t="s">
        <v>68</v>
      </c>
      <c r="AG201" s="41">
        <f>IF(OR(AD201="",AE201="",AF201=""),"",IFERROR(IF(COUNTIF(AD201:AF201,[20]Hoja2!$J$2)&gt;=2,3,IF(COUNTIF(AD201:AF201,[20]Hoja2!$J$3)=3,1,2)),1))</f>
        <v>1</v>
      </c>
      <c r="AH201" s="36" t="s">
        <v>802</v>
      </c>
      <c r="AI201" s="36" t="s">
        <v>797</v>
      </c>
      <c r="AJ201" s="12" t="s">
        <v>91</v>
      </c>
      <c r="AK201" s="12" t="s">
        <v>803</v>
      </c>
      <c r="AL201" s="12" t="s">
        <v>70</v>
      </c>
      <c r="AM201" s="12" t="s">
        <v>72</v>
      </c>
      <c r="AN201" s="30" t="s">
        <v>65</v>
      </c>
    </row>
    <row r="202" spans="1:40" s="11" customFormat="1" ht="79.2" x14ac:dyDescent="0.3">
      <c r="A202" s="30">
        <v>188</v>
      </c>
      <c r="B202" s="12" t="s">
        <v>797</v>
      </c>
      <c r="C202" s="64" t="s">
        <v>798</v>
      </c>
      <c r="D202" s="74" t="s">
        <v>65</v>
      </c>
      <c r="E202" s="15" t="s">
        <v>74</v>
      </c>
      <c r="F202" s="15" t="s">
        <v>57</v>
      </c>
      <c r="G202" s="15" t="s">
        <v>264</v>
      </c>
      <c r="H202" s="75" t="s">
        <v>59</v>
      </c>
      <c r="I202" s="75"/>
      <c r="J202" s="75" t="s">
        <v>59</v>
      </c>
      <c r="K202" s="75" t="s">
        <v>59</v>
      </c>
      <c r="L202" s="15" t="s">
        <v>894</v>
      </c>
      <c r="M202" s="15" t="s">
        <v>60</v>
      </c>
      <c r="N202" s="17" t="s">
        <v>65</v>
      </c>
      <c r="O202" s="12" t="s">
        <v>59</v>
      </c>
      <c r="P202" s="12" t="s">
        <v>59</v>
      </c>
      <c r="Q202" s="31" t="s">
        <v>269</v>
      </c>
      <c r="R202" s="31" t="s">
        <v>813</v>
      </c>
      <c r="S202" s="15" t="s">
        <v>814</v>
      </c>
      <c r="T202" s="12"/>
      <c r="U202" s="13" t="s">
        <v>59</v>
      </c>
      <c r="V202" s="13"/>
      <c r="W202" s="12" t="s">
        <v>198</v>
      </c>
      <c r="X202" s="12" t="s">
        <v>198</v>
      </c>
      <c r="Y202" s="12" t="s">
        <v>198</v>
      </c>
      <c r="Z202" s="12" t="s">
        <v>198</v>
      </c>
      <c r="AA202" s="12" t="s">
        <v>198</v>
      </c>
      <c r="AB202" s="12" t="s">
        <v>77</v>
      </c>
      <c r="AC202" s="12" t="s">
        <v>212</v>
      </c>
      <c r="AD202" s="12" t="s">
        <v>815</v>
      </c>
      <c r="AE202" s="12" t="s">
        <v>815</v>
      </c>
      <c r="AF202" s="12" t="s">
        <v>68</v>
      </c>
      <c r="AG202" s="41">
        <f>IF(OR(AD202="",AE202="",AF202=""),"",IFERROR(IF(COUNTIF(AD202:AF202,[20]Hoja2!$J$2)&gt;=2,3,IF(COUNTIF(AD202:AF202,[20]Hoja2!$J$3)=3,1,2)),1))</f>
        <v>2</v>
      </c>
      <c r="AH202" s="36" t="s">
        <v>802</v>
      </c>
      <c r="AI202" s="36" t="s">
        <v>797</v>
      </c>
      <c r="AJ202" s="12" t="s">
        <v>91</v>
      </c>
      <c r="AK202" s="12" t="s">
        <v>803</v>
      </c>
      <c r="AL202" s="12" t="s">
        <v>70</v>
      </c>
      <c r="AM202" s="12" t="s">
        <v>72</v>
      </c>
      <c r="AN202" s="30" t="s">
        <v>65</v>
      </c>
    </row>
    <row r="203" spans="1:40" s="11" customFormat="1" ht="79.2" x14ac:dyDescent="0.3">
      <c r="A203" s="30">
        <v>189</v>
      </c>
      <c r="B203" s="12" t="s">
        <v>797</v>
      </c>
      <c r="C203" s="64" t="s">
        <v>798</v>
      </c>
      <c r="D203" s="74" t="s">
        <v>65</v>
      </c>
      <c r="E203" s="15" t="s">
        <v>74</v>
      </c>
      <c r="F203" s="15" t="s">
        <v>57</v>
      </c>
      <c r="G203" s="15" t="s">
        <v>264</v>
      </c>
      <c r="H203" s="75" t="s">
        <v>59</v>
      </c>
      <c r="I203" s="75"/>
      <c r="J203" s="75" t="s">
        <v>59</v>
      </c>
      <c r="K203" s="75" t="s">
        <v>59</v>
      </c>
      <c r="L203" s="15" t="s">
        <v>894</v>
      </c>
      <c r="M203" s="15" t="s">
        <v>60</v>
      </c>
      <c r="N203" s="17" t="s">
        <v>65</v>
      </c>
      <c r="O203" s="12" t="s">
        <v>59</v>
      </c>
      <c r="P203" s="12" t="s">
        <v>59</v>
      </c>
      <c r="Q203" s="31" t="s">
        <v>269</v>
      </c>
      <c r="R203" s="31" t="s">
        <v>816</v>
      </c>
      <c r="S203" s="15" t="s">
        <v>814</v>
      </c>
      <c r="T203" s="12" t="s">
        <v>59</v>
      </c>
      <c r="U203" s="13"/>
      <c r="V203" s="13"/>
      <c r="W203" s="12" t="s">
        <v>198</v>
      </c>
      <c r="X203" s="12" t="s">
        <v>198</v>
      </c>
      <c r="Y203" s="12" t="s">
        <v>198</v>
      </c>
      <c r="Z203" s="12" t="s">
        <v>198</v>
      </c>
      <c r="AA203" s="12" t="s">
        <v>198</v>
      </c>
      <c r="AB203" s="12" t="s">
        <v>77</v>
      </c>
      <c r="AC203" s="12" t="s">
        <v>212</v>
      </c>
      <c r="AD203" s="12" t="s">
        <v>815</v>
      </c>
      <c r="AE203" s="12" t="s">
        <v>815</v>
      </c>
      <c r="AF203" s="12" t="s">
        <v>68</v>
      </c>
      <c r="AG203" s="41">
        <f>IF(OR(AD203="",AE203="",AF203=""),"",IFERROR(IF(COUNTIF(AD203:AF203,[20]Hoja2!$J$2)&gt;=2,3,IF(COUNTIF(AD203:AF203,[20]Hoja2!$J$3)=3,1,2)),1))</f>
        <v>2</v>
      </c>
      <c r="AH203" s="36" t="s">
        <v>802</v>
      </c>
      <c r="AI203" s="36" t="s">
        <v>797</v>
      </c>
      <c r="AJ203" s="12" t="s">
        <v>91</v>
      </c>
      <c r="AK203" s="12" t="s">
        <v>803</v>
      </c>
      <c r="AL203" s="12" t="s">
        <v>70</v>
      </c>
      <c r="AM203" s="12" t="s">
        <v>72</v>
      </c>
      <c r="AN203" s="30" t="s">
        <v>65</v>
      </c>
    </row>
    <row r="204" spans="1:40" s="11" customFormat="1" ht="66" x14ac:dyDescent="0.3">
      <c r="A204" s="30">
        <v>190</v>
      </c>
      <c r="B204" s="12" t="s">
        <v>797</v>
      </c>
      <c r="C204" s="64" t="s">
        <v>798</v>
      </c>
      <c r="D204" s="74" t="s">
        <v>65</v>
      </c>
      <c r="E204" s="15" t="s">
        <v>74</v>
      </c>
      <c r="F204" s="15" t="s">
        <v>57</v>
      </c>
      <c r="G204" s="15" t="s">
        <v>58</v>
      </c>
      <c r="H204" s="75" t="s">
        <v>59</v>
      </c>
      <c r="I204" s="75"/>
      <c r="J204" s="75" t="s">
        <v>59</v>
      </c>
      <c r="K204" s="75" t="s">
        <v>59</v>
      </c>
      <c r="L204" s="15" t="s">
        <v>894</v>
      </c>
      <c r="M204" s="15" t="s">
        <v>60</v>
      </c>
      <c r="N204" s="17" t="s">
        <v>65</v>
      </c>
      <c r="O204" s="12" t="s">
        <v>59</v>
      </c>
      <c r="P204" s="12"/>
      <c r="Q204" s="31" t="s">
        <v>817</v>
      </c>
      <c r="R204" s="15" t="s">
        <v>55</v>
      </c>
      <c r="S204" s="15" t="s">
        <v>818</v>
      </c>
      <c r="T204" s="12" t="s">
        <v>59</v>
      </c>
      <c r="U204" s="13"/>
      <c r="V204" s="13"/>
      <c r="W204" s="12" t="s">
        <v>198</v>
      </c>
      <c r="X204" s="12" t="s">
        <v>198</v>
      </c>
      <c r="Y204" s="12" t="s">
        <v>198</v>
      </c>
      <c r="Z204" s="12" t="s">
        <v>198</v>
      </c>
      <c r="AA204" s="12" t="s">
        <v>198</v>
      </c>
      <c r="AB204" s="12" t="s">
        <v>77</v>
      </c>
      <c r="AC204" s="12" t="s">
        <v>67</v>
      </c>
      <c r="AD204" s="12" t="s">
        <v>68</v>
      </c>
      <c r="AE204" s="12" t="s">
        <v>68</v>
      </c>
      <c r="AF204" s="12" t="s">
        <v>68</v>
      </c>
      <c r="AG204" s="41">
        <f>IF(OR(AD204="",AE204="",AF204=""),"",IFERROR(IF(COUNTIF(AD204:AF204,[20]Hoja2!$J$2)&gt;=2,3,IF(COUNTIF(AD204:AF204,[20]Hoja2!$J$3)=3,1,2)),1))</f>
        <v>1</v>
      </c>
      <c r="AH204" s="36" t="s">
        <v>802</v>
      </c>
      <c r="AI204" s="36" t="s">
        <v>797</v>
      </c>
      <c r="AJ204" s="12" t="s">
        <v>91</v>
      </c>
      <c r="AK204" s="12" t="s">
        <v>803</v>
      </c>
      <c r="AL204" s="12" t="s">
        <v>70</v>
      </c>
      <c r="AM204" s="12" t="s">
        <v>72</v>
      </c>
      <c r="AN204" s="30" t="s">
        <v>65</v>
      </c>
    </row>
    <row r="205" spans="1:40" s="63" customFormat="1" ht="277.2" x14ac:dyDescent="0.3">
      <c r="A205" s="12">
        <v>191</v>
      </c>
      <c r="B205" s="30" t="s">
        <v>819</v>
      </c>
      <c r="C205" s="31" t="s">
        <v>820</v>
      </c>
      <c r="D205" s="31" t="s">
        <v>65</v>
      </c>
      <c r="E205" s="32" t="s">
        <v>74</v>
      </c>
      <c r="F205" s="32" t="s">
        <v>57</v>
      </c>
      <c r="G205" s="32" t="s">
        <v>58</v>
      </c>
      <c r="H205" s="57" t="s">
        <v>59</v>
      </c>
      <c r="I205" s="57"/>
      <c r="J205" s="57" t="s">
        <v>59</v>
      </c>
      <c r="K205" s="57" t="s">
        <v>59</v>
      </c>
      <c r="L205" s="15" t="s">
        <v>894</v>
      </c>
      <c r="M205" s="32" t="s">
        <v>60</v>
      </c>
      <c r="N205" s="34" t="s">
        <v>61</v>
      </c>
      <c r="O205" s="30" t="s">
        <v>59</v>
      </c>
      <c r="P205" s="30"/>
      <c r="Q205" s="31" t="s">
        <v>305</v>
      </c>
      <c r="R205" s="34" t="s">
        <v>821</v>
      </c>
      <c r="S205" s="34" t="s">
        <v>822</v>
      </c>
      <c r="T205" s="30" t="s">
        <v>59</v>
      </c>
      <c r="U205" s="59"/>
      <c r="V205" s="59"/>
      <c r="W205" s="34" t="s">
        <v>718</v>
      </c>
      <c r="X205" s="34" t="s">
        <v>647</v>
      </c>
      <c r="Y205" s="34" t="s">
        <v>648</v>
      </c>
      <c r="Z205" s="34" t="s">
        <v>620</v>
      </c>
      <c r="AA205" s="34" t="s">
        <v>650</v>
      </c>
      <c r="AB205" s="34" t="s">
        <v>77</v>
      </c>
      <c r="AC205" s="30" t="s">
        <v>212</v>
      </c>
      <c r="AD205" s="30" t="s">
        <v>68</v>
      </c>
      <c r="AE205" s="30" t="s">
        <v>68</v>
      </c>
      <c r="AF205" s="30" t="s">
        <v>68</v>
      </c>
      <c r="AG205" s="35">
        <f>IF(OR(AD205="",AE205="",AF205=""),"",IFERROR(IF(COUNTIF(AD205:AF205,[21]Hoja2!$J$2)=2,3,IF(COUNTIF(AD205:AF205,[21]Hoja2!$J$3)=3,1,2)),1))</f>
        <v>1</v>
      </c>
      <c r="AH205" s="36" t="s">
        <v>823</v>
      </c>
      <c r="AI205" s="36" t="s">
        <v>824</v>
      </c>
      <c r="AJ205" s="30" t="s">
        <v>91</v>
      </c>
      <c r="AK205" s="30" t="s">
        <v>825</v>
      </c>
      <c r="AL205" s="30" t="s">
        <v>70</v>
      </c>
      <c r="AM205" s="30" t="s">
        <v>72</v>
      </c>
      <c r="AN205" s="30" t="s">
        <v>637</v>
      </c>
    </row>
    <row r="206" spans="1:40" s="63" customFormat="1" ht="264" x14ac:dyDescent="0.3">
      <c r="A206" s="12">
        <v>192</v>
      </c>
      <c r="B206" s="30" t="s">
        <v>819</v>
      </c>
      <c r="C206" s="31" t="s">
        <v>820</v>
      </c>
      <c r="D206" s="31" t="s">
        <v>65</v>
      </c>
      <c r="E206" s="32" t="s">
        <v>74</v>
      </c>
      <c r="F206" s="32" t="s">
        <v>57</v>
      </c>
      <c r="G206" s="32" t="s">
        <v>58</v>
      </c>
      <c r="H206" s="57" t="s">
        <v>59</v>
      </c>
      <c r="I206" s="57"/>
      <c r="J206" s="57" t="s">
        <v>59</v>
      </c>
      <c r="K206" s="57" t="s">
        <v>59</v>
      </c>
      <c r="L206" s="15" t="s">
        <v>894</v>
      </c>
      <c r="M206" s="32" t="s">
        <v>60</v>
      </c>
      <c r="N206" s="34" t="s">
        <v>61</v>
      </c>
      <c r="O206" s="30" t="s">
        <v>59</v>
      </c>
      <c r="P206" s="30"/>
      <c r="Q206" s="31" t="s">
        <v>305</v>
      </c>
      <c r="R206" s="34" t="s">
        <v>826</v>
      </c>
      <c r="S206" s="34" t="s">
        <v>827</v>
      </c>
      <c r="T206" s="30" t="s">
        <v>59</v>
      </c>
      <c r="U206" s="59"/>
      <c r="V206" s="59"/>
      <c r="W206" s="34" t="s">
        <v>65</v>
      </c>
      <c r="X206" s="34" t="s">
        <v>828</v>
      </c>
      <c r="Y206" s="34" t="s">
        <v>828</v>
      </c>
      <c r="Z206" s="34" t="s">
        <v>65</v>
      </c>
      <c r="AA206" s="34" t="s">
        <v>65</v>
      </c>
      <c r="AB206" s="34" t="s">
        <v>66</v>
      </c>
      <c r="AC206" s="30" t="s">
        <v>65</v>
      </c>
      <c r="AD206" s="30" t="s">
        <v>68</v>
      </c>
      <c r="AE206" s="30" t="s">
        <v>68</v>
      </c>
      <c r="AF206" s="30" t="s">
        <v>68</v>
      </c>
      <c r="AG206" s="35">
        <f>IF(OR(AD206="",AE206="",AF206=""),"",IFERROR(IF(COUNTIF(AD206:AF206,[21]Hoja2!$J$2)=2,3,IF(COUNTIF(AD206:AF206,[21]Hoja2!$J$3)=3,1,2)),1))</f>
        <v>1</v>
      </c>
      <c r="AH206" s="36" t="s">
        <v>823</v>
      </c>
      <c r="AI206" s="36" t="s">
        <v>824</v>
      </c>
      <c r="AJ206" s="30" t="s">
        <v>91</v>
      </c>
      <c r="AK206" s="30" t="s">
        <v>825</v>
      </c>
      <c r="AL206" s="30" t="s">
        <v>70</v>
      </c>
      <c r="AM206" s="30" t="s">
        <v>72</v>
      </c>
      <c r="AN206" s="30" t="s">
        <v>637</v>
      </c>
    </row>
    <row r="207" spans="1:40" s="63" customFormat="1" ht="264" x14ac:dyDescent="0.3">
      <c r="A207" s="30">
        <v>193</v>
      </c>
      <c r="B207" s="30" t="s">
        <v>819</v>
      </c>
      <c r="C207" s="31" t="s">
        <v>820</v>
      </c>
      <c r="D207" s="31" t="s">
        <v>65</v>
      </c>
      <c r="E207" s="32" t="s">
        <v>74</v>
      </c>
      <c r="F207" s="32" t="s">
        <v>57</v>
      </c>
      <c r="G207" s="32" t="s">
        <v>58</v>
      </c>
      <c r="H207" s="57" t="s">
        <v>59</v>
      </c>
      <c r="I207" s="57"/>
      <c r="J207" s="57" t="s">
        <v>59</v>
      </c>
      <c r="K207" s="57" t="s">
        <v>59</v>
      </c>
      <c r="L207" s="15" t="s">
        <v>894</v>
      </c>
      <c r="M207" s="32" t="s">
        <v>60</v>
      </c>
      <c r="N207" s="34" t="s">
        <v>61</v>
      </c>
      <c r="O207" s="30" t="s">
        <v>59</v>
      </c>
      <c r="P207" s="30"/>
      <c r="Q207" s="31" t="s">
        <v>305</v>
      </c>
      <c r="R207" s="34" t="s">
        <v>829</v>
      </c>
      <c r="S207" s="34" t="s">
        <v>830</v>
      </c>
      <c r="T207" s="30" t="s">
        <v>59</v>
      </c>
      <c r="U207" s="59"/>
      <c r="V207" s="59"/>
      <c r="W207" s="34" t="s">
        <v>65</v>
      </c>
      <c r="X207" s="34" t="s">
        <v>828</v>
      </c>
      <c r="Y207" s="34" t="s">
        <v>65</v>
      </c>
      <c r="Z207" s="34" t="s">
        <v>65</v>
      </c>
      <c r="AA207" s="34" t="s">
        <v>65</v>
      </c>
      <c r="AB207" s="34" t="s">
        <v>66</v>
      </c>
      <c r="AC207" s="30" t="s">
        <v>65</v>
      </c>
      <c r="AD207" s="30" t="s">
        <v>68</v>
      </c>
      <c r="AE207" s="30" t="s">
        <v>68</v>
      </c>
      <c r="AF207" s="30" t="s">
        <v>68</v>
      </c>
      <c r="AG207" s="35">
        <f>IF(OR(AD207="",AE207="",AF207=""),"",IFERROR(IF(COUNTIF(AD207:AF207,[21]Hoja2!$J$2)=2,3,IF(COUNTIF(AD207:AF207,[21]Hoja2!$J$3)=3,1,2)),1))</f>
        <v>1</v>
      </c>
      <c r="AH207" s="36" t="s">
        <v>823</v>
      </c>
      <c r="AI207" s="36" t="s">
        <v>824</v>
      </c>
      <c r="AJ207" s="30" t="s">
        <v>91</v>
      </c>
      <c r="AK207" s="30" t="s">
        <v>825</v>
      </c>
      <c r="AL207" s="30" t="s">
        <v>70</v>
      </c>
      <c r="AM207" s="30" t="s">
        <v>72</v>
      </c>
      <c r="AN207" s="30" t="s">
        <v>637</v>
      </c>
    </row>
    <row r="208" spans="1:40" s="63" customFormat="1" ht="409.6" x14ac:dyDescent="0.3">
      <c r="A208" s="30">
        <v>194</v>
      </c>
      <c r="B208" s="30" t="s">
        <v>819</v>
      </c>
      <c r="C208" s="31" t="s">
        <v>831</v>
      </c>
      <c r="D208" s="31" t="s">
        <v>65</v>
      </c>
      <c r="E208" s="32" t="s">
        <v>74</v>
      </c>
      <c r="F208" s="32" t="s">
        <v>57</v>
      </c>
      <c r="G208" s="32" t="s">
        <v>264</v>
      </c>
      <c r="H208" s="57" t="s">
        <v>59</v>
      </c>
      <c r="I208" s="57"/>
      <c r="J208" s="57" t="s">
        <v>59</v>
      </c>
      <c r="K208" s="57" t="s">
        <v>59</v>
      </c>
      <c r="L208" s="15" t="s">
        <v>894</v>
      </c>
      <c r="M208" s="32" t="s">
        <v>60</v>
      </c>
      <c r="N208" s="34" t="s">
        <v>61</v>
      </c>
      <c r="O208" s="30" t="s">
        <v>59</v>
      </c>
      <c r="P208" s="30" t="s">
        <v>59</v>
      </c>
      <c r="Q208" s="31" t="s">
        <v>644</v>
      </c>
      <c r="R208" s="34" t="s">
        <v>832</v>
      </c>
      <c r="S208" s="34" t="s">
        <v>833</v>
      </c>
      <c r="T208" s="59"/>
      <c r="U208" s="59" t="s">
        <v>59</v>
      </c>
      <c r="V208" s="59"/>
      <c r="W208" s="34" t="s">
        <v>619</v>
      </c>
      <c r="X208" s="34" t="s">
        <v>647</v>
      </c>
      <c r="Y208" s="34" t="s">
        <v>648</v>
      </c>
      <c r="Z208" s="34" t="s">
        <v>110</v>
      </c>
      <c r="AA208" s="34" t="s">
        <v>801</v>
      </c>
      <c r="AB208" s="34" t="s">
        <v>77</v>
      </c>
      <c r="AC208" s="30" t="s">
        <v>78</v>
      </c>
      <c r="AD208" s="30" t="s">
        <v>112</v>
      </c>
      <c r="AE208" s="30" t="s">
        <v>112</v>
      </c>
      <c r="AF208" s="30" t="s">
        <v>112</v>
      </c>
      <c r="AG208" s="35">
        <f>IF(OR(AD208="",AE208="",AF208=""),"",IFERROR(IF(COUNTIF(AD208:AF208,[21]Hoja2!$J$2)=2,3,IF(COUNTIF(AD208:AF208,[21]Hoja2!$J$3)=3,1,2)),1))</f>
        <v>2</v>
      </c>
      <c r="AH208" s="36" t="s">
        <v>823</v>
      </c>
      <c r="AI208" s="36" t="s">
        <v>824</v>
      </c>
      <c r="AJ208" s="30" t="s">
        <v>91</v>
      </c>
      <c r="AK208" s="30" t="s">
        <v>825</v>
      </c>
      <c r="AL208" s="30" t="s">
        <v>70</v>
      </c>
      <c r="AM208" s="30" t="s">
        <v>72</v>
      </c>
      <c r="AN208" s="30" t="s">
        <v>65</v>
      </c>
    </row>
    <row r="209" spans="1:40" s="63" customFormat="1" ht="409.6" x14ac:dyDescent="0.3">
      <c r="A209" s="30">
        <v>195</v>
      </c>
      <c r="B209" s="30" t="s">
        <v>819</v>
      </c>
      <c r="C209" s="31" t="s">
        <v>831</v>
      </c>
      <c r="D209" s="31" t="s">
        <v>65</v>
      </c>
      <c r="E209" s="32" t="s">
        <v>74</v>
      </c>
      <c r="F209" s="32" t="s">
        <v>57</v>
      </c>
      <c r="G209" s="32" t="s">
        <v>58</v>
      </c>
      <c r="H209" s="57" t="s">
        <v>59</v>
      </c>
      <c r="I209" s="57"/>
      <c r="J209" s="57" t="s">
        <v>59</v>
      </c>
      <c r="K209" s="57" t="s">
        <v>59</v>
      </c>
      <c r="L209" s="15" t="s">
        <v>894</v>
      </c>
      <c r="M209" s="32" t="s">
        <v>60</v>
      </c>
      <c r="N209" s="34" t="s">
        <v>61</v>
      </c>
      <c r="O209" s="30" t="s">
        <v>59</v>
      </c>
      <c r="P209" s="30"/>
      <c r="Q209" s="31" t="s">
        <v>563</v>
      </c>
      <c r="R209" s="34" t="s">
        <v>834</v>
      </c>
      <c r="S209" s="34" t="s">
        <v>835</v>
      </c>
      <c r="T209" s="59"/>
      <c r="U209" s="59" t="s">
        <v>59</v>
      </c>
      <c r="V209" s="59"/>
      <c r="W209" s="34" t="s">
        <v>65</v>
      </c>
      <c r="X209" s="34" t="s">
        <v>647</v>
      </c>
      <c r="Y209" s="34" t="s">
        <v>648</v>
      </c>
      <c r="Z209" s="34" t="s">
        <v>110</v>
      </c>
      <c r="AA209" s="34" t="s">
        <v>65</v>
      </c>
      <c r="AB209" s="34" t="s">
        <v>77</v>
      </c>
      <c r="AC209" s="30" t="s">
        <v>212</v>
      </c>
      <c r="AD209" s="30" t="s">
        <v>68</v>
      </c>
      <c r="AE209" s="30" t="s">
        <v>68</v>
      </c>
      <c r="AF209" s="30" t="s">
        <v>68</v>
      </c>
      <c r="AG209" s="35">
        <f>IF(OR(AD209="",AE209="",AF209=""),"",IFERROR(IF(COUNTIF(AD209:AF209,[21]Hoja2!$J$2)=2,3,IF(COUNTIF(AD209:AF209,[21]Hoja2!$J$3)=3,1,2)),1))</f>
        <v>1</v>
      </c>
      <c r="AH209" s="36" t="s">
        <v>823</v>
      </c>
      <c r="AI209" s="36" t="s">
        <v>824</v>
      </c>
      <c r="AJ209" s="30" t="s">
        <v>91</v>
      </c>
      <c r="AK209" s="30" t="s">
        <v>825</v>
      </c>
      <c r="AL209" s="30" t="s">
        <v>70</v>
      </c>
      <c r="AM209" s="30" t="s">
        <v>72</v>
      </c>
      <c r="AN209" s="30" t="s">
        <v>637</v>
      </c>
    </row>
    <row r="210" spans="1:40" s="63" customFormat="1" ht="409.6" x14ac:dyDescent="0.3">
      <c r="A210" s="12">
        <v>196</v>
      </c>
      <c r="B210" s="30" t="s">
        <v>819</v>
      </c>
      <c r="C210" s="31" t="s">
        <v>831</v>
      </c>
      <c r="D210" s="31" t="s">
        <v>65</v>
      </c>
      <c r="E210" s="32" t="s">
        <v>74</v>
      </c>
      <c r="F210" s="32" t="s">
        <v>57</v>
      </c>
      <c r="G210" s="32" t="s">
        <v>58</v>
      </c>
      <c r="H210" s="57" t="s">
        <v>59</v>
      </c>
      <c r="I210" s="57"/>
      <c r="J210" s="57" t="s">
        <v>59</v>
      </c>
      <c r="K210" s="57" t="s">
        <v>59</v>
      </c>
      <c r="L210" s="15" t="s">
        <v>894</v>
      </c>
      <c r="M210" s="32" t="s">
        <v>60</v>
      </c>
      <c r="N210" s="34" t="s">
        <v>61</v>
      </c>
      <c r="O210" s="30" t="s">
        <v>59</v>
      </c>
      <c r="P210" s="30"/>
      <c r="Q210" s="31" t="s">
        <v>563</v>
      </c>
      <c r="R210" s="34" t="s">
        <v>836</v>
      </c>
      <c r="S210" s="34" t="s">
        <v>835</v>
      </c>
      <c r="T210" s="59"/>
      <c r="U210" s="59" t="s">
        <v>59</v>
      </c>
      <c r="V210" s="59"/>
      <c r="W210" s="34" t="s">
        <v>65</v>
      </c>
      <c r="X210" s="34" t="s">
        <v>647</v>
      </c>
      <c r="Y210" s="34" t="s">
        <v>648</v>
      </c>
      <c r="Z210" s="34" t="s">
        <v>110</v>
      </c>
      <c r="AA210" s="34" t="s">
        <v>65</v>
      </c>
      <c r="AB210" s="34" t="s">
        <v>77</v>
      </c>
      <c r="AC210" s="30" t="s">
        <v>212</v>
      </c>
      <c r="AD210" s="30" t="s">
        <v>68</v>
      </c>
      <c r="AE210" s="30" t="s">
        <v>68</v>
      </c>
      <c r="AF210" s="30" t="s">
        <v>68</v>
      </c>
      <c r="AG210" s="35">
        <f>IF(OR(AD210="",AE210="",AF210=""),"",IFERROR(IF(COUNTIF(AD210:AF210,[21]Hoja2!$J$2)=2,3,IF(COUNTIF(AD210:AF210,[21]Hoja2!$J$3)=3,1,2)),1))</f>
        <v>1</v>
      </c>
      <c r="AH210" s="36" t="s">
        <v>823</v>
      </c>
      <c r="AI210" s="36" t="s">
        <v>824</v>
      </c>
      <c r="AJ210" s="30" t="s">
        <v>91</v>
      </c>
      <c r="AK210" s="30" t="s">
        <v>825</v>
      </c>
      <c r="AL210" s="30" t="s">
        <v>70</v>
      </c>
      <c r="AM210" s="30" t="s">
        <v>72</v>
      </c>
      <c r="AN210" s="30" t="s">
        <v>637</v>
      </c>
    </row>
    <row r="211" spans="1:40" s="63" customFormat="1" ht="409.6" x14ac:dyDescent="0.3">
      <c r="A211" s="12">
        <v>197</v>
      </c>
      <c r="B211" s="30" t="s">
        <v>819</v>
      </c>
      <c r="C211" s="31" t="s">
        <v>831</v>
      </c>
      <c r="D211" s="31" t="s">
        <v>65</v>
      </c>
      <c r="E211" s="32" t="s">
        <v>74</v>
      </c>
      <c r="F211" s="32" t="s">
        <v>57</v>
      </c>
      <c r="G211" s="32" t="s">
        <v>58</v>
      </c>
      <c r="H211" s="57" t="s">
        <v>59</v>
      </c>
      <c r="I211" s="57"/>
      <c r="J211" s="57" t="s">
        <v>59</v>
      </c>
      <c r="K211" s="57" t="s">
        <v>59</v>
      </c>
      <c r="L211" s="15" t="s">
        <v>894</v>
      </c>
      <c r="M211" s="32" t="s">
        <v>60</v>
      </c>
      <c r="N211" s="34" t="s">
        <v>61</v>
      </c>
      <c r="O211" s="30" t="s">
        <v>59</v>
      </c>
      <c r="P211" s="30"/>
      <c r="Q211" s="31" t="s">
        <v>837</v>
      </c>
      <c r="R211" s="31" t="s">
        <v>838</v>
      </c>
      <c r="S211" s="34" t="s">
        <v>839</v>
      </c>
      <c r="T211" s="59"/>
      <c r="U211" s="59" t="s">
        <v>59</v>
      </c>
      <c r="V211" s="59"/>
      <c r="W211" s="34" t="s">
        <v>718</v>
      </c>
      <c r="X211" s="34" t="s">
        <v>647</v>
      </c>
      <c r="Y211" s="34" t="s">
        <v>648</v>
      </c>
      <c r="Z211" s="34" t="s">
        <v>110</v>
      </c>
      <c r="AA211" s="34" t="s">
        <v>650</v>
      </c>
      <c r="AB211" s="34" t="s">
        <v>77</v>
      </c>
      <c r="AC211" s="34" t="s">
        <v>212</v>
      </c>
      <c r="AD211" s="34" t="s">
        <v>112</v>
      </c>
      <c r="AE211" s="34" t="s">
        <v>112</v>
      </c>
      <c r="AF211" s="34" t="s">
        <v>112</v>
      </c>
      <c r="AG211" s="35">
        <f>IF(OR(AD211="",AE211="",AF211=""),"",IFERROR(IF(COUNTIF(AD211:AF211,[21]Hoja2!$J$2)=2,3,IF(COUNTIF(AD211:AF211,[21]Hoja2!$J$3)=3,1,2)),1))</f>
        <v>2</v>
      </c>
      <c r="AH211" s="36" t="s">
        <v>823</v>
      </c>
      <c r="AI211" s="36" t="s">
        <v>824</v>
      </c>
      <c r="AJ211" s="30" t="s">
        <v>91</v>
      </c>
      <c r="AK211" s="30" t="s">
        <v>825</v>
      </c>
      <c r="AL211" s="30" t="s">
        <v>70</v>
      </c>
      <c r="AM211" s="30" t="s">
        <v>72</v>
      </c>
      <c r="AN211" s="30" t="s">
        <v>637</v>
      </c>
    </row>
    <row r="212" spans="1:40" s="63" customFormat="1" ht="409.6" x14ac:dyDescent="0.3">
      <c r="A212" s="30">
        <v>198</v>
      </c>
      <c r="B212" s="30" t="s">
        <v>819</v>
      </c>
      <c r="C212" s="31" t="s">
        <v>831</v>
      </c>
      <c r="D212" s="31" t="s">
        <v>65</v>
      </c>
      <c r="E212" s="32" t="s">
        <v>74</v>
      </c>
      <c r="F212" s="32" t="s">
        <v>57</v>
      </c>
      <c r="G212" s="32" t="s">
        <v>58</v>
      </c>
      <c r="H212" s="57" t="s">
        <v>59</v>
      </c>
      <c r="I212" s="57"/>
      <c r="J212" s="57" t="s">
        <v>59</v>
      </c>
      <c r="K212" s="57" t="s">
        <v>59</v>
      </c>
      <c r="L212" s="15" t="s">
        <v>894</v>
      </c>
      <c r="M212" s="32" t="s">
        <v>60</v>
      </c>
      <c r="N212" s="34" t="s">
        <v>61</v>
      </c>
      <c r="O212" s="30" t="s">
        <v>59</v>
      </c>
      <c r="P212" s="30"/>
      <c r="Q212" s="31" t="s">
        <v>837</v>
      </c>
      <c r="R212" s="38" t="s">
        <v>840</v>
      </c>
      <c r="S212" s="34" t="s">
        <v>839</v>
      </c>
      <c r="T212" s="59" t="s">
        <v>59</v>
      </c>
      <c r="U212" s="59"/>
      <c r="V212" s="59"/>
      <c r="W212" s="34" t="s">
        <v>65</v>
      </c>
      <c r="X212" s="34" t="s">
        <v>828</v>
      </c>
      <c r="Y212" s="34" t="s">
        <v>828</v>
      </c>
      <c r="Z212" s="34" t="s">
        <v>65</v>
      </c>
      <c r="AA212" s="34" t="s">
        <v>65</v>
      </c>
      <c r="AB212" s="34" t="s">
        <v>66</v>
      </c>
      <c r="AC212" s="30" t="s">
        <v>65</v>
      </c>
      <c r="AD212" s="30" t="s">
        <v>68</v>
      </c>
      <c r="AE212" s="30" t="s">
        <v>68</v>
      </c>
      <c r="AF212" s="30" t="s">
        <v>68</v>
      </c>
      <c r="AG212" s="35">
        <f>IF(OR(AD212="",AE212="",AF212=""),"",IFERROR(IF(COUNTIF(AD212:AF212,[21]Hoja2!$J$2)=2,3,IF(COUNTIF(AD212:AF212,[21]Hoja2!$J$3)=3,1,2)),1))</f>
        <v>1</v>
      </c>
      <c r="AH212" s="36" t="s">
        <v>823</v>
      </c>
      <c r="AI212" s="36" t="s">
        <v>824</v>
      </c>
      <c r="AJ212" s="30" t="s">
        <v>91</v>
      </c>
      <c r="AK212" s="30" t="s">
        <v>825</v>
      </c>
      <c r="AL212" s="30" t="s">
        <v>70</v>
      </c>
      <c r="AM212" s="30" t="s">
        <v>72</v>
      </c>
      <c r="AN212" s="30" t="s">
        <v>637</v>
      </c>
    </row>
    <row r="213" spans="1:40" s="63" customFormat="1" ht="409.6" x14ac:dyDescent="0.3">
      <c r="A213" s="30">
        <v>199</v>
      </c>
      <c r="B213" s="30" t="s">
        <v>819</v>
      </c>
      <c r="C213" s="31" t="s">
        <v>831</v>
      </c>
      <c r="D213" s="31" t="s">
        <v>65</v>
      </c>
      <c r="E213" s="32" t="s">
        <v>74</v>
      </c>
      <c r="F213" s="32" t="s">
        <v>57</v>
      </c>
      <c r="G213" s="32" t="s">
        <v>264</v>
      </c>
      <c r="H213" s="57" t="s">
        <v>59</v>
      </c>
      <c r="I213" s="57"/>
      <c r="J213" s="57" t="s">
        <v>59</v>
      </c>
      <c r="K213" s="57" t="s">
        <v>59</v>
      </c>
      <c r="L213" s="15" t="s">
        <v>894</v>
      </c>
      <c r="M213" s="91" t="s">
        <v>60</v>
      </c>
      <c r="N213" s="34" t="s">
        <v>61</v>
      </c>
      <c r="O213" s="85" t="s">
        <v>59</v>
      </c>
      <c r="P213" s="85" t="s">
        <v>59</v>
      </c>
      <c r="Q213" s="31" t="s">
        <v>837</v>
      </c>
      <c r="R213" s="34" t="s">
        <v>841</v>
      </c>
      <c r="S213" s="34" t="s">
        <v>839</v>
      </c>
      <c r="T213" s="59"/>
      <c r="U213" s="59" t="s">
        <v>59</v>
      </c>
      <c r="V213" s="59"/>
      <c r="W213" s="34" t="s">
        <v>65</v>
      </c>
      <c r="X213" s="34" t="s">
        <v>828</v>
      </c>
      <c r="Y213" s="34" t="s">
        <v>828</v>
      </c>
      <c r="Z213" s="34" t="s">
        <v>65</v>
      </c>
      <c r="AA213" s="34" t="s">
        <v>65</v>
      </c>
      <c r="AB213" s="34" t="s">
        <v>77</v>
      </c>
      <c r="AC213" s="30" t="s">
        <v>65</v>
      </c>
      <c r="AD213" s="30" t="s">
        <v>68</v>
      </c>
      <c r="AE213" s="30" t="s">
        <v>68</v>
      </c>
      <c r="AF213" s="30" t="s">
        <v>68</v>
      </c>
      <c r="AG213" s="35">
        <f>IF(OR(AD213="",AE213="",AF213=""),"",IFERROR(IF(COUNTIF(AD213:AF213,[21]Hoja2!$J$2)=2,3,IF(COUNTIF(AD213:AF213,[21]Hoja2!$J$3)=3,1,2)),1))</f>
        <v>1</v>
      </c>
      <c r="AH213" s="36" t="s">
        <v>823</v>
      </c>
      <c r="AI213" s="36" t="s">
        <v>824</v>
      </c>
      <c r="AJ213" s="30" t="s">
        <v>91</v>
      </c>
      <c r="AK213" s="30" t="s">
        <v>825</v>
      </c>
      <c r="AL213" s="30" t="s">
        <v>70</v>
      </c>
      <c r="AM213" s="30" t="s">
        <v>72</v>
      </c>
      <c r="AN213" s="30" t="s">
        <v>637</v>
      </c>
    </row>
    <row r="214" spans="1:40" s="63" customFormat="1" ht="409.6" x14ac:dyDescent="0.3">
      <c r="A214" s="30">
        <v>200</v>
      </c>
      <c r="B214" s="30" t="s">
        <v>819</v>
      </c>
      <c r="C214" s="31" t="s">
        <v>831</v>
      </c>
      <c r="D214" s="31" t="s">
        <v>65</v>
      </c>
      <c r="E214" s="32" t="s">
        <v>74</v>
      </c>
      <c r="F214" s="32" t="s">
        <v>57</v>
      </c>
      <c r="G214" s="32" t="s">
        <v>58</v>
      </c>
      <c r="H214" s="57" t="s">
        <v>59</v>
      </c>
      <c r="I214" s="57"/>
      <c r="J214" s="57" t="s">
        <v>59</v>
      </c>
      <c r="K214" s="57" t="s">
        <v>59</v>
      </c>
      <c r="L214" s="15" t="s">
        <v>894</v>
      </c>
      <c r="M214" s="32" t="s">
        <v>60</v>
      </c>
      <c r="N214" s="34" t="s">
        <v>61</v>
      </c>
      <c r="O214" s="30" t="s">
        <v>59</v>
      </c>
      <c r="P214" s="30"/>
      <c r="Q214" s="31" t="s">
        <v>837</v>
      </c>
      <c r="R214" s="31" t="s">
        <v>842</v>
      </c>
      <c r="S214" s="34" t="s">
        <v>843</v>
      </c>
      <c r="T214" s="59"/>
      <c r="U214" s="59" t="s">
        <v>59</v>
      </c>
      <c r="V214" s="59"/>
      <c r="W214" s="34" t="s">
        <v>718</v>
      </c>
      <c r="X214" s="34" t="s">
        <v>647</v>
      </c>
      <c r="Y214" s="34" t="s">
        <v>648</v>
      </c>
      <c r="Z214" s="34" t="s">
        <v>110</v>
      </c>
      <c r="AA214" s="34" t="s">
        <v>650</v>
      </c>
      <c r="AB214" s="34" t="s">
        <v>77</v>
      </c>
      <c r="AC214" s="30" t="s">
        <v>212</v>
      </c>
      <c r="AD214" s="30" t="s">
        <v>112</v>
      </c>
      <c r="AE214" s="30" t="s">
        <v>112</v>
      </c>
      <c r="AF214" s="30" t="s">
        <v>112</v>
      </c>
      <c r="AG214" s="35">
        <f>IF(OR(AD214="",AE214="",AF214=""),"",IFERROR(IF(COUNTIF(AD214:AF214,[22]Hoja2!$J$2)=2,3,IF(COUNTIF(AD214:AF214,[22]Hoja2!$J$3)=3,1,2)),1))</f>
        <v>2</v>
      </c>
      <c r="AH214" s="36" t="s">
        <v>823</v>
      </c>
      <c r="AI214" s="36" t="s">
        <v>824</v>
      </c>
      <c r="AJ214" s="30" t="s">
        <v>91</v>
      </c>
      <c r="AK214" s="30" t="s">
        <v>825</v>
      </c>
      <c r="AL214" s="30" t="s">
        <v>70</v>
      </c>
      <c r="AM214" s="30" t="s">
        <v>72</v>
      </c>
      <c r="AN214" s="30" t="s">
        <v>637</v>
      </c>
    </row>
    <row r="215" spans="1:40" s="63" customFormat="1" ht="409.6" x14ac:dyDescent="0.3">
      <c r="A215" s="12">
        <v>201</v>
      </c>
      <c r="B215" s="30" t="s">
        <v>819</v>
      </c>
      <c r="C215" s="31" t="s">
        <v>831</v>
      </c>
      <c r="D215" s="31" t="s">
        <v>65</v>
      </c>
      <c r="E215" s="32" t="s">
        <v>74</v>
      </c>
      <c r="F215" s="32" t="s">
        <v>57</v>
      </c>
      <c r="G215" s="32" t="s">
        <v>264</v>
      </c>
      <c r="H215" s="57" t="s">
        <v>59</v>
      </c>
      <c r="I215" s="57"/>
      <c r="J215" s="57" t="s">
        <v>59</v>
      </c>
      <c r="K215" s="57" t="s">
        <v>59</v>
      </c>
      <c r="L215" s="15" t="s">
        <v>894</v>
      </c>
      <c r="M215" s="91" t="s">
        <v>60</v>
      </c>
      <c r="N215" s="34" t="s">
        <v>61</v>
      </c>
      <c r="O215" s="85" t="s">
        <v>59</v>
      </c>
      <c r="P215" s="85" t="s">
        <v>59</v>
      </c>
      <c r="Q215" s="31" t="s">
        <v>837</v>
      </c>
      <c r="R215" s="34" t="s">
        <v>844</v>
      </c>
      <c r="S215" s="34" t="s">
        <v>845</v>
      </c>
      <c r="T215" s="59"/>
      <c r="U215" s="59" t="s">
        <v>59</v>
      </c>
      <c r="V215" s="59"/>
      <c r="W215" s="34" t="s">
        <v>718</v>
      </c>
      <c r="X215" s="34" t="s">
        <v>647</v>
      </c>
      <c r="Y215" s="34" t="s">
        <v>648</v>
      </c>
      <c r="Z215" s="34" t="s">
        <v>110</v>
      </c>
      <c r="AA215" s="34" t="s">
        <v>650</v>
      </c>
      <c r="AB215" s="34" t="s">
        <v>77</v>
      </c>
      <c r="AC215" s="30" t="s">
        <v>212</v>
      </c>
      <c r="AD215" s="30" t="s">
        <v>112</v>
      </c>
      <c r="AE215" s="30" t="s">
        <v>112</v>
      </c>
      <c r="AF215" s="30" t="s">
        <v>112</v>
      </c>
      <c r="AG215" s="35">
        <f>IF(OR(AD215="",AE215="",AF215=""),"",IFERROR(IF(COUNTIF(AD215:AF215,[21]Hoja2!$J$2)=2,3,IF(COUNTIF(AD215:AF215,[21]Hoja2!$J$3)=3,1,2)),1))</f>
        <v>2</v>
      </c>
      <c r="AH215" s="36" t="s">
        <v>823</v>
      </c>
      <c r="AI215" s="36" t="s">
        <v>824</v>
      </c>
      <c r="AJ215" s="30" t="s">
        <v>91</v>
      </c>
      <c r="AK215" s="30" t="s">
        <v>825</v>
      </c>
      <c r="AL215" s="30" t="s">
        <v>70</v>
      </c>
      <c r="AM215" s="30" t="s">
        <v>72</v>
      </c>
      <c r="AN215" s="30" t="s">
        <v>637</v>
      </c>
    </row>
    <row r="216" spans="1:40" s="63" customFormat="1" ht="409.6" x14ac:dyDescent="0.3">
      <c r="A216" s="12">
        <v>202</v>
      </c>
      <c r="B216" s="30" t="s">
        <v>819</v>
      </c>
      <c r="C216" s="31" t="s">
        <v>831</v>
      </c>
      <c r="D216" s="31" t="s">
        <v>65</v>
      </c>
      <c r="E216" s="32" t="s">
        <v>74</v>
      </c>
      <c r="F216" s="32" t="s">
        <v>57</v>
      </c>
      <c r="G216" s="32" t="s">
        <v>58</v>
      </c>
      <c r="H216" s="57" t="s">
        <v>59</v>
      </c>
      <c r="I216" s="57"/>
      <c r="J216" s="57" t="s">
        <v>59</v>
      </c>
      <c r="K216" s="57" t="s">
        <v>59</v>
      </c>
      <c r="L216" s="15" t="s">
        <v>894</v>
      </c>
      <c r="M216" s="91" t="s">
        <v>60</v>
      </c>
      <c r="N216" s="34" t="s">
        <v>61</v>
      </c>
      <c r="O216" s="85" t="s">
        <v>59</v>
      </c>
      <c r="P216" s="85"/>
      <c r="Q216" s="31" t="s">
        <v>837</v>
      </c>
      <c r="R216" s="34" t="s">
        <v>846</v>
      </c>
      <c r="S216" s="34" t="s">
        <v>845</v>
      </c>
      <c r="T216" s="59"/>
      <c r="U216" s="59" t="s">
        <v>59</v>
      </c>
      <c r="V216" s="59"/>
      <c r="W216" s="34" t="s">
        <v>718</v>
      </c>
      <c r="X216" s="34" t="s">
        <v>647</v>
      </c>
      <c r="Y216" s="34" t="s">
        <v>648</v>
      </c>
      <c r="Z216" s="34" t="s">
        <v>110</v>
      </c>
      <c r="AA216" s="34" t="s">
        <v>650</v>
      </c>
      <c r="AB216" s="34" t="s">
        <v>77</v>
      </c>
      <c r="AC216" s="30" t="s">
        <v>212</v>
      </c>
      <c r="AD216" s="30" t="s">
        <v>112</v>
      </c>
      <c r="AE216" s="30" t="s">
        <v>112</v>
      </c>
      <c r="AF216" s="30" t="s">
        <v>112</v>
      </c>
      <c r="AG216" s="35">
        <f>IF(OR(AD216="",AE216="",AF216=""),"",IFERROR(IF(COUNTIF(AD216:AF216,[21]Hoja2!$J$2)=2,3,IF(COUNTIF(AD216:AF216,[21]Hoja2!$J$3)=3,1,2)),1))</f>
        <v>2</v>
      </c>
      <c r="AH216" s="36" t="s">
        <v>823</v>
      </c>
      <c r="AI216" s="36" t="s">
        <v>824</v>
      </c>
      <c r="AJ216" s="30" t="s">
        <v>91</v>
      </c>
      <c r="AK216" s="30" t="s">
        <v>825</v>
      </c>
      <c r="AL216" s="30" t="s">
        <v>70</v>
      </c>
      <c r="AM216" s="30" t="s">
        <v>72</v>
      </c>
      <c r="AN216" s="30" t="s">
        <v>637</v>
      </c>
    </row>
    <row r="217" spans="1:40" s="63" customFormat="1" ht="409.6" x14ac:dyDescent="0.3">
      <c r="A217" s="30">
        <v>203</v>
      </c>
      <c r="B217" s="30" t="s">
        <v>819</v>
      </c>
      <c r="C217" s="31" t="s">
        <v>831</v>
      </c>
      <c r="D217" s="31" t="s">
        <v>65</v>
      </c>
      <c r="E217" s="32" t="s">
        <v>74</v>
      </c>
      <c r="F217" s="32" t="s">
        <v>57</v>
      </c>
      <c r="G217" s="32" t="s">
        <v>264</v>
      </c>
      <c r="H217" s="57" t="s">
        <v>59</v>
      </c>
      <c r="I217" s="57"/>
      <c r="J217" s="57" t="s">
        <v>59</v>
      </c>
      <c r="K217" s="57" t="s">
        <v>59</v>
      </c>
      <c r="L217" s="15" t="s">
        <v>894</v>
      </c>
      <c r="M217" s="32" t="s">
        <v>60</v>
      </c>
      <c r="N217" s="34" t="s">
        <v>61</v>
      </c>
      <c r="O217" s="30" t="s">
        <v>59</v>
      </c>
      <c r="P217" s="30" t="s">
        <v>59</v>
      </c>
      <c r="Q217" s="31" t="s">
        <v>837</v>
      </c>
      <c r="R217" s="34" t="s">
        <v>847</v>
      </c>
      <c r="S217" s="34" t="s">
        <v>839</v>
      </c>
      <c r="T217" s="59"/>
      <c r="U217" s="59" t="s">
        <v>59</v>
      </c>
      <c r="V217" s="59"/>
      <c r="W217" s="34" t="s">
        <v>718</v>
      </c>
      <c r="X217" s="34" t="s">
        <v>647</v>
      </c>
      <c r="Y217" s="34" t="s">
        <v>648</v>
      </c>
      <c r="Z217" s="34" t="s">
        <v>110</v>
      </c>
      <c r="AA217" s="34" t="s">
        <v>848</v>
      </c>
      <c r="AB217" s="34" t="s">
        <v>77</v>
      </c>
      <c r="AC217" s="30" t="s">
        <v>212</v>
      </c>
      <c r="AD217" s="30" t="s">
        <v>112</v>
      </c>
      <c r="AE217" s="30" t="s">
        <v>112</v>
      </c>
      <c r="AF217" s="30" t="s">
        <v>112</v>
      </c>
      <c r="AG217" s="35">
        <f>IF(OR(AD217="",AE217="",AF217=""),"",IFERROR(IF(COUNTIF(AD217:AF217,[22]Hoja2!$J$2)=2,3,IF(COUNTIF(AD217:AF217,[22]Hoja2!$J$3)=3,1,2)),1))</f>
        <v>2</v>
      </c>
      <c r="AH217" s="36" t="s">
        <v>823</v>
      </c>
      <c r="AI217" s="36" t="s">
        <v>824</v>
      </c>
      <c r="AJ217" s="30" t="s">
        <v>91</v>
      </c>
      <c r="AK217" s="30" t="s">
        <v>825</v>
      </c>
      <c r="AL217" s="30" t="s">
        <v>70</v>
      </c>
      <c r="AM217" s="30" t="s">
        <v>72</v>
      </c>
      <c r="AN217" s="30" t="s">
        <v>637</v>
      </c>
    </row>
    <row r="218" spans="1:40" s="61" customFormat="1" ht="409.6" x14ac:dyDescent="0.25">
      <c r="A218" s="30">
        <v>204</v>
      </c>
      <c r="B218" s="12" t="s">
        <v>849</v>
      </c>
      <c r="C218" s="56" t="s">
        <v>850</v>
      </c>
      <c r="D218" s="56" t="s">
        <v>805</v>
      </c>
      <c r="E218" s="15" t="s">
        <v>74</v>
      </c>
      <c r="F218" s="15" t="s">
        <v>57</v>
      </c>
      <c r="G218" s="15" t="s">
        <v>264</v>
      </c>
      <c r="H218" s="16" t="s">
        <v>59</v>
      </c>
      <c r="I218" s="16"/>
      <c r="J218" s="16" t="s">
        <v>59</v>
      </c>
      <c r="K218" s="16" t="s">
        <v>59</v>
      </c>
      <c r="L218" s="15" t="s">
        <v>894</v>
      </c>
      <c r="M218" s="15" t="s">
        <v>60</v>
      </c>
      <c r="N218" s="80" t="s">
        <v>61</v>
      </c>
      <c r="O218" s="15" t="s">
        <v>59</v>
      </c>
      <c r="P218" s="15"/>
      <c r="Q218" s="32" t="s">
        <v>786</v>
      </c>
      <c r="R218" s="80" t="s">
        <v>851</v>
      </c>
      <c r="S218" s="42" t="s">
        <v>671</v>
      </c>
      <c r="T218" s="12"/>
      <c r="U218" s="12" t="s">
        <v>59</v>
      </c>
      <c r="V218" s="12"/>
      <c r="W218" s="58" t="s">
        <v>648</v>
      </c>
      <c r="X218" s="58" t="s">
        <v>647</v>
      </c>
      <c r="Y218" s="58" t="s">
        <v>619</v>
      </c>
      <c r="Z218" s="58" t="s">
        <v>110</v>
      </c>
      <c r="AA218" s="58" t="s">
        <v>852</v>
      </c>
      <c r="AB218" s="58" t="s">
        <v>77</v>
      </c>
      <c r="AC218" s="58" t="s">
        <v>212</v>
      </c>
      <c r="AD218" s="58" t="s">
        <v>150</v>
      </c>
      <c r="AE218" s="58" t="s">
        <v>150</v>
      </c>
      <c r="AF218" s="58" t="s">
        <v>150</v>
      </c>
      <c r="AG218" s="41">
        <f>IF(OR(AD218="",AE218="",AF218=""),"",IFERROR(IF(COUNTIF(AD218:AF218,[23]Hoja2!$J$2)&gt;=2,3,IF(COUNTIF(AD218:AF218,[23]Hoja2!$J$3)=3,1,2)),1))</f>
        <v>3</v>
      </c>
      <c r="AH218" s="44" t="s">
        <v>853</v>
      </c>
      <c r="AI218" s="44" t="s">
        <v>854</v>
      </c>
      <c r="AJ218" s="12" t="s">
        <v>91</v>
      </c>
      <c r="AK218" s="12" t="s">
        <v>855</v>
      </c>
      <c r="AL218" s="12" t="s">
        <v>70</v>
      </c>
      <c r="AM218" s="12" t="s">
        <v>72</v>
      </c>
      <c r="AN218" s="30" t="s">
        <v>65</v>
      </c>
    </row>
    <row r="219" spans="1:40" s="76" customFormat="1" ht="290.39999999999998" x14ac:dyDescent="0.25">
      <c r="A219" s="30">
        <v>205</v>
      </c>
      <c r="B219" s="12" t="s">
        <v>849</v>
      </c>
      <c r="C219" s="56" t="s">
        <v>850</v>
      </c>
      <c r="D219" s="56" t="s">
        <v>65</v>
      </c>
      <c r="E219" s="15" t="s">
        <v>74</v>
      </c>
      <c r="F219" s="15" t="s">
        <v>57</v>
      </c>
      <c r="G219" s="15" t="s">
        <v>58</v>
      </c>
      <c r="H219" s="16" t="s">
        <v>59</v>
      </c>
      <c r="I219" s="16"/>
      <c r="J219" s="16" t="s">
        <v>59</v>
      </c>
      <c r="K219" s="16" t="s">
        <v>59</v>
      </c>
      <c r="L219" s="15" t="s">
        <v>894</v>
      </c>
      <c r="M219" s="15" t="s">
        <v>60</v>
      </c>
      <c r="N219" s="80" t="s">
        <v>61</v>
      </c>
      <c r="O219" s="15" t="s">
        <v>59</v>
      </c>
      <c r="P219" s="15"/>
      <c r="Q219" s="32" t="s">
        <v>269</v>
      </c>
      <c r="R219" s="80" t="s">
        <v>764</v>
      </c>
      <c r="S219" s="58" t="s">
        <v>765</v>
      </c>
      <c r="T219" s="12" t="s">
        <v>59</v>
      </c>
      <c r="U219" s="12" t="s">
        <v>59</v>
      </c>
      <c r="V219" s="12"/>
      <c r="W219" s="58" t="s">
        <v>648</v>
      </c>
      <c r="X219" s="58" t="s">
        <v>647</v>
      </c>
      <c r="Y219" s="58" t="s">
        <v>500</v>
      </c>
      <c r="Z219" s="58" t="s">
        <v>110</v>
      </c>
      <c r="AA219" s="58" t="s">
        <v>852</v>
      </c>
      <c r="AB219" s="58" t="s">
        <v>77</v>
      </c>
      <c r="AC219" s="58" t="s">
        <v>212</v>
      </c>
      <c r="AD219" s="58" t="s">
        <v>150</v>
      </c>
      <c r="AE219" s="58" t="s">
        <v>150</v>
      </c>
      <c r="AF219" s="58" t="s">
        <v>150</v>
      </c>
      <c r="AG219" s="41">
        <f>IF(OR(AD219="",AE219="",AF219=""),"",IFERROR(IF(COUNTIF(AD219:AF219,[23]Hoja2!$J$2)&gt;=2,3,IF(COUNTIF(AD219:AF219,[23]Hoja2!$J$3)=3,1,2)),1))</f>
        <v>3</v>
      </c>
      <c r="AH219" s="44" t="s">
        <v>853</v>
      </c>
      <c r="AI219" s="44" t="s">
        <v>854</v>
      </c>
      <c r="AJ219" s="12" t="s">
        <v>91</v>
      </c>
      <c r="AK219" s="12" t="s">
        <v>855</v>
      </c>
      <c r="AL219" s="12" t="s">
        <v>70</v>
      </c>
      <c r="AM219" s="12" t="s">
        <v>72</v>
      </c>
      <c r="AN219" s="30" t="s">
        <v>65</v>
      </c>
    </row>
    <row r="220" spans="1:40" s="61" customFormat="1" ht="198" x14ac:dyDescent="0.25">
      <c r="A220" s="12">
        <v>206</v>
      </c>
      <c r="B220" s="12" t="s">
        <v>856</v>
      </c>
      <c r="C220" s="13" t="s">
        <v>857</v>
      </c>
      <c r="D220" s="80" t="s">
        <v>65</v>
      </c>
      <c r="E220" s="15" t="s">
        <v>74</v>
      </c>
      <c r="F220" s="15" t="s">
        <v>57</v>
      </c>
      <c r="G220" s="15" t="s">
        <v>58</v>
      </c>
      <c r="H220" s="16" t="s">
        <v>59</v>
      </c>
      <c r="I220" s="16"/>
      <c r="J220" s="16" t="s">
        <v>59</v>
      </c>
      <c r="K220" s="16" t="s">
        <v>59</v>
      </c>
      <c r="L220" s="15" t="s">
        <v>894</v>
      </c>
      <c r="M220" s="15" t="s">
        <v>60</v>
      </c>
      <c r="N220" s="17" t="s">
        <v>65</v>
      </c>
      <c r="O220" s="15" t="s">
        <v>59</v>
      </c>
      <c r="P220" s="15"/>
      <c r="Q220" s="64" t="s">
        <v>858</v>
      </c>
      <c r="R220" s="17" t="s">
        <v>65</v>
      </c>
      <c r="S220" s="14" t="s">
        <v>859</v>
      </c>
      <c r="T220" s="12" t="s">
        <v>59</v>
      </c>
      <c r="U220" s="13" t="s">
        <v>59</v>
      </c>
      <c r="V220" s="13"/>
      <c r="W220" s="17" t="s">
        <v>648</v>
      </c>
      <c r="X220" s="17" t="s">
        <v>860</v>
      </c>
      <c r="Y220" s="17" t="s">
        <v>861</v>
      </c>
      <c r="Z220" s="17" t="s">
        <v>862</v>
      </c>
      <c r="AA220" s="17" t="s">
        <v>675</v>
      </c>
      <c r="AB220" s="12" t="s">
        <v>77</v>
      </c>
      <c r="AC220" s="12" t="s">
        <v>863</v>
      </c>
      <c r="AD220" s="12" t="s">
        <v>864</v>
      </c>
      <c r="AE220" s="12" t="s">
        <v>864</v>
      </c>
      <c r="AF220" s="12" t="s">
        <v>864</v>
      </c>
      <c r="AG220" s="41">
        <f>IF(OR(AD220="",AE220="",AF220=""),"",IFERROR(IF(COUNTIF(AD220:AF220,[24]Hoja2!$J$2)&gt;=2,3,IF(COUNTIF(AD220:AF220,[24]Hoja2!$J$3)=3,1,2)),1))</f>
        <v>3</v>
      </c>
      <c r="AH220" s="12" t="s">
        <v>423</v>
      </c>
      <c r="AI220" s="12" t="s">
        <v>856</v>
      </c>
      <c r="AJ220" s="12" t="s">
        <v>424</v>
      </c>
      <c r="AK220" s="12" t="s">
        <v>865</v>
      </c>
      <c r="AL220" s="12" t="s">
        <v>426</v>
      </c>
      <c r="AM220" s="12" t="s">
        <v>427</v>
      </c>
      <c r="AN220" s="12" t="s">
        <v>65</v>
      </c>
    </row>
    <row r="221" spans="1:40" s="61" customFormat="1" ht="118.8" x14ac:dyDescent="0.25">
      <c r="A221" s="12">
        <v>207</v>
      </c>
      <c r="B221" s="12" t="s">
        <v>856</v>
      </c>
      <c r="C221" s="13" t="s">
        <v>857</v>
      </c>
      <c r="D221" s="80" t="s">
        <v>65</v>
      </c>
      <c r="E221" s="15" t="s">
        <v>74</v>
      </c>
      <c r="F221" s="15" t="s">
        <v>57</v>
      </c>
      <c r="G221" s="15" t="s">
        <v>58</v>
      </c>
      <c r="H221" s="16" t="s">
        <v>59</v>
      </c>
      <c r="I221" s="16"/>
      <c r="J221" s="16" t="s">
        <v>59</v>
      </c>
      <c r="K221" s="16" t="s">
        <v>59</v>
      </c>
      <c r="L221" s="15" t="s">
        <v>894</v>
      </c>
      <c r="M221" s="15" t="s">
        <v>60</v>
      </c>
      <c r="N221" s="17" t="s">
        <v>65</v>
      </c>
      <c r="O221" s="15" t="s">
        <v>59</v>
      </c>
      <c r="P221" s="15"/>
      <c r="Q221" s="92" t="s">
        <v>113</v>
      </c>
      <c r="R221" s="17" t="s">
        <v>114</v>
      </c>
      <c r="S221" s="42" t="s">
        <v>115</v>
      </c>
      <c r="T221" s="12" t="s">
        <v>59</v>
      </c>
      <c r="U221" s="13"/>
      <c r="V221" s="13"/>
      <c r="W221" s="17" t="s">
        <v>65</v>
      </c>
      <c r="X221" s="17" t="s">
        <v>65</v>
      </c>
      <c r="Y221" s="17" t="s">
        <v>65</v>
      </c>
      <c r="Z221" s="17" t="s">
        <v>65</v>
      </c>
      <c r="AA221" s="17" t="s">
        <v>65</v>
      </c>
      <c r="AB221" s="12" t="s">
        <v>66</v>
      </c>
      <c r="AC221" s="12" t="s">
        <v>67</v>
      </c>
      <c r="AD221" s="12" t="s">
        <v>68</v>
      </c>
      <c r="AE221" s="12" t="s">
        <v>68</v>
      </c>
      <c r="AF221" s="12" t="s">
        <v>68</v>
      </c>
      <c r="AG221" s="41">
        <f>IF(OR(AD221="",AE221="",AF221=""),"",IFERROR(IF(COUNTIF(AD221:AF221,[24]Hoja2!$J$2)&gt;=2,3,IF(COUNTIF(AD221:AF221,[24]Hoja2!$J$3)=3,1,2)),1))</f>
        <v>1</v>
      </c>
      <c r="AH221" s="12" t="s">
        <v>423</v>
      </c>
      <c r="AI221" s="12" t="s">
        <v>856</v>
      </c>
      <c r="AJ221" s="12" t="s">
        <v>424</v>
      </c>
      <c r="AK221" s="12" t="s">
        <v>865</v>
      </c>
      <c r="AL221" s="12" t="s">
        <v>426</v>
      </c>
      <c r="AM221" s="12" t="s">
        <v>427</v>
      </c>
      <c r="AN221" s="12" t="s">
        <v>65</v>
      </c>
    </row>
  </sheetData>
  <mergeCells count="37">
    <mergeCell ref="A7:T7"/>
    <mergeCell ref="A8:O8"/>
    <mergeCell ref="A9:O9"/>
    <mergeCell ref="AD11:AG13"/>
    <mergeCell ref="AB13:AB14"/>
    <mergeCell ref="A10:C10"/>
    <mergeCell ref="H12:N13"/>
    <mergeCell ref="E12:G13"/>
    <mergeCell ref="O12:P13"/>
    <mergeCell ref="Q12:S13"/>
    <mergeCell ref="T12:AA12"/>
    <mergeCell ref="W13:W14"/>
    <mergeCell ref="AA13:AA14"/>
    <mergeCell ref="AC13:AC14"/>
    <mergeCell ref="AB11:AC12"/>
    <mergeCell ref="T13:V13"/>
    <mergeCell ref="X13:X14"/>
    <mergeCell ref="Y13:Y14"/>
    <mergeCell ref="Z13:Z14"/>
    <mergeCell ref="A11:AA11"/>
    <mergeCell ref="A12:A14"/>
    <mergeCell ref="B12:B14"/>
    <mergeCell ref="C12:C14"/>
    <mergeCell ref="D12:D14"/>
    <mergeCell ref="AK11:AK14"/>
    <mergeCell ref="AH11:AH14"/>
    <mergeCell ref="AL11:AL14"/>
    <mergeCell ref="AM11:AM14"/>
    <mergeCell ref="AN11:AN14"/>
    <mergeCell ref="AI11:AI14"/>
    <mergeCell ref="AJ11:AJ14"/>
    <mergeCell ref="A2:B5"/>
    <mergeCell ref="C2:K5"/>
    <mergeCell ref="M2:N2"/>
    <mergeCell ref="M3:N3"/>
    <mergeCell ref="M4:N4"/>
    <mergeCell ref="M5:N5"/>
  </mergeCells>
  <conditionalFormatting sqref="AG15:AG16">
    <cfRule type="colorScale" priority="87">
      <colorScale>
        <cfvo type="num" val="1"/>
        <cfvo type="percentile" val="50"/>
        <cfvo type="num" val="3"/>
        <color rgb="FF1DB34B"/>
        <color rgb="FFFFFF00"/>
        <color rgb="FFFF0000"/>
      </colorScale>
    </cfRule>
  </conditionalFormatting>
  <conditionalFormatting sqref="AF15">
    <cfRule type="colorScale" priority="86">
      <colorScale>
        <cfvo type="num" val="1"/>
        <cfvo type="percentile" val="50"/>
        <cfvo type="num" val="3"/>
        <color rgb="FF1DB34B"/>
        <color rgb="FFFFFF00"/>
        <color rgb="FFFF0000"/>
      </colorScale>
    </cfRule>
  </conditionalFormatting>
  <conditionalFormatting sqref="AG15:AG16">
    <cfRule type="colorScale" priority="85">
      <colorScale>
        <cfvo type="num" val="1"/>
        <cfvo type="num" val="2"/>
        <cfvo type="num" val="3"/>
        <color rgb="FF92D050"/>
        <color rgb="FFFFFF00"/>
        <color rgb="FFFF0000"/>
      </colorScale>
    </cfRule>
  </conditionalFormatting>
  <conditionalFormatting sqref="AF17:AG23 AF25:AG27 AF30:AG39">
    <cfRule type="colorScale" priority="84">
      <colorScale>
        <cfvo type="num" val="1"/>
        <cfvo type="percentile" val="50"/>
        <cfvo type="num" val="3"/>
        <color rgb="FF1DB34B"/>
        <color rgb="FFFFFF00"/>
        <color rgb="FFFF0000"/>
      </colorScale>
    </cfRule>
  </conditionalFormatting>
  <conditionalFormatting sqref="AG17:AG23 AG25:AG27 AG30:AG39">
    <cfRule type="colorScale" priority="83">
      <colorScale>
        <cfvo type="num" val="1"/>
        <cfvo type="num" val="2"/>
        <cfvo type="num" val="3"/>
        <color rgb="FF92D050"/>
        <color rgb="FFFFFF00"/>
        <color rgb="FFFF0000"/>
      </colorScale>
    </cfRule>
  </conditionalFormatting>
  <conditionalFormatting sqref="AF24:AG24">
    <cfRule type="colorScale" priority="82">
      <colorScale>
        <cfvo type="num" val="1"/>
        <cfvo type="percentile" val="50"/>
        <cfvo type="num" val="3"/>
        <color rgb="FF1DB34B"/>
        <color rgb="FFFFFF00"/>
        <color rgb="FFFF0000"/>
      </colorScale>
    </cfRule>
  </conditionalFormatting>
  <conditionalFormatting sqref="AG24">
    <cfRule type="colorScale" priority="81">
      <colorScale>
        <cfvo type="num" val="1"/>
        <cfvo type="num" val="2"/>
        <cfvo type="num" val="3"/>
        <color rgb="FF92D050"/>
        <color rgb="FFFFFF00"/>
        <color rgb="FFFF0000"/>
      </colorScale>
    </cfRule>
  </conditionalFormatting>
  <conditionalFormatting sqref="AG28:AG29">
    <cfRule type="colorScale" priority="77">
      <colorScale>
        <cfvo type="num" val="1"/>
        <cfvo type="num" val="2"/>
        <cfvo type="num" val="3"/>
        <color rgb="FF92D050"/>
        <color rgb="FFFFFF00"/>
        <color rgb="FFFF0000"/>
      </colorScale>
    </cfRule>
  </conditionalFormatting>
  <conditionalFormatting sqref="AG28:AG29">
    <cfRule type="colorScale" priority="78">
      <colorScale>
        <cfvo type="num" val="1"/>
        <cfvo type="percentile" val="50"/>
        <cfvo type="num" val="3"/>
        <color rgb="FF1DB34B"/>
        <color rgb="FFFFFF00"/>
        <color rgb="FFFF0000"/>
      </colorScale>
    </cfRule>
  </conditionalFormatting>
  <conditionalFormatting sqref="AG40:AG42">
    <cfRule type="colorScale" priority="75">
      <colorScale>
        <cfvo type="num" val="1"/>
        <cfvo type="num" val="2"/>
        <cfvo type="num" val="3"/>
        <color rgb="FF92D050"/>
        <color rgb="FFFFFF00"/>
        <color rgb="FFFF0000"/>
      </colorScale>
    </cfRule>
  </conditionalFormatting>
  <conditionalFormatting sqref="AG40:AG42">
    <cfRule type="colorScale" priority="76">
      <colorScale>
        <cfvo type="num" val="1"/>
        <cfvo type="percentile" val="50"/>
        <cfvo type="num" val="3"/>
        <color rgb="FF1DB34B"/>
        <color rgb="FFFFFF00"/>
        <color rgb="FFFF0000"/>
      </colorScale>
    </cfRule>
  </conditionalFormatting>
  <conditionalFormatting sqref="AG47:AG51 AG43:AG45">
    <cfRule type="colorScale" priority="73">
      <colorScale>
        <cfvo type="num" val="1"/>
        <cfvo type="num" val="2"/>
        <cfvo type="num" val="3"/>
        <color rgb="FF92D050"/>
        <color rgb="FFFFFF00"/>
        <color rgb="FFFF0000"/>
      </colorScale>
    </cfRule>
  </conditionalFormatting>
  <conditionalFormatting sqref="AG47:AG51 AG43:AG45">
    <cfRule type="colorScale" priority="74">
      <colorScale>
        <cfvo type="num" val="1"/>
        <cfvo type="percentile" val="50"/>
        <cfvo type="num" val="3"/>
        <color rgb="FF1DB34B"/>
        <color rgb="FFFFFF00"/>
        <color rgb="FFFF0000"/>
      </colorScale>
    </cfRule>
  </conditionalFormatting>
  <conditionalFormatting sqref="AG46">
    <cfRule type="colorScale" priority="71">
      <colorScale>
        <cfvo type="num" val="1"/>
        <cfvo type="num" val="2"/>
        <cfvo type="num" val="3"/>
        <color rgb="FF92D050"/>
        <color rgb="FFFFFF00"/>
        <color rgb="FFFF0000"/>
      </colorScale>
    </cfRule>
  </conditionalFormatting>
  <conditionalFormatting sqref="AG46">
    <cfRule type="colorScale" priority="72">
      <colorScale>
        <cfvo type="num" val="1"/>
        <cfvo type="percentile" val="50"/>
        <cfvo type="num" val="3"/>
        <color rgb="FF1DB34B"/>
        <color rgb="FFFFFF00"/>
        <color rgb="FFFF0000"/>
      </colorScale>
    </cfRule>
  </conditionalFormatting>
  <conditionalFormatting sqref="AG54 AG59">
    <cfRule type="colorScale" priority="70">
      <colorScale>
        <cfvo type="num" val="1"/>
        <cfvo type="num" val="2"/>
        <cfvo type="num" val="3"/>
        <color rgb="FF92D050"/>
        <color rgb="FFFFFF00"/>
        <color rgb="FFFF0000"/>
      </colorScale>
    </cfRule>
  </conditionalFormatting>
  <conditionalFormatting sqref="AG53">
    <cfRule type="colorScale" priority="68">
      <colorScale>
        <cfvo type="num" val="1"/>
        <cfvo type="num" val="2"/>
        <cfvo type="num" val="3"/>
        <color rgb="FF92D050"/>
        <color rgb="FFFFFF00"/>
        <color rgb="FFFF0000"/>
      </colorScale>
    </cfRule>
  </conditionalFormatting>
  <conditionalFormatting sqref="AG53 AG59">
    <cfRule type="colorScale" priority="69">
      <colorScale>
        <cfvo type="num" val="1"/>
        <cfvo type="percentile" val="50"/>
        <cfvo type="num" val="3"/>
        <color rgb="FF1DB34B"/>
        <color rgb="FFFFFF00"/>
        <color rgb="FFFF0000"/>
      </colorScale>
    </cfRule>
  </conditionalFormatting>
  <conditionalFormatting sqref="AG55">
    <cfRule type="colorScale" priority="66">
      <colorScale>
        <cfvo type="num" val="1"/>
        <cfvo type="num" val="2"/>
        <cfvo type="num" val="3"/>
        <color rgb="FF92D050"/>
        <color rgb="FFFFFF00"/>
        <color rgb="FFFF0000"/>
      </colorScale>
    </cfRule>
  </conditionalFormatting>
  <conditionalFormatting sqref="AG55">
    <cfRule type="colorScale" priority="67">
      <colorScale>
        <cfvo type="num" val="1"/>
        <cfvo type="percentile" val="50"/>
        <cfvo type="num" val="3"/>
        <color rgb="FF1DB34B"/>
        <color rgb="FFFFFF00"/>
        <color rgb="FFFF0000"/>
      </colorScale>
    </cfRule>
  </conditionalFormatting>
  <conditionalFormatting sqref="AG56">
    <cfRule type="colorScale" priority="64">
      <colorScale>
        <cfvo type="num" val="1"/>
        <cfvo type="num" val="2"/>
        <cfvo type="num" val="3"/>
        <color rgb="FF92D050"/>
        <color rgb="FFFFFF00"/>
        <color rgb="FFFF0000"/>
      </colorScale>
    </cfRule>
  </conditionalFormatting>
  <conditionalFormatting sqref="AG56">
    <cfRule type="colorScale" priority="65">
      <colorScale>
        <cfvo type="num" val="1"/>
        <cfvo type="percentile" val="50"/>
        <cfvo type="num" val="3"/>
        <color rgb="FF1DB34B"/>
        <color rgb="FFFFFF00"/>
        <color rgb="FFFF0000"/>
      </colorScale>
    </cfRule>
  </conditionalFormatting>
  <conditionalFormatting sqref="AG57">
    <cfRule type="colorScale" priority="62">
      <colorScale>
        <cfvo type="num" val="1"/>
        <cfvo type="num" val="2"/>
        <cfvo type="num" val="3"/>
        <color rgb="FF92D050"/>
        <color rgb="FFFFFF00"/>
        <color rgb="FFFF0000"/>
      </colorScale>
    </cfRule>
  </conditionalFormatting>
  <conditionalFormatting sqref="AG57">
    <cfRule type="colorScale" priority="63">
      <colorScale>
        <cfvo type="num" val="1"/>
        <cfvo type="percentile" val="50"/>
        <cfvo type="num" val="3"/>
        <color rgb="FF1DB34B"/>
        <color rgb="FFFFFF00"/>
        <color rgb="FFFF0000"/>
      </colorScale>
    </cfRule>
  </conditionalFormatting>
  <conditionalFormatting sqref="AG58">
    <cfRule type="colorScale" priority="60">
      <colorScale>
        <cfvo type="num" val="1"/>
        <cfvo type="num" val="2"/>
        <cfvo type="num" val="3"/>
        <color rgb="FF92D050"/>
        <color rgb="FFFFFF00"/>
        <color rgb="FFFF0000"/>
      </colorScale>
    </cfRule>
  </conditionalFormatting>
  <conditionalFormatting sqref="AG58">
    <cfRule type="colorScale" priority="61">
      <colorScale>
        <cfvo type="num" val="1"/>
        <cfvo type="percentile" val="50"/>
        <cfvo type="num" val="3"/>
        <color rgb="FF1DB34B"/>
        <color rgb="FFFFFF00"/>
        <color rgb="FFFF0000"/>
      </colorScale>
    </cfRule>
  </conditionalFormatting>
  <conditionalFormatting sqref="AG60:AG65">
    <cfRule type="colorScale" priority="58">
      <colorScale>
        <cfvo type="num" val="1"/>
        <cfvo type="num" val="2"/>
        <cfvo type="num" val="3"/>
        <color rgb="FF92D050"/>
        <color rgb="FFFFFF00"/>
        <color rgb="FFFF0000"/>
      </colorScale>
    </cfRule>
  </conditionalFormatting>
  <conditionalFormatting sqref="AG60:AG65">
    <cfRule type="colorScale" priority="59">
      <colorScale>
        <cfvo type="num" val="1"/>
        <cfvo type="percentile" val="50"/>
        <cfvo type="num" val="3"/>
        <color rgb="FF1DB34B"/>
        <color rgb="FFFFFF00"/>
        <color rgb="FFFF0000"/>
      </colorScale>
    </cfRule>
  </conditionalFormatting>
  <conditionalFormatting sqref="AG68:AG74 AG66 AG77:AG88 AG91:AG93 AG95:AG98">
    <cfRule type="colorScale" priority="56">
      <colorScale>
        <cfvo type="num" val="1"/>
        <cfvo type="num" val="2"/>
        <cfvo type="num" val="3"/>
        <color rgb="FF92D050"/>
        <color rgb="FFFFFF00"/>
        <color rgb="FFFF0000"/>
      </colorScale>
    </cfRule>
  </conditionalFormatting>
  <conditionalFormatting sqref="AG68:AG74 AG66 AG77:AG88 AG91:AG93 AG95:AG98">
    <cfRule type="colorScale" priority="57">
      <colorScale>
        <cfvo type="num" val="1"/>
        <cfvo type="percentile" val="50"/>
        <cfvo type="num" val="3"/>
        <color rgb="FF1DB34B"/>
        <color rgb="FFFFFF00"/>
        <color rgb="FFFF0000"/>
      </colorScale>
    </cfRule>
  </conditionalFormatting>
  <conditionalFormatting sqref="AG67">
    <cfRule type="colorScale" priority="54">
      <colorScale>
        <cfvo type="num" val="1"/>
        <cfvo type="num" val="2"/>
        <cfvo type="num" val="3"/>
        <color rgb="FF92D050"/>
        <color rgb="FFFFFF00"/>
        <color rgb="FFFF0000"/>
      </colorScale>
    </cfRule>
  </conditionalFormatting>
  <conditionalFormatting sqref="AG67">
    <cfRule type="colorScale" priority="55">
      <colorScale>
        <cfvo type="num" val="1"/>
        <cfvo type="percentile" val="50"/>
        <cfvo type="num" val="3"/>
        <color rgb="FF1DB34B"/>
        <color rgb="FFFFFF00"/>
        <color rgb="FFFF0000"/>
      </colorScale>
    </cfRule>
  </conditionalFormatting>
  <conditionalFormatting sqref="AG94">
    <cfRule type="colorScale" priority="52">
      <colorScale>
        <cfvo type="num" val="1"/>
        <cfvo type="num" val="2"/>
        <cfvo type="num" val="3"/>
        <color rgb="FF92D050"/>
        <color rgb="FFFFFF00"/>
        <color rgb="FFFF0000"/>
      </colorScale>
    </cfRule>
  </conditionalFormatting>
  <conditionalFormatting sqref="AG94">
    <cfRule type="colorScale" priority="53">
      <colorScale>
        <cfvo type="num" val="1"/>
        <cfvo type="percentile" val="50"/>
        <cfvo type="num" val="3"/>
        <color rgb="FF1DB34B"/>
        <color rgb="FFFFFF00"/>
        <color rgb="FFFF0000"/>
      </colorScale>
    </cfRule>
  </conditionalFormatting>
  <conditionalFormatting sqref="AG90">
    <cfRule type="colorScale" priority="50">
      <colorScale>
        <cfvo type="num" val="1"/>
        <cfvo type="num" val="2"/>
        <cfvo type="num" val="3"/>
        <color rgb="FF92D050"/>
        <color rgb="FFFFFF00"/>
        <color rgb="FFFF0000"/>
      </colorScale>
    </cfRule>
  </conditionalFormatting>
  <conditionalFormatting sqref="AG90">
    <cfRule type="colorScale" priority="51">
      <colorScale>
        <cfvo type="num" val="1"/>
        <cfvo type="percentile" val="50"/>
        <cfvo type="num" val="3"/>
        <color rgb="FF1DB34B"/>
        <color rgb="FFFFFF00"/>
        <color rgb="FFFF0000"/>
      </colorScale>
    </cfRule>
  </conditionalFormatting>
  <conditionalFormatting sqref="AG75">
    <cfRule type="colorScale" priority="48">
      <colorScale>
        <cfvo type="num" val="1"/>
        <cfvo type="num" val="2"/>
        <cfvo type="num" val="3"/>
        <color rgb="FF92D050"/>
        <color rgb="FFFFFF00"/>
        <color rgb="FFFF0000"/>
      </colorScale>
    </cfRule>
  </conditionalFormatting>
  <conditionalFormatting sqref="AG75">
    <cfRule type="colorScale" priority="49">
      <colorScale>
        <cfvo type="num" val="1"/>
        <cfvo type="percentile" val="50"/>
        <cfvo type="num" val="3"/>
        <color rgb="FF1DB34B"/>
        <color rgb="FFFFFF00"/>
        <color rgb="FFFF0000"/>
      </colorScale>
    </cfRule>
  </conditionalFormatting>
  <conditionalFormatting sqref="AG89">
    <cfRule type="colorScale" priority="46">
      <colorScale>
        <cfvo type="num" val="1"/>
        <cfvo type="num" val="2"/>
        <cfvo type="num" val="3"/>
        <color rgb="FF92D050"/>
        <color rgb="FFFFFF00"/>
        <color rgb="FFFF0000"/>
      </colorScale>
    </cfRule>
  </conditionalFormatting>
  <conditionalFormatting sqref="AG89">
    <cfRule type="colorScale" priority="47">
      <colorScale>
        <cfvo type="num" val="1"/>
        <cfvo type="percentile" val="50"/>
        <cfvo type="num" val="3"/>
        <color rgb="FF1DB34B"/>
        <color rgb="FFFFFF00"/>
        <color rgb="FFFF0000"/>
      </colorScale>
    </cfRule>
  </conditionalFormatting>
  <conditionalFormatting sqref="AG76">
    <cfRule type="colorScale" priority="44">
      <colorScale>
        <cfvo type="num" val="1"/>
        <cfvo type="num" val="2"/>
        <cfvo type="num" val="3"/>
        <color rgb="FF92D050"/>
        <color rgb="FFFFFF00"/>
        <color rgb="FFFF0000"/>
      </colorScale>
    </cfRule>
  </conditionalFormatting>
  <conditionalFormatting sqref="AG76">
    <cfRule type="colorScale" priority="45">
      <colorScale>
        <cfvo type="num" val="1"/>
        <cfvo type="percentile" val="50"/>
        <cfvo type="num" val="3"/>
        <color rgb="FF1DB34B"/>
        <color rgb="FFFFFF00"/>
        <color rgb="FFFF0000"/>
      </colorScale>
    </cfRule>
  </conditionalFormatting>
  <conditionalFormatting sqref="AG99:AG101">
    <cfRule type="colorScale" priority="42">
      <colorScale>
        <cfvo type="num" val="1"/>
        <cfvo type="num" val="2"/>
        <cfvo type="num" val="3"/>
        <color rgb="FF92D050"/>
        <color rgb="FFFFFF00"/>
        <color rgb="FFFF0000"/>
      </colorScale>
    </cfRule>
  </conditionalFormatting>
  <conditionalFormatting sqref="AG99:AG101">
    <cfRule type="colorScale" priority="43">
      <colorScale>
        <cfvo type="num" val="1"/>
        <cfvo type="percentile" val="50"/>
        <cfvo type="num" val="3"/>
        <color rgb="FF1DB34B"/>
        <color rgb="FFFFFF00"/>
        <color rgb="FFFF0000"/>
      </colorScale>
    </cfRule>
  </conditionalFormatting>
  <conditionalFormatting sqref="AG102:AG111 AG113:AG117">
    <cfRule type="colorScale" priority="40">
      <colorScale>
        <cfvo type="num" val="1"/>
        <cfvo type="num" val="2"/>
        <cfvo type="num" val="3"/>
        <color rgb="FF92D050"/>
        <color rgb="FFFFFF00"/>
        <color rgb="FFFF0000"/>
      </colorScale>
    </cfRule>
  </conditionalFormatting>
  <conditionalFormatting sqref="AG102:AG111 AG113:AG117">
    <cfRule type="colorScale" priority="41">
      <colorScale>
        <cfvo type="num" val="1"/>
        <cfvo type="percentile" val="50"/>
        <cfvo type="num" val="3"/>
        <color rgb="FF1DB34B"/>
        <color rgb="FFFFFF00"/>
        <color rgb="FFFF0000"/>
      </colorScale>
    </cfRule>
  </conditionalFormatting>
  <conditionalFormatting sqref="AG112">
    <cfRule type="colorScale" priority="38">
      <colorScale>
        <cfvo type="num" val="1"/>
        <cfvo type="num" val="2"/>
        <cfvo type="num" val="3"/>
        <color rgb="FF92D050"/>
        <color rgb="FFFFFF00"/>
        <color rgb="FFFF0000"/>
      </colorScale>
    </cfRule>
  </conditionalFormatting>
  <conditionalFormatting sqref="AG112">
    <cfRule type="colorScale" priority="39">
      <colorScale>
        <cfvo type="num" val="1"/>
        <cfvo type="percentile" val="50"/>
        <cfvo type="num" val="3"/>
        <color rgb="FF1DB34B"/>
        <color rgb="FFFFFF00"/>
        <color rgb="FFFF0000"/>
      </colorScale>
    </cfRule>
  </conditionalFormatting>
  <conditionalFormatting sqref="AG118:AG128">
    <cfRule type="colorScale" priority="37">
      <colorScale>
        <cfvo type="num" val="1"/>
        <cfvo type="percentile" val="50"/>
        <cfvo type="num" val="3"/>
        <color rgb="FF1DB34B"/>
        <color rgb="FFFFFF00"/>
        <color rgb="FFFF0000"/>
      </colorScale>
    </cfRule>
  </conditionalFormatting>
  <conditionalFormatting sqref="AG118:AG128">
    <cfRule type="colorScale" priority="36">
      <colorScale>
        <cfvo type="num" val="1"/>
        <cfvo type="num" val="2"/>
        <cfvo type="num" val="3"/>
        <color rgb="FF92D050"/>
        <color rgb="FFFFFF00"/>
        <color rgb="FFFF0000"/>
      </colorScale>
    </cfRule>
  </conditionalFormatting>
  <conditionalFormatting sqref="AG129:AG138">
    <cfRule type="colorScale" priority="34">
      <colorScale>
        <cfvo type="num" val="1"/>
        <cfvo type="num" val="2"/>
        <cfvo type="num" val="3"/>
        <color rgb="FF92D050"/>
        <color rgb="FFFFFF00"/>
        <color rgb="FFFF0000"/>
      </colorScale>
    </cfRule>
  </conditionalFormatting>
  <conditionalFormatting sqref="AG129:AG138">
    <cfRule type="colorScale" priority="35">
      <colorScale>
        <cfvo type="num" val="1"/>
        <cfvo type="percentile" val="50"/>
        <cfvo type="num" val="3"/>
        <color rgb="FF1DB34B"/>
        <color rgb="FFFFFF00"/>
        <color rgb="FFFF0000"/>
      </colorScale>
    </cfRule>
  </conditionalFormatting>
  <conditionalFormatting sqref="AG139:AG147">
    <cfRule type="colorScale" priority="32">
      <colorScale>
        <cfvo type="num" val="1"/>
        <cfvo type="num" val="2"/>
        <cfvo type="num" val="3"/>
        <color rgb="FF92D050"/>
        <color rgb="FFFFFF00"/>
        <color rgb="FFFF0000"/>
      </colorScale>
    </cfRule>
  </conditionalFormatting>
  <conditionalFormatting sqref="AG139:AG147">
    <cfRule type="colorScale" priority="33">
      <colorScale>
        <cfvo type="num" val="1"/>
        <cfvo type="percentile" val="50"/>
        <cfvo type="num" val="3"/>
        <color rgb="FF1DB34B"/>
        <color rgb="FFFFFF00"/>
        <color rgb="FFFF0000"/>
      </colorScale>
    </cfRule>
  </conditionalFormatting>
  <conditionalFormatting sqref="AG148:AG149">
    <cfRule type="colorScale" priority="30">
      <colorScale>
        <cfvo type="num" val="1"/>
        <cfvo type="num" val="2"/>
        <cfvo type="num" val="3"/>
        <color rgb="FF92D050"/>
        <color rgb="FFFFFF00"/>
        <color rgb="FFFF0000"/>
      </colorScale>
    </cfRule>
  </conditionalFormatting>
  <conditionalFormatting sqref="AG148:AG149">
    <cfRule type="colorScale" priority="31">
      <colorScale>
        <cfvo type="num" val="1"/>
        <cfvo type="percentile" val="50"/>
        <cfvo type="num" val="3"/>
        <color rgb="FF1DB34B"/>
        <color rgb="FFFFFF00"/>
        <color rgb="FFFF0000"/>
      </colorScale>
    </cfRule>
  </conditionalFormatting>
  <conditionalFormatting sqref="AG151:AG153">
    <cfRule type="colorScale" priority="28">
      <colorScale>
        <cfvo type="num" val="1"/>
        <cfvo type="num" val="2"/>
        <cfvo type="num" val="3"/>
        <color rgb="FF92D050"/>
        <color rgb="FFFFFF00"/>
        <color rgb="FFFF0000"/>
      </colorScale>
    </cfRule>
  </conditionalFormatting>
  <conditionalFormatting sqref="AG151:AG153">
    <cfRule type="colorScale" priority="29">
      <colorScale>
        <cfvo type="num" val="1"/>
        <cfvo type="percentile" val="50"/>
        <cfvo type="num" val="3"/>
        <color rgb="FF1DB34B"/>
        <color rgb="FFFFFF00"/>
        <color rgb="FFFF0000"/>
      </colorScale>
    </cfRule>
  </conditionalFormatting>
  <conditionalFormatting sqref="AG150">
    <cfRule type="colorScale" priority="26">
      <colorScale>
        <cfvo type="num" val="1"/>
        <cfvo type="num" val="2"/>
        <cfvo type="num" val="3"/>
        <color rgb="FF92D050"/>
        <color rgb="FFFFFF00"/>
        <color rgb="FFFF0000"/>
      </colorScale>
    </cfRule>
  </conditionalFormatting>
  <conditionalFormatting sqref="AG150">
    <cfRule type="colorScale" priority="27">
      <colorScale>
        <cfvo type="num" val="1"/>
        <cfvo type="percentile" val="50"/>
        <cfvo type="num" val="3"/>
        <color rgb="FF1DB34B"/>
        <color rgb="FFFFFF00"/>
        <color rgb="FFFF0000"/>
      </colorScale>
    </cfRule>
  </conditionalFormatting>
  <conditionalFormatting sqref="AG154:AG157 AG159:AG161">
    <cfRule type="colorScale" priority="25">
      <colorScale>
        <cfvo type="num" val="1"/>
        <cfvo type="num" val="2"/>
        <cfvo type="num" val="3"/>
        <color rgb="FF92D050"/>
        <color rgb="FFFFFF00"/>
        <color rgb="FFFF0000"/>
      </colorScale>
    </cfRule>
  </conditionalFormatting>
  <conditionalFormatting sqref="AG154:AG157 AG159:AG161">
    <cfRule type="colorScale" priority="22">
      <colorScale>
        <cfvo type="num" val="1"/>
        <cfvo type="percentile" val="50"/>
        <cfvo type="num" val="3"/>
        <color rgb="FF1DB34B"/>
        <color rgb="FFFFFF00"/>
        <color rgb="FFFF0000"/>
      </colorScale>
    </cfRule>
  </conditionalFormatting>
  <conditionalFormatting sqref="AG158">
    <cfRule type="colorScale" priority="23">
      <colorScale>
        <cfvo type="num" val="1"/>
        <cfvo type="num" val="2"/>
        <cfvo type="num" val="3"/>
        <color rgb="FF92D050"/>
        <color rgb="FFFFFF00"/>
        <color rgb="FFFF0000"/>
      </colorScale>
    </cfRule>
  </conditionalFormatting>
  <conditionalFormatting sqref="AG158">
    <cfRule type="colorScale" priority="24">
      <colorScale>
        <cfvo type="num" val="1"/>
        <cfvo type="percentile" val="50"/>
        <cfvo type="num" val="3"/>
        <color rgb="FF1DB34B"/>
        <color rgb="FFFFFF00"/>
        <color rgb="FFFF0000"/>
      </colorScale>
    </cfRule>
  </conditionalFormatting>
  <conditionalFormatting sqref="AG162:AG171">
    <cfRule type="colorScale" priority="21">
      <colorScale>
        <cfvo type="num" val="1"/>
        <cfvo type="num" val="2"/>
        <cfvo type="num" val="3"/>
        <color rgb="FF92D050"/>
        <color rgb="FFFFFF00"/>
        <color rgb="FFFF0000"/>
      </colorScale>
    </cfRule>
  </conditionalFormatting>
  <conditionalFormatting sqref="AG172:AG182">
    <cfRule type="colorScale" priority="19">
      <colorScale>
        <cfvo type="num" val="1"/>
        <cfvo type="num" val="2"/>
        <cfvo type="num" val="3"/>
        <color rgb="FF92D050"/>
        <color rgb="FFFFFF00"/>
        <color rgb="FFFF0000"/>
      </colorScale>
    </cfRule>
  </conditionalFormatting>
  <conditionalFormatting sqref="AG172:AG182">
    <cfRule type="colorScale" priority="20">
      <colorScale>
        <cfvo type="num" val="1"/>
        <cfvo type="percentile" val="50"/>
        <cfvo type="num" val="3"/>
        <color rgb="FF1DB34B"/>
        <color rgb="FFFFFF00"/>
        <color rgb="FFFF0000"/>
      </colorScale>
    </cfRule>
  </conditionalFormatting>
  <conditionalFormatting sqref="AG183:AG186">
    <cfRule type="colorScale" priority="17">
      <colorScale>
        <cfvo type="num" val="1"/>
        <cfvo type="num" val="2"/>
        <cfvo type="num" val="3"/>
        <color rgb="FF92D050"/>
        <color rgb="FFFFFF00"/>
        <color rgb="FFFF0000"/>
      </colorScale>
    </cfRule>
  </conditionalFormatting>
  <conditionalFormatting sqref="AG183:AG186">
    <cfRule type="colorScale" priority="18">
      <colorScale>
        <cfvo type="num" val="1"/>
        <cfvo type="percentile" val="50"/>
        <cfvo type="num" val="3"/>
        <color rgb="FF1DB34B"/>
        <color rgb="FFFFFF00"/>
        <color rgb="FFFF0000"/>
      </colorScale>
    </cfRule>
  </conditionalFormatting>
  <conditionalFormatting sqref="AG187:AG195">
    <cfRule type="colorScale" priority="15">
      <colorScale>
        <cfvo type="num" val="1"/>
        <cfvo type="num" val="2"/>
        <cfvo type="num" val="3"/>
        <color rgb="FF92D050"/>
        <color rgb="FFFFFF00"/>
        <color rgb="FFFF0000"/>
      </colorScale>
    </cfRule>
  </conditionalFormatting>
  <conditionalFormatting sqref="AG187:AG195">
    <cfRule type="colorScale" priority="16">
      <colorScale>
        <cfvo type="num" val="1"/>
        <cfvo type="percentile" val="50"/>
        <cfvo type="num" val="3"/>
        <color rgb="FF1DB34B"/>
        <color rgb="FFFFFF00"/>
        <color rgb="FFFF0000"/>
      </colorScale>
    </cfRule>
  </conditionalFormatting>
  <conditionalFormatting sqref="AG196:AG204">
    <cfRule type="colorScale" priority="13">
      <colorScale>
        <cfvo type="num" val="1"/>
        <cfvo type="num" val="2"/>
        <cfvo type="num" val="3"/>
        <color rgb="FF92D050"/>
        <color rgb="FFFFFF00"/>
        <color rgb="FFFF0000"/>
      </colorScale>
    </cfRule>
  </conditionalFormatting>
  <conditionalFormatting sqref="AG196:AG204">
    <cfRule type="colorScale" priority="14">
      <colorScale>
        <cfvo type="num" val="1"/>
        <cfvo type="percentile" val="50"/>
        <cfvo type="num" val="3"/>
        <color rgb="FF1DB34B"/>
        <color rgb="FFFFFF00"/>
        <color rgb="FFFF0000"/>
      </colorScale>
    </cfRule>
  </conditionalFormatting>
  <conditionalFormatting sqref="AG205:AG208 AG215:AG217 AG211:AG213">
    <cfRule type="colorScale" priority="11">
      <colorScale>
        <cfvo type="num" val="1"/>
        <cfvo type="num" val="2"/>
        <cfvo type="num" val="3"/>
        <color rgb="FF92D050"/>
        <color rgb="FFFFFF00"/>
        <color rgb="FFFF0000"/>
      </colorScale>
    </cfRule>
  </conditionalFormatting>
  <conditionalFormatting sqref="AG205:AG208 AG215:AG217 AG211:AG213">
    <cfRule type="colorScale" priority="12">
      <colorScale>
        <cfvo type="num" val="1"/>
        <cfvo type="percentile" val="50"/>
        <cfvo type="num" val="3"/>
        <color rgb="FF1DB34B"/>
        <color rgb="FFFFFF00"/>
        <color rgb="FFFF0000"/>
      </colorScale>
    </cfRule>
  </conditionalFormatting>
  <conditionalFormatting sqref="AG214">
    <cfRule type="colorScale" priority="9">
      <colorScale>
        <cfvo type="num" val="1"/>
        <cfvo type="num" val="2"/>
        <cfvo type="num" val="3"/>
        <color rgb="FF92D050"/>
        <color rgb="FFFFFF00"/>
        <color rgb="FFFF0000"/>
      </colorScale>
    </cfRule>
  </conditionalFormatting>
  <conditionalFormatting sqref="AG214">
    <cfRule type="colorScale" priority="10">
      <colorScale>
        <cfvo type="num" val="1"/>
        <cfvo type="percentile" val="50"/>
        <cfvo type="num" val="3"/>
        <color rgb="FF1DB34B"/>
        <color rgb="FFFFFF00"/>
        <color rgb="FFFF0000"/>
      </colorScale>
    </cfRule>
  </conditionalFormatting>
  <conditionalFormatting sqref="AG210">
    <cfRule type="colorScale" priority="7">
      <colorScale>
        <cfvo type="num" val="1"/>
        <cfvo type="num" val="2"/>
        <cfvo type="num" val="3"/>
        <color rgb="FF92D050"/>
        <color rgb="FFFFFF00"/>
        <color rgb="FFFF0000"/>
      </colorScale>
    </cfRule>
  </conditionalFormatting>
  <conditionalFormatting sqref="AG210">
    <cfRule type="colorScale" priority="8">
      <colorScale>
        <cfvo type="num" val="1"/>
        <cfvo type="percentile" val="50"/>
        <cfvo type="num" val="3"/>
        <color rgb="FF1DB34B"/>
        <color rgb="FFFFFF00"/>
        <color rgb="FFFF0000"/>
      </colorScale>
    </cfRule>
  </conditionalFormatting>
  <conditionalFormatting sqref="AG209">
    <cfRule type="colorScale" priority="5">
      <colorScale>
        <cfvo type="num" val="1"/>
        <cfvo type="num" val="2"/>
        <cfvo type="num" val="3"/>
        <color rgb="FF92D050"/>
        <color rgb="FFFFFF00"/>
        <color rgb="FFFF0000"/>
      </colorScale>
    </cfRule>
  </conditionalFormatting>
  <conditionalFormatting sqref="AG209">
    <cfRule type="colorScale" priority="6">
      <colorScale>
        <cfvo type="num" val="1"/>
        <cfvo type="percentile" val="50"/>
        <cfvo type="num" val="3"/>
        <color rgb="FF1DB34B"/>
        <color rgb="FFFFFF00"/>
        <color rgb="FFFF0000"/>
      </colorScale>
    </cfRule>
  </conditionalFormatting>
  <conditionalFormatting sqref="AG218:AG219">
    <cfRule type="colorScale" priority="3">
      <colorScale>
        <cfvo type="num" val="1"/>
        <cfvo type="num" val="2"/>
        <cfvo type="num" val="3"/>
        <color rgb="FF92D050"/>
        <color rgb="FFFFFF00"/>
        <color rgb="FFFF0000"/>
      </colorScale>
    </cfRule>
  </conditionalFormatting>
  <conditionalFormatting sqref="AG218:AG219">
    <cfRule type="colorScale" priority="4">
      <colorScale>
        <cfvo type="num" val="1"/>
        <cfvo type="percentile" val="50"/>
        <cfvo type="num" val="3"/>
        <color rgb="FF1DB34B"/>
        <color rgb="FFFFFF00"/>
        <color rgb="FFFF0000"/>
      </colorScale>
    </cfRule>
  </conditionalFormatting>
  <conditionalFormatting sqref="AG220:AG221">
    <cfRule type="colorScale" priority="1">
      <colorScale>
        <cfvo type="num" val="1"/>
        <cfvo type="num" val="2"/>
        <cfvo type="num" val="3"/>
        <color rgb="FF92D050"/>
        <color rgb="FFFFFF00"/>
        <color rgb="FFFF0000"/>
      </colorScale>
    </cfRule>
  </conditionalFormatting>
  <conditionalFormatting sqref="AG220:AG221">
    <cfRule type="colorScale" priority="2">
      <colorScale>
        <cfvo type="num" val="1"/>
        <cfvo type="percentile" val="50"/>
        <cfvo type="num" val="3"/>
        <color rgb="FF1DB34B"/>
        <color rgb="FFFFFF00"/>
        <color rgb="FFFF0000"/>
      </colorScale>
    </cfRule>
  </conditionalFormatting>
  <dataValidations count="2">
    <dataValidation allowBlank="1" showDropDown="1" showInputMessage="1" showErrorMessage="1" sqref="AL28:AL29" xr:uid="{00000000-0002-0000-0000-000000000000}"/>
    <dataValidation type="list" allowBlank="1" showInputMessage="1" showErrorMessage="1" sqref="AB139:AF147 B139:B147 M139:N147 Z141:Z147 Z139 E139:G147" xr:uid="{00000000-0002-0000-0000-000001000000}">
      <formula1>#REF!</formula1>
    </dataValidation>
  </dataValidations>
  <hyperlinks>
    <hyperlink ref="AN142" r:id="rId1" display="http://sig.sdis.gov.co/images/documentos_sig/procesos/tecnologias_de_la_informacion/documentos_asociados/2016_2020_tic_petic.docx" xr:uid="{00000000-0004-0000-0000-000000000000}"/>
  </hyperlinks>
  <pageMargins left="0.7" right="0.7" top="0.75" bottom="0.75" header="0.3" footer="0.3"/>
  <pageSetup paperSize="258" orientation="portrait" horizontalDpi="203" verticalDpi="203" r:id="rId2"/>
  <drawing r:id="rId3"/>
  <legacyDrawing r:id="rId4"/>
  <extLst>
    <ext xmlns:x14="http://schemas.microsoft.com/office/spreadsheetml/2009/9/main" uri="{CCE6A557-97BC-4b89-ADB6-D9C93CAAB3DF}">
      <x14:dataValidations xmlns:xm="http://schemas.microsoft.com/office/excel/2006/main" count="40">
        <x14:dataValidation type="list" allowBlank="1" showInputMessage="1" showErrorMessage="1" xr:uid="{00000000-0002-0000-0000-000002000000}">
          <x14:formula1>
            <xm:f>Hoja2!#REF!</xm:f>
          </x14:formula1>
          <xm:sqref>AH15:AH16 AL15:AL16 B15:B16 M15:N16 E15:G16 AB15:AC16</xm:sqref>
        </x14:dataValidation>
        <x14:dataValidation type="list" allowBlank="1" showInputMessage="1" showErrorMessage="1" xr:uid="{00000000-0002-0000-0000-000003000000}">
          <x14:formula1>
            <xm:f>Hoja2!$J$2:$J$4</xm:f>
          </x14:formula1>
          <xm:sqref>AD15:AF16</xm:sqref>
        </x14:dataValidation>
        <x14:dataValidation type="list" allowBlank="1" showInputMessage="1" showErrorMessage="1" xr:uid="{00000000-0002-0000-0000-000004000000}">
          <x14:formula1>
            <xm:f>Hoja2!$L$2:$L$4</xm:f>
          </x14:formula1>
          <xm:sqref>AJ15:AJ16</xm:sqref>
        </x14:dataValidation>
        <x14:dataValidation type="list" allowBlank="1" showInputMessage="1" showErrorMessage="1" xr:uid="{00000000-0002-0000-0000-000005000000}">
          <x14:formula1>
            <xm:f>'E:\SDIS\CONTRATO 9523\REGISTRO DE ACTIVOS DE INFORMACIÓN - Subseries\[10010_Activos de Información_Oficina Asesora Jurídica.xlsx]Hoja2'!#REF!</xm:f>
          </x14:formula1>
          <xm:sqref>Z20 Z22:Z23 Z25:Z26 M17:N27 AJ17:AJ27 AL17:AL27 B17:B27 AB17:AF27 E17:G27</xm:sqref>
        </x14:dataValidation>
        <x14:dataValidation type="list" allowBlank="1" showInputMessage="1" showErrorMessage="1" xr:uid="{00000000-0002-0000-0000-000006000000}">
          <x14:formula1>
            <xm:f>'C:\Users\vsanchezu\Desktop\ARCHIVOS\Deyanira\Transparencia\Transparencia 2019\Activos 2019\Activos\[10020_Activos de Información_Oficina Asesora de Comunicaciones.xlsx]Hoja2'!#REF!</xm:f>
          </x14:formula1>
          <xm:sqref>AL30:AL39 AL80:AL98 F29:G29 AJ28:AJ39 AK40 AM40 AJ41 AK42 AM42 Z109 AJ102:AJ117 AB109:AC109 AC106 AL102:AL117 AL218:AL219 AJ218:AJ219 AB191:AB193 AL187:AL204 AC197:AC200 AJ187:AJ204 AI183:AI186 W154 AC159 AB154:AC154 AB158:AC158 AL154:AL161 AB160 AJ154:AJ161 AJ129:AJ138 AL129:AL138 B43:B52 AJ53:AJ98 AL53:AL78</xm:sqref>
        </x14:dataValidation>
        <x14:dataValidation type="list" allowBlank="1" showInputMessage="1" showErrorMessage="1" xr:uid="{00000000-0002-0000-0000-000007000000}">
          <x14:formula1>
            <xm:f>'E:\SDIS\CONTRATO 9523\REGISTRO DE ACTIVOS DE INFORMACIÓN - Subseries\[10030_Activos de Información_Oficina de Control Interno.xlsx]Hoja2'!#REF!</xm:f>
          </x14:formula1>
          <xm:sqref>Z30 B30:B39 E30:G39 M30:N39 AB30:AF39</xm:sqref>
        </x14:dataValidation>
        <x14:dataValidation type="list" allowBlank="1" showInputMessage="1" showErrorMessage="1" xr:uid="{00000000-0002-0000-0000-000008000000}">
          <x14:formula1>
            <xm:f>'E:\SDIS\CONTRATO 9523\REGISTRO DE ACTIVOS DE INFORMACIÓN - Subseries\[10020_Activos de Información_Oficina Asesora de Comunicaciones.xlsx]Hoja2'!#REF!</xm:f>
          </x14:formula1>
          <xm:sqref>B28:B29 E28:E29 M28:N29 AB28:AF29 F28:G28</xm:sqref>
        </x14:dataValidation>
        <x14:dataValidation type="list" allowBlank="1" showInputMessage="1" showErrorMessage="1" xr:uid="{00000000-0002-0000-0000-00000A000000}">
          <x14:formula1>
            <xm:f>'E:\SDIS\CONTRATO 9523\REGISTRO DE ACTIVOS DE INFORMACIÓN - Subseries\[10040_Activos de Información_Oficina Asesora de Asuntos Disciplinarios.xlsx]Hoja2'!#REF!</xm:f>
          </x14:formula1>
          <xm:sqref>B40:B42 E40:G42 Q41:S41 AH41 AK41:AM41 Q42 AB40:AF42 M40:N42</xm:sqref>
        </x14:dataValidation>
        <x14:dataValidation type="list" allowBlank="1" showInputMessage="1" showErrorMessage="1" xr:uid="{00000000-0002-0000-0000-00000C000000}">
          <x14:formula1>
            <xm:f>'C:\Users\vsanchezu\Desktop\ARCHIVOS\Deyanira\Transparencia\Transparencia 2019\Activos 2019\Activos\[12000_Activos de Información_Subsecretaria.xlsx]Hoja2'!#REF!</xm:f>
          </x14:formula1>
          <xm:sqref>AL43:AL52 AB43:AC52 AJ43:AJ52</xm:sqref>
        </x14:dataValidation>
        <x14:dataValidation type="list" allowBlank="1" showInputMessage="1" showErrorMessage="1" xr:uid="{00000000-0002-0000-0000-00000D000000}">
          <x14:formula1>
            <xm:f>'E:\SDIS\CONTRATO 9523\REGISTRO DE ACTIVOS DE INFORMACIÓN - Subseries\[12000_Activos de Información_Subsecretaria.xlsx]Hoja2'!#REF!</xm:f>
          </x14:formula1>
          <xm:sqref>AD47:AF47 AD43:AF45 E47:G47 E43:G45 M47:N47 M43:N45</xm:sqref>
        </x14:dataValidation>
        <x14:dataValidation type="list" allowBlank="1" showInputMessage="1" showErrorMessage="1" xr:uid="{00000000-0002-0000-0000-00000E000000}">
          <x14:formula1>
            <xm:f>'C:\Users\aserna\Downloads\[12000_Activos de Información, final.xlsx]Hoja2'!#REF!</xm:f>
          </x14:formula1>
          <xm:sqref>AD46:AF46 M46:N46 AD48:AF52 E46:G46 M48:N52 E48:G52 AG52</xm:sqref>
        </x14:dataValidation>
        <x14:dataValidation type="list" allowBlank="1" showInputMessage="1" showErrorMessage="1" xr:uid="{00000000-0002-0000-0000-00000F000000}">
          <x14:formula1>
            <xm:f>'E:\SDIS\CONTRATO 9523\REGISTRO DE ACTIVOS DE INFORMACIÓN\[12120_Activos de Información Subdirección Administrativa y Financiera.xlsx]Hoja2'!#REF!</xm:f>
          </x14:formula1>
          <xm:sqref>AA53:AF53 M53:N53 E53:G53 M55:M56 AA55:AF59 E55:G59 N55:N59</xm:sqref>
        </x14:dataValidation>
        <x14:dataValidation type="list" allowBlank="1" showInputMessage="1" showErrorMessage="1" xr:uid="{00000000-0002-0000-0000-000010000000}">
          <x14:formula1>
            <xm:f>'E:\SDIS\CONTRATO 9523\REGISTRO DE ACTIVOS DE INFORMACIÓN - Subseries\[12100_Activos de Información_Dirección Corporativa.xlsx]Hoja2'!#REF!</xm:f>
          </x14:formula1>
          <xm:sqref>AA54 AD54:AF54 E54:G54</xm:sqref>
        </x14:dataValidation>
        <x14:dataValidation type="list" allowBlank="1" showInputMessage="1" showErrorMessage="1" xr:uid="{00000000-0002-0000-0000-000011000000}">
          <x14:formula1>
            <xm:f>'C:\Users\vides\Desktop\Activos 2019\[10030_Activos de Información_Oficina de Control Interno.xlsx]Hoja2'!#REF!</xm:f>
          </x14:formula1>
          <xm:sqref>AC54</xm:sqref>
        </x14:dataValidation>
        <x14:dataValidation type="list" allowBlank="1" showInputMessage="1" showErrorMessage="1" xr:uid="{00000000-0002-0000-0000-000012000000}">
          <x14:formula1>
            <xm:f>'E:\SDIS\CONTRATO 9523\REGISTRO DE ACTIVOS DE INFORMACIÓN - Subseries\[12110_Activos de Información_Subdirección de Contratación.xlsx]Hoja2'!#REF!</xm:f>
          </x14:formula1>
          <xm:sqref>AB60:AF65 E60:G65 M60:N65 B60:B65</xm:sqref>
        </x14:dataValidation>
        <x14:dataValidation type="list" allowBlank="1" showInputMessage="1" showErrorMessage="1" xr:uid="{00000000-0002-0000-0000-000014000000}">
          <x14:formula1>
            <xm:f>'E:\SDIS\CONTRATO 9523\REGISTRO DE ACTIVOS DE INFORMACIÓN - Subseries\[12120_Activos de Información Subdirección Administrativa y Financiera.xlsx]Hoja2'!#REF!</xm:f>
          </x14:formula1>
          <xm:sqref>M66:M98 B66 B89 B68 B71:B77 B80:B85 B92:B93 B95:B98 E66:G66 E89:G93 E68:G68 E71:G77 E80:G85 E95:G98 N66 N68 N71:N77 N80:N85 N95:N98 AA66:AF66 AA89:AF93 AA68:AF68 AA71:AF77 AA80:AF85 AA95:AF98 N89:N93</xm:sqref>
        </x14:dataValidation>
        <x14:dataValidation type="list" allowBlank="1" showInputMessage="1" showErrorMessage="1" xr:uid="{00000000-0002-0000-0000-000015000000}">
          <x14:formula1>
            <xm:f>'C:\Users\vsanchezu\Downloads\[12120_Activos de Información_Subdirección Administrativa y Financiera (1) (1).xlsx]Hoja2'!#REF!</xm:f>
          </x14:formula1>
          <xm:sqref>B67 B94 AA94:AF94 N94 N67 AA67:AF67 E94:G94 E67:G67 E69:G70 B69:B70 AA69:AF70 N69:N70 E78:G79 B78:B79 N78:N79 AA78:AF79 N86:N88 AA86:AF88 B86:B88 E86:G88</xm:sqref>
        </x14:dataValidation>
        <x14:dataValidation type="list" allowBlank="1" showInputMessage="1" showErrorMessage="1" xr:uid="{00000000-0002-0000-0000-000016000000}">
          <x14:formula1>
            <xm:f>'E:\SDIS\CONTRATO 9523\REGISTRO DE ACTIVOS DE INFORMACIÓN - Subseries\[12130_Activos de Información_ Subdirección de Plantas Físicas.xlsx]Hoja2'!#REF!</xm:f>
          </x14:formula1>
          <xm:sqref>AA99:AF101 Z99 B99:B101 E99:G101 M99:N101</xm:sqref>
        </x14:dataValidation>
        <x14:dataValidation type="list" allowBlank="1" showInputMessage="1" showErrorMessage="1" xr:uid="{00000000-0002-0000-0000-000017000000}">
          <x14:formula1>
            <xm:f>'C:\Users\vsanchezu\Desktop\ARCHIVOS\Deyanira\Transparencia\Transparencia 2019\Activos 2019\Activos\[12130_Activos de Información _Subdirección de Plantas Físicias.xlsx]Hoja2'!#REF!</xm:f>
          </x14:formula1>
          <xm:sqref>AI99:AI101</xm:sqref>
        </x14:dataValidation>
        <x14:dataValidation type="list" allowBlank="1" showInputMessage="1" showErrorMessage="1" xr:uid="{00000000-0002-0000-0000-000018000000}">
          <x14:formula1>
            <xm:f>'C:\Users\vides\Desktop\Activos 2019\[10000_Activos de Información_Despacho.xlsx]Hoja2'!#REF!</xm:f>
          </x14:formula1>
          <xm:sqref>AL99:AL101 AJ99:AJ101 AJ220:AJ221 AL220:AL221 AC201:AC204 AJ183:AJ186 AL183:AL186</xm:sqref>
        </x14:dataValidation>
        <x14:dataValidation type="list" allowBlank="1" showInputMessage="1" showErrorMessage="1" xr:uid="{00000000-0002-0000-0000-00001A000000}">
          <x14:formula1>
            <xm:f>'E:\SDIS\CONTRATO 9523\REGISTRO DE ACTIVOS DE INFORMACIÓN - Subseries\[12140_Activos de Información_Subdirección de Gestión.xlsx]Hoja2'!#REF!</xm:f>
          </x14:formula1>
          <xm:sqref>Z106 AB106 AB102:AC102 AD102:AF104 AD106:AF109 AD111:AF117 M102:N104 M106:N109 M111:N117 B102:B104 B106:B109 B111:B117 E102:G104 E106:G109 E111:G117</xm:sqref>
        </x14:dataValidation>
        <x14:dataValidation type="list" allowBlank="1" showInputMessage="1" showErrorMessage="1" xr:uid="{00000000-0002-0000-0000-00001B000000}">
          <x14:formula1>
            <xm:f>'https://sdisgovco-my.sharepoint.com/personal/mpoloche_sdis_gov_co/Documents/GESTIÓN DOCUMENTAL/LINK TRANSPARENCIA/Informe preliminar OCI/[12140_Activos de Información_Subdirección de Gestión y Desarrollo del Talento Humano (4).xlsx]Hoja2'!#REF!</xm:f>
          </x14:formula1>
          <xm:sqref>E105:G105 AD105:AF105 B105 M105:N105 B110 E110:G110 AD110:AF110 M110:N110</xm:sqref>
        </x14:dataValidation>
        <x14:dataValidation type="list" allowBlank="1" showInputMessage="1" showErrorMessage="1" xr:uid="{00000000-0002-0000-0000-00001D000000}">
          <x14:formula1>
            <xm:f>'E:\SDIS\CONTRATO 9523\REGISTRO DE ACTIVOS DE INFORMACIÓN - Subseries\[12200_Activos de informacion Dirección de Anális y Diseño Estratégico.xlsx]Hoja2'!#REF!</xm:f>
          </x14:formula1>
          <xm:sqref>AL118:AL124 AL126:AL127 B118:B128 E118:G128 M118:N128 AJ118:AJ128 AB118:AF128</xm:sqref>
        </x14:dataValidation>
        <x14:dataValidation type="list" allowBlank="1" showInputMessage="1" showErrorMessage="1" xr:uid="{00000000-0002-0000-0000-00001E000000}">
          <x14:formula1>
            <xm:f>'E:\SDIS\CONTRATO 9523\REGISTRO DE ACTIVOS DE INFORMACIÓN - Subseries\[12210_Activos de Información_  SDES Subdirección de Diseño.xlsx]Hoja2'!#REF!</xm:f>
          </x14:formula1>
          <xm:sqref>B129:B138 E129:G138 M129:N138 AB129:AF138</xm:sqref>
        </x14:dataValidation>
        <x14:dataValidation type="list" allowBlank="1" showInputMessage="1" showErrorMessage="1" xr:uid="{00000000-0002-0000-0000-00001F000000}">
          <x14:formula1>
            <xm:f>'https://sdisgovco-my.sharepoint.com/Users/vsanchezu/Desktop/ARCHIVOS/Deyanira/Transparencia/Transparencia 2019/Activos 2019/Activos/[10020_Activos de Información_Oficina Asesora de Comunicaciones.xlsx]Hoja2'!#REF!</xm:f>
          </x14:formula1>
          <xm:sqref>AL139:AL147 AJ139:AJ147</xm:sqref>
        </x14:dataValidation>
        <x14:dataValidation type="list" allowBlank="1" showInputMessage="1" showErrorMessage="1" xr:uid="{00000000-0002-0000-0000-000020000000}">
          <x14:formula1>
            <xm:f>'C:\Users\vsanchezu\Desktop\ARCHIVOS\Deyanira\Transparencia\Transparencia 2019\Activos 2019\Activos\[12300_Activos de Información _Dirección Territorial.xlsx]Hoja2'!#REF!</xm:f>
          </x14:formula1>
          <xm:sqref>E148:E149</xm:sqref>
        </x14:dataValidation>
        <x14:dataValidation type="list" allowBlank="1" showInputMessage="1" showErrorMessage="1" xr:uid="{00000000-0002-0000-0000-000021000000}">
          <x14:formula1>
            <xm:f>'E:\SDIS\CONTRATO 9523\REGISTRO DE ACTIVOS DE INFORMACIÓN - Subseries\[12300_Activos de Información_Dirección Territorial.xlsx]Hoja2'!#REF!</xm:f>
          </x14:formula1>
          <xm:sqref>AD148:AF149 B148:B149</xm:sqref>
        </x14:dataValidation>
        <x14:dataValidation type="list" allowBlank="1" showInputMessage="1" showErrorMessage="1" xr:uid="{00000000-0002-0000-0000-000022000000}">
          <x14:formula1>
            <xm:f>'E:\SDIS\CONTRATO 9523\REGISTRO DE ACTIVOS DE INFORMACIÓN - Subseries\[12320_Activos de Información_ICI.xlsx]Hoja2'!#REF!</xm:f>
          </x14:formula1>
          <xm:sqref>Z150:Z153 B150:B153 AD150:AF153 AJ150:AJ153 E150:G153 M150:N153</xm:sqref>
        </x14:dataValidation>
        <x14:dataValidation type="list" allowBlank="1" showInputMessage="1" showErrorMessage="1" xr:uid="{00000000-0002-0000-0000-000023000000}">
          <x14:formula1>
            <xm:f>'C:\Users\vsanchezu\Desktop\Deyanira\Transparencia\Transparencia 2019\Activos 2019\Activos\[10010_Activos de Información_Oficina Asesora Jurídica.xlsx]Hoja2'!#REF!</xm:f>
          </x14:formula1>
          <xm:sqref>AL150:AL153</xm:sqref>
        </x14:dataValidation>
        <x14:dataValidation type="list" allowBlank="1" showInputMessage="1" showErrorMessage="1" xr:uid="{00000000-0002-0000-0000-000024000000}">
          <x14:formula1>
            <xm:f>'C:\Users\vsanchezu\Desktop\ARCHIVOS\Deyanira\Transparencia\Transparencia 2019\Activos 2019\Activos\[12320_Activos de Información_ Subdirección para la Identificación, Caracterización e Integración.xlsx]Hoja2'!#REF!</xm:f>
          </x14:formula1>
          <xm:sqref>AA150:AC153</xm:sqref>
        </x14:dataValidation>
        <x14:dataValidation type="list" allowBlank="1" showInputMessage="1" showErrorMessage="1" xr:uid="{00000000-0002-0000-0000-000025000000}">
          <x14:formula1>
            <xm:f>'C:\Users\vsanchezu\Downloads\[12330_Activos de Información_Subdirecciones Locales para la Integración Social (2) (2).xlsx]Hoja2'!#REF!</xm:f>
          </x14:formula1>
          <xm:sqref>AD154:AF154 AB159 AD158:AF161 AB155:AF157 B154:B161 M154:N161 E154:G161 AC160:AC161</xm:sqref>
        </x14:dataValidation>
        <x14:dataValidation type="list" allowBlank="1" showInputMessage="1" showErrorMessage="1" xr:uid="{00000000-0002-0000-0000-000026000000}">
          <x14:formula1>
            <xm:f>'E:\SDIS\CONTRATO 9523\REGISTRO DE ACTIVOS DE INFORMACIÓN - Subseries\[12400_Activos de Información_ Dirección Poblacional.xlsx]Hoja2'!#REF!</xm:f>
          </x14:formula1>
          <xm:sqref>AD162:AF162</xm:sqref>
        </x14:dataValidation>
        <x14:dataValidation type="list" allowBlank="1" showInputMessage="1" showErrorMessage="1" xr:uid="{00000000-0002-0000-0000-000027000000}">
          <x14:formula1>
            <xm:f>'E:\SDIS\CONTRATO 9523\REGISTRO DE ACTIVOS DE INFORMACIÓN - Subseries\[12410_Activos de Información_Subdirección para la Infancia.xlsx]Hoja2'!#REF!</xm:f>
          </x14:formula1>
          <xm:sqref>AD176:AE182 AD172:AE174 AC175:AE175 AF172:AF182 AB173</xm:sqref>
        </x14:dataValidation>
        <x14:dataValidation type="list" allowBlank="1" showInputMessage="1" showErrorMessage="1" xr:uid="{00000000-0002-0000-0000-000028000000}">
          <x14:formula1>
            <xm:f>'E:\SDIS\CONTRATO 9523\REGISTRO DE ACTIVOS DE INFORMACIÓN - Subseries\[12420_Activos de Información_Subdirección para la Juventud.xlsx]Hoja2'!#REF!</xm:f>
          </x14:formula1>
          <xm:sqref>B183:B186 E183:G186 M183:N186 Y183 Z183:Z186 AB183:AF186</xm:sqref>
        </x14:dataValidation>
        <x14:dataValidation type="list" allowBlank="1" showInputMessage="1" showErrorMessage="1" xr:uid="{00000000-0002-0000-0000-000029000000}">
          <x14:formula1>
            <xm:f>'E:\SDIS\CONTRATO 9523\REGISTRO DE ACTIVOS DE INFORMACIÓN - Subseries\[12430_Activos de Información_Subdirección para la Adultez.xlsx]Hoja2'!#REF!</xm:f>
          </x14:formula1>
          <xm:sqref>AB194:AB195 AB187:AB190 AA188 B187:B195 E187:G195 M187:N195 AC187:AF195</xm:sqref>
        </x14:dataValidation>
        <x14:dataValidation type="list" allowBlank="1" showInputMessage="1" showErrorMessage="1" xr:uid="{00000000-0002-0000-0000-00002A000000}">
          <x14:formula1>
            <xm:f>'E:\SDIS\CONTRATO 9523\REGISTRO DE ACTIVOS DE INFORMACIÓN - Subseries\[12440_Activos de Información_Subdirección para la Vejez.xlsx]Hoja2'!#REF!</xm:f>
          </x14:formula1>
          <xm:sqref>AB196:AB204 AC196 Z197:Z200 B196:B204 E196:G204 M196:N204 AD196:AF204</xm:sqref>
        </x14:dataValidation>
        <x14:dataValidation type="list" allowBlank="1" showInputMessage="1" showErrorMessage="1" xr:uid="{00000000-0002-0000-0000-00002B000000}">
          <x14:formula1>
            <xm:f>'E:\SDIS\CONTRATO 9523\REGISTRO DE ACTIVOS DE INFORMACIÓN - Subseries\[12450_Activos de Información_Subdirección para la Familia.xlsx]Hoja2'!#REF!</xm:f>
          </x14:formula1>
          <xm:sqref>AD205:AF217 AC208 Z208:Z217 B205:B217 E205:G217 M205:N217</xm:sqref>
        </x14:dataValidation>
        <x14:dataValidation type="list" allowBlank="1" showInputMessage="1" showErrorMessage="1" xr:uid="{00000000-0002-0000-0000-00002C000000}">
          <x14:formula1>
            <xm:f>'C:\Users\gprieto.BIENESTARBOGOTA\Downloads\[edith_Activos de Información_Subdirección para la Familia.xlsx]Hoja2'!#REF!</xm:f>
          </x14:formula1>
          <xm:sqref>W206:W207 AB205:AC206 AC207 W213 W209:W211 AL205:AL217 AB207:AB208 AJ205:AJ217 AB209:AC217</xm:sqref>
        </x14:dataValidation>
        <x14:dataValidation type="list" allowBlank="1" showInputMessage="1" showErrorMessage="1" xr:uid="{00000000-0002-0000-0000-00002D000000}">
          <x14:formula1>
            <xm:f>'E:\SDIS\CONTRATO 9523\REGISTRO DE ACTIVOS DE INFORMACIÓN - Subseries\[12460_Activos de Información_Subdirecciones para Asuntos LGBTI.xlsx]Hoja2'!#REF!</xm:f>
          </x14:formula1>
          <xm:sqref>Z218 B218:B219 E218:G219 M218:N219 AB218:AF219</xm:sqref>
        </x14:dataValidation>
        <x14:dataValidation type="list" allowBlank="1" showInputMessage="1" showErrorMessage="1" xr:uid="{00000000-0002-0000-0000-00002E000000}">
          <x14:formula1>
            <xm:f>'E:\SDIS\CONTRATO 9523\REGISTRO DE ACTIVOS DE INFORMACIÓN - Subseries\[12500_Activos de Información_Dirección de Nutrición y Abastecimiento.xlsx]Hoja2'!#REF!</xm:f>
          </x14:formula1>
          <xm:sqref>AI220:AI221 B220:B221 E220:G221 M220:N221 AB220:AF221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G1" sqref="G1"/>
    </sheetView>
  </sheetViews>
  <sheetFormatPr baseColWidth="10" defaultColWidth="11.44140625" defaultRowHeight="14.4" x14ac:dyDescent="0.3"/>
  <cols>
    <col min="1" max="1" width="38.109375" customWidth="1"/>
  </cols>
  <sheetData>
    <row r="1" spans="1:4" ht="15" thickBot="1" x14ac:dyDescent="0.35">
      <c r="A1" s="119" t="s">
        <v>866</v>
      </c>
      <c r="B1" s="117" t="s">
        <v>867</v>
      </c>
      <c r="C1" s="118"/>
      <c r="D1" s="95"/>
    </row>
    <row r="2" spans="1:4" ht="44.25" customHeight="1" thickBot="1" x14ac:dyDescent="0.35">
      <c r="A2" s="121"/>
      <c r="B2" s="117" t="s">
        <v>868</v>
      </c>
      <c r="C2" s="117"/>
      <c r="D2" s="95"/>
    </row>
    <row r="3" spans="1:4" ht="48" thickBot="1" x14ac:dyDescent="0.35">
      <c r="A3" s="119" t="s">
        <v>869</v>
      </c>
      <c r="B3" s="120"/>
      <c r="C3" s="10" t="s">
        <v>870</v>
      </c>
      <c r="D3" s="95"/>
    </row>
    <row r="4" spans="1:4" ht="36.6" thickBot="1" x14ac:dyDescent="0.35">
      <c r="A4" s="121"/>
      <c r="B4" s="122"/>
      <c r="C4" s="10" t="s">
        <v>871</v>
      </c>
      <c r="D4" s="95"/>
    </row>
    <row r="5" spans="1:4" ht="45.6" thickBot="1" x14ac:dyDescent="0.35">
      <c r="A5" s="121"/>
      <c r="B5" s="122"/>
      <c r="C5" s="10" t="s">
        <v>872</v>
      </c>
      <c r="D5" s="95"/>
    </row>
    <row r="6" spans="1:4" ht="28.2" thickBot="1" x14ac:dyDescent="0.35">
      <c r="A6" s="123"/>
      <c r="B6" s="124"/>
      <c r="C6" s="95" t="s">
        <v>873</v>
      </c>
      <c r="D6" s="95"/>
    </row>
    <row r="7" spans="1:4" ht="15" thickBot="1" x14ac:dyDescent="0.35">
      <c r="A7" s="125" t="s">
        <v>874</v>
      </c>
      <c r="B7" s="125"/>
      <c r="C7" s="125"/>
      <c r="D7" s="95"/>
    </row>
    <row r="8" spans="1:4" ht="15" thickBot="1" x14ac:dyDescent="0.35">
      <c r="A8" s="125" t="s">
        <v>875</v>
      </c>
      <c r="B8" s="125"/>
      <c r="C8" s="125"/>
      <c r="D8" s="95"/>
    </row>
    <row r="9" spans="1:4" ht="15" thickBot="1" x14ac:dyDescent="0.35">
      <c r="A9" s="125" t="s">
        <v>876</v>
      </c>
      <c r="B9" s="125"/>
      <c r="C9" s="125"/>
      <c r="D9" s="95"/>
    </row>
    <row r="10" spans="1:4" ht="15" thickBot="1" x14ac:dyDescent="0.35">
      <c r="A10" s="125" t="s">
        <v>877</v>
      </c>
      <c r="B10" s="125"/>
      <c r="C10" s="125"/>
      <c r="D10" s="95"/>
    </row>
    <row r="11" spans="1:4" ht="15" thickBot="1" x14ac:dyDescent="0.35">
      <c r="A11" s="125" t="s">
        <v>878</v>
      </c>
      <c r="B11" s="125"/>
      <c r="C11" s="125"/>
      <c r="D11" s="95"/>
    </row>
    <row r="12" spans="1:4" ht="15" thickBot="1" x14ac:dyDescent="0.35">
      <c r="A12" s="125" t="s">
        <v>879</v>
      </c>
      <c r="B12" s="125"/>
      <c r="C12" s="125"/>
      <c r="D12" s="95"/>
    </row>
    <row r="13" spans="1:4" ht="15" thickBot="1" x14ac:dyDescent="0.35">
      <c r="A13" s="125" t="s">
        <v>880</v>
      </c>
      <c r="B13" s="125"/>
      <c r="C13" s="125"/>
      <c r="D13" s="95"/>
    </row>
  </sheetData>
  <mergeCells count="11">
    <mergeCell ref="B1:C1"/>
    <mergeCell ref="B2:C2"/>
    <mergeCell ref="A3:B6"/>
    <mergeCell ref="A1:A2"/>
    <mergeCell ref="A13:C13"/>
    <mergeCell ref="A7:C7"/>
    <mergeCell ref="A8:C8"/>
    <mergeCell ref="A9:C9"/>
    <mergeCell ref="A10:C10"/>
    <mergeCell ref="A11:C11"/>
    <mergeCell ref="A12:C12"/>
  </mergeCells>
  <pageMargins left="0.7" right="0.7" top="0.75" bottom="0.75" header="0.3" footer="0.3"/>
  <pageSetup paperSize="258"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topLeftCell="G1" workbookViewId="0">
      <selection activeCell="C18" sqref="C18"/>
    </sheetView>
  </sheetViews>
  <sheetFormatPr baseColWidth="10" defaultColWidth="11.44140625" defaultRowHeight="14.4" x14ac:dyDescent="0.3"/>
  <cols>
    <col min="1" max="1" width="54.109375" customWidth="1"/>
    <col min="2" max="2" width="7.88671875" bestFit="1" customWidth="1"/>
    <col min="6" max="6" width="35.5546875" bestFit="1" customWidth="1"/>
    <col min="7" max="7" width="17.109375" customWidth="1"/>
  </cols>
  <sheetData>
    <row r="1" spans="1:14" ht="43.8" thickBot="1" x14ac:dyDescent="0.35">
      <c r="A1" s="1" t="s">
        <v>881</v>
      </c>
      <c r="B1" s="1" t="s">
        <v>882</v>
      </c>
      <c r="C1" s="2" t="s">
        <v>883</v>
      </c>
      <c r="D1" s="1" t="s">
        <v>884</v>
      </c>
      <c r="E1" s="1" t="s">
        <v>885</v>
      </c>
      <c r="F1" s="1" t="s">
        <v>886</v>
      </c>
      <c r="G1" s="2" t="s">
        <v>887</v>
      </c>
      <c r="H1" s="2" t="s">
        <v>888</v>
      </c>
      <c r="I1" s="1" t="s">
        <v>889</v>
      </c>
      <c r="J1" s="1" t="s">
        <v>890</v>
      </c>
      <c r="K1" s="1" t="s">
        <v>891</v>
      </c>
      <c r="L1" s="1" t="s">
        <v>892</v>
      </c>
      <c r="M1" s="11"/>
      <c r="N1" s="1" t="s">
        <v>893</v>
      </c>
    </row>
    <row r="2" spans="1:14" ht="15" thickBot="1" x14ac:dyDescent="0.35">
      <c r="A2" s="4" t="s">
        <v>53</v>
      </c>
      <c r="B2" s="11" t="s">
        <v>894</v>
      </c>
      <c r="C2" s="11" t="s">
        <v>312</v>
      </c>
      <c r="D2" s="11" t="s">
        <v>895</v>
      </c>
      <c r="E2" s="11" t="s">
        <v>58</v>
      </c>
      <c r="F2" s="3" t="s">
        <v>60</v>
      </c>
      <c r="G2" s="11" t="s">
        <v>896</v>
      </c>
      <c r="H2" s="11" t="s">
        <v>77</v>
      </c>
      <c r="I2" s="11" t="s">
        <v>67</v>
      </c>
      <c r="J2" s="11" t="s">
        <v>68</v>
      </c>
      <c r="K2" s="11" t="s">
        <v>897</v>
      </c>
      <c r="L2" s="11" t="s">
        <v>70</v>
      </c>
      <c r="M2" s="11"/>
      <c r="N2" s="11" t="s">
        <v>455</v>
      </c>
    </row>
    <row r="3" spans="1:14" ht="15" thickBot="1" x14ac:dyDescent="0.35">
      <c r="A3" s="5" t="s">
        <v>79</v>
      </c>
      <c r="B3" s="11" t="s">
        <v>898</v>
      </c>
      <c r="C3" s="11" t="s">
        <v>772</v>
      </c>
      <c r="D3" s="11" t="s">
        <v>57</v>
      </c>
      <c r="E3" s="11" t="s">
        <v>106</v>
      </c>
      <c r="F3" s="11" t="s">
        <v>899</v>
      </c>
      <c r="G3" s="11" t="s">
        <v>900</v>
      </c>
      <c r="H3" s="11" t="s">
        <v>66</v>
      </c>
      <c r="I3" s="11" t="s">
        <v>78</v>
      </c>
      <c r="J3" s="11" t="s">
        <v>112</v>
      </c>
      <c r="K3" s="11" t="s">
        <v>901</v>
      </c>
      <c r="L3" s="11" t="s">
        <v>573</v>
      </c>
      <c r="M3" s="11"/>
      <c r="N3" s="11" t="s">
        <v>110</v>
      </c>
    </row>
    <row r="4" spans="1:14" ht="15" thickBot="1" x14ac:dyDescent="0.35">
      <c r="A4" s="5" t="s">
        <v>133</v>
      </c>
      <c r="B4" s="11" t="s">
        <v>370</v>
      </c>
      <c r="C4" s="11" t="s">
        <v>74</v>
      </c>
      <c r="D4" s="11" t="s">
        <v>902</v>
      </c>
      <c r="E4" s="11"/>
      <c r="F4" s="11" t="s">
        <v>903</v>
      </c>
      <c r="G4" s="11" t="s">
        <v>904</v>
      </c>
      <c r="H4" s="11"/>
      <c r="I4" s="11" t="s">
        <v>212</v>
      </c>
      <c r="J4" s="11" t="s">
        <v>150</v>
      </c>
      <c r="K4" s="11" t="s">
        <v>91</v>
      </c>
      <c r="L4" s="11" t="s">
        <v>905</v>
      </c>
      <c r="M4" s="11"/>
      <c r="N4" s="11"/>
    </row>
    <row r="5" spans="1:14" ht="15" thickBot="1" x14ac:dyDescent="0.35">
      <c r="A5" s="5" t="s">
        <v>144</v>
      </c>
      <c r="B5" s="11"/>
      <c r="C5" s="11" t="s">
        <v>56</v>
      </c>
      <c r="D5" s="11" t="s">
        <v>906</v>
      </c>
      <c r="E5" s="11"/>
      <c r="F5" s="11" t="s">
        <v>907</v>
      </c>
      <c r="G5" s="11" t="s">
        <v>908</v>
      </c>
      <c r="H5" s="11"/>
      <c r="I5" s="11"/>
      <c r="J5" s="11"/>
      <c r="K5" s="11"/>
      <c r="L5" s="11"/>
      <c r="M5" s="11"/>
      <c r="N5" s="11"/>
    </row>
    <row r="6" spans="1:14" ht="15" thickBot="1" x14ac:dyDescent="0.35">
      <c r="A6" s="5" t="s">
        <v>192</v>
      </c>
      <c r="B6" s="11"/>
      <c r="C6" s="11" t="s">
        <v>909</v>
      </c>
      <c r="D6" s="11" t="s">
        <v>370</v>
      </c>
      <c r="E6" s="11"/>
      <c r="F6" s="11" t="s">
        <v>910</v>
      </c>
      <c r="G6" s="11" t="s">
        <v>911</v>
      </c>
      <c r="H6" s="11"/>
      <c r="I6" s="11"/>
      <c r="J6" s="11"/>
      <c r="K6" s="11"/>
      <c r="L6" s="11"/>
      <c r="M6" s="11"/>
      <c r="N6" s="11"/>
    </row>
    <row r="7" spans="1:14" ht="15" thickBot="1" x14ac:dyDescent="0.35">
      <c r="A7" s="5" t="s">
        <v>213</v>
      </c>
      <c r="B7" s="11"/>
      <c r="C7" s="11" t="s">
        <v>195</v>
      </c>
      <c r="D7" s="11"/>
      <c r="E7" s="11"/>
      <c r="F7" s="11" t="s">
        <v>504</v>
      </c>
      <c r="G7" s="11" t="s">
        <v>248</v>
      </c>
      <c r="H7" s="11"/>
      <c r="I7" s="11"/>
      <c r="J7" s="11"/>
      <c r="K7" s="11"/>
      <c r="L7" s="11"/>
      <c r="M7" s="11"/>
      <c r="N7" s="11"/>
    </row>
    <row r="8" spans="1:14" ht="15" thickBot="1" x14ac:dyDescent="0.35">
      <c r="A8" s="5" t="s">
        <v>912</v>
      </c>
      <c r="B8" s="11"/>
      <c r="C8" s="11"/>
      <c r="D8" s="11"/>
      <c r="E8" s="11"/>
      <c r="F8" s="11" t="s">
        <v>65</v>
      </c>
      <c r="G8" s="11" t="s">
        <v>913</v>
      </c>
      <c r="H8" s="11"/>
      <c r="I8" s="11"/>
      <c r="J8" s="11"/>
      <c r="K8" s="11"/>
      <c r="L8" s="11"/>
      <c r="M8" s="11"/>
      <c r="N8" s="11"/>
    </row>
    <row r="9" spans="1:14" ht="15" thickBot="1" x14ac:dyDescent="0.35">
      <c r="A9" s="5" t="s">
        <v>280</v>
      </c>
      <c r="B9" s="11"/>
      <c r="C9" s="11"/>
      <c r="D9" s="11"/>
      <c r="E9" s="11"/>
      <c r="F9" s="11"/>
      <c r="G9" s="11" t="s">
        <v>61</v>
      </c>
      <c r="H9" s="11"/>
      <c r="I9" s="11"/>
      <c r="J9" s="11"/>
      <c r="K9" s="11"/>
      <c r="L9" s="11"/>
      <c r="M9" s="11"/>
      <c r="N9" s="11"/>
    </row>
    <row r="10" spans="1:14" ht="15" thickBot="1" x14ac:dyDescent="0.35">
      <c r="A10" s="5" t="s">
        <v>914</v>
      </c>
      <c r="B10" s="11"/>
      <c r="C10" s="11"/>
      <c r="D10" s="11"/>
      <c r="E10" s="11"/>
      <c r="F10" s="11"/>
      <c r="G10" s="11" t="s">
        <v>370</v>
      </c>
      <c r="H10" s="11"/>
      <c r="I10" s="11"/>
      <c r="J10" s="11"/>
      <c r="K10" s="11"/>
      <c r="L10" s="11"/>
      <c r="M10" s="11"/>
      <c r="N10" s="11"/>
    </row>
    <row r="11" spans="1:14" ht="15" thickBot="1" x14ac:dyDescent="0.35">
      <c r="A11" s="5" t="s">
        <v>418</v>
      </c>
      <c r="B11" s="11"/>
      <c r="C11" s="11"/>
      <c r="D11" s="11"/>
      <c r="E11" s="11"/>
      <c r="F11" s="11"/>
      <c r="G11" s="11" t="s">
        <v>65</v>
      </c>
      <c r="H11" s="11"/>
      <c r="I11" s="11"/>
      <c r="J11" s="11"/>
      <c r="K11" s="11"/>
      <c r="L11" s="11"/>
      <c r="M11" s="11"/>
      <c r="N11" s="11"/>
    </row>
    <row r="12" spans="1:14" ht="28.2" thickBot="1" x14ac:dyDescent="0.35">
      <c r="A12" s="5" t="s">
        <v>435</v>
      </c>
      <c r="B12" s="11"/>
      <c r="C12" s="11"/>
      <c r="D12" s="11"/>
      <c r="E12" s="11"/>
      <c r="F12" s="6"/>
      <c r="G12" s="11"/>
      <c r="H12" s="11"/>
      <c r="I12" s="11"/>
      <c r="J12" s="11"/>
      <c r="K12" s="11"/>
      <c r="L12" s="11"/>
      <c r="M12" s="11"/>
      <c r="N12" s="11"/>
    </row>
    <row r="13" spans="1:14" ht="15" thickBot="1" x14ac:dyDescent="0.35">
      <c r="A13" s="5" t="s">
        <v>487</v>
      </c>
      <c r="B13" s="11"/>
      <c r="C13" s="11"/>
      <c r="D13" s="11"/>
      <c r="E13" s="11"/>
      <c r="F13" s="11"/>
      <c r="G13" s="11"/>
      <c r="H13" s="11"/>
      <c r="I13" s="11"/>
      <c r="J13" s="11"/>
      <c r="K13" s="11"/>
      <c r="L13" s="11"/>
      <c r="M13" s="11"/>
      <c r="N13" s="11"/>
    </row>
    <row r="14" spans="1:14" ht="15" thickBot="1" x14ac:dyDescent="0.35">
      <c r="A14" s="5" t="s">
        <v>521</v>
      </c>
      <c r="B14" s="11"/>
      <c r="C14" s="11"/>
      <c r="D14" s="11"/>
      <c r="E14" s="11"/>
      <c r="F14" s="11"/>
      <c r="G14" s="11"/>
      <c r="H14" s="11"/>
      <c r="I14" s="11"/>
      <c r="J14" s="11"/>
      <c r="K14" s="11"/>
      <c r="L14" s="11"/>
      <c r="M14" s="11"/>
      <c r="N14" s="11"/>
    </row>
    <row r="15" spans="1:14" ht="15" thickBot="1" x14ac:dyDescent="0.35">
      <c r="A15" s="5" t="s">
        <v>560</v>
      </c>
      <c r="B15" s="11"/>
      <c r="C15" s="11"/>
      <c r="D15" s="11"/>
      <c r="E15" s="11"/>
      <c r="F15" s="11"/>
      <c r="G15" s="11"/>
      <c r="H15" s="11"/>
      <c r="I15" s="11"/>
      <c r="J15" s="11"/>
      <c r="K15" s="11"/>
      <c r="L15" s="11"/>
      <c r="M15" s="11"/>
      <c r="N15" s="11"/>
    </row>
    <row r="16" spans="1:14" ht="15" thickBot="1" x14ac:dyDescent="0.35">
      <c r="A16" s="5" t="s">
        <v>604</v>
      </c>
      <c r="B16" s="11"/>
      <c r="C16" s="11"/>
      <c r="D16" s="11"/>
      <c r="E16" s="11"/>
      <c r="F16" s="11"/>
      <c r="G16" s="11"/>
      <c r="H16" s="11"/>
      <c r="I16" s="11"/>
      <c r="J16" s="11"/>
      <c r="K16" s="11"/>
      <c r="L16" s="11"/>
      <c r="M16" s="11"/>
      <c r="N16" s="11"/>
    </row>
    <row r="17" spans="1:1" ht="15" thickBot="1" x14ac:dyDescent="0.35">
      <c r="A17" s="5" t="s">
        <v>915</v>
      </c>
    </row>
    <row r="18" spans="1:1" ht="28.2" thickBot="1" x14ac:dyDescent="0.35">
      <c r="A18" s="5" t="s">
        <v>611</v>
      </c>
    </row>
    <row r="19" spans="1:1" ht="15" thickBot="1" x14ac:dyDescent="0.35">
      <c r="A19" s="5" t="s">
        <v>916</v>
      </c>
    </row>
    <row r="20" spans="1:1" ht="15" thickBot="1" x14ac:dyDescent="0.35">
      <c r="A20" s="5" t="s">
        <v>666</v>
      </c>
    </row>
    <row r="21" spans="1:1" ht="15" thickBot="1" x14ac:dyDescent="0.35">
      <c r="A21" s="5" t="s">
        <v>710</v>
      </c>
    </row>
    <row r="22" spans="1:1" ht="15" thickBot="1" x14ac:dyDescent="0.35">
      <c r="A22" s="5" t="s">
        <v>751</v>
      </c>
    </row>
    <row r="23" spans="1:1" ht="15" thickBot="1" x14ac:dyDescent="0.35">
      <c r="A23" s="5" t="s">
        <v>770</v>
      </c>
    </row>
    <row r="24" spans="1:1" ht="15" thickBot="1" x14ac:dyDescent="0.35">
      <c r="A24" s="5" t="s">
        <v>797</v>
      </c>
    </row>
    <row r="25" spans="1:1" ht="15" thickBot="1" x14ac:dyDescent="0.35">
      <c r="A25" s="5" t="s">
        <v>819</v>
      </c>
    </row>
    <row r="26" spans="1:1" ht="15" thickBot="1" x14ac:dyDescent="0.35">
      <c r="A26" s="5" t="s">
        <v>917</v>
      </c>
    </row>
    <row r="27" spans="1:1" ht="15" thickBot="1" x14ac:dyDescent="0.35">
      <c r="A27" s="5" t="s">
        <v>856</v>
      </c>
    </row>
    <row r="28" spans="1:1" ht="15" thickBot="1" x14ac:dyDescent="0.35">
      <c r="A28" s="5" t="s">
        <v>918</v>
      </c>
    </row>
    <row r="29" spans="1:1" ht="15" thickBot="1" x14ac:dyDescent="0.35">
      <c r="A29" s="5" t="s">
        <v>919</v>
      </c>
    </row>
  </sheetData>
  <dataValidations count="1">
    <dataValidation allowBlank="1" showInputMessage="1" showErrorMessage="1" promptTitle="Dependencias" sqref="A2:A29" xr:uid="{00000000-0002-0000-02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 de información SDIS</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Vilma Deyanira Sanchez Ulloa</dc:creator>
  <cp:keywords/>
  <dc:description/>
  <cp:lastModifiedBy>Zamora Lizarralde</cp:lastModifiedBy>
  <cp:revision/>
  <dcterms:created xsi:type="dcterms:W3CDTF">2019-06-17T17:02:17Z</dcterms:created>
  <dcterms:modified xsi:type="dcterms:W3CDTF">2022-05-16T15:28:28Z</dcterms:modified>
  <cp:category/>
  <cp:contentStatus/>
</cp:coreProperties>
</file>